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CED\Z_Temp\Dati_Assemblaggio\Ceck assemblaggio Pietro\"/>
    </mc:Choice>
  </mc:AlternateContent>
  <bookViews>
    <workbookView xWindow="-120" yWindow="-120" windowWidth="29040" windowHeight="15840"/>
  </bookViews>
  <sheets>
    <sheet name="Foglio1" sheetId="1" r:id="rId1"/>
    <sheet name="LEGENDA OPERATORI" sheetId="2" r:id="rId2"/>
    <sheet name="LEGENDA MACCH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34" i="1" l="1"/>
  <c r="G2434" i="1"/>
  <c r="J2434" i="1"/>
  <c r="M2434" i="1"/>
  <c r="O2434" i="1"/>
  <c r="R2434" i="1"/>
  <c r="U2434" i="1"/>
  <c r="V2434" i="1"/>
  <c r="W2434" i="1"/>
  <c r="Y2434" i="1"/>
  <c r="Z2434" i="1"/>
  <c r="C2432" i="1"/>
  <c r="C2433" i="1"/>
  <c r="G2432" i="1"/>
  <c r="G2433" i="1"/>
  <c r="J2432" i="1"/>
  <c r="J2433" i="1"/>
  <c r="M2432" i="1"/>
  <c r="M2433" i="1"/>
  <c r="O2432" i="1"/>
  <c r="O2433" i="1"/>
  <c r="R2432" i="1"/>
  <c r="R2433" i="1"/>
  <c r="U2432" i="1"/>
  <c r="U2433" i="1"/>
  <c r="V2432" i="1"/>
  <c r="V2433" i="1"/>
  <c r="W2432" i="1"/>
  <c r="W2433" i="1"/>
  <c r="Y2432" i="1"/>
  <c r="Y2433" i="1"/>
  <c r="Z2432" i="1"/>
  <c r="Z2433" i="1"/>
  <c r="C2431" i="1"/>
  <c r="G2431" i="1"/>
  <c r="J2431" i="1"/>
  <c r="M2431" i="1"/>
  <c r="O2431" i="1"/>
  <c r="R2431" i="1"/>
  <c r="U2431" i="1"/>
  <c r="V2431" i="1"/>
  <c r="W2431" i="1"/>
  <c r="Y2431" i="1"/>
  <c r="Z2431" i="1"/>
  <c r="C2430" i="1"/>
  <c r="G2430" i="1"/>
  <c r="J2430" i="1"/>
  <c r="M2430" i="1"/>
  <c r="O2430" i="1"/>
  <c r="R2430" i="1"/>
  <c r="U2430" i="1"/>
  <c r="V2430" i="1"/>
  <c r="W2430" i="1"/>
  <c r="Y2430" i="1"/>
  <c r="Z2430" i="1"/>
  <c r="C2429" i="1"/>
  <c r="G2429" i="1"/>
  <c r="J2429" i="1"/>
  <c r="M2429" i="1"/>
  <c r="O2429" i="1"/>
  <c r="R2429" i="1"/>
  <c r="U2429" i="1"/>
  <c r="V2429" i="1"/>
  <c r="W2429" i="1"/>
  <c r="Y2429" i="1"/>
  <c r="Z2429" i="1"/>
  <c r="C2428" i="1"/>
  <c r="G2428" i="1"/>
  <c r="J2428" i="1"/>
  <c r="M2428" i="1"/>
  <c r="O2428" i="1"/>
  <c r="R2428" i="1"/>
  <c r="U2428" i="1"/>
  <c r="V2428" i="1"/>
  <c r="W2428" i="1"/>
  <c r="Y2428" i="1"/>
  <c r="Z2428" i="1"/>
  <c r="C2427" i="1"/>
  <c r="G2427" i="1"/>
  <c r="J2427" i="1"/>
  <c r="M2427" i="1"/>
  <c r="O2427" i="1"/>
  <c r="R2427" i="1"/>
  <c r="U2427" i="1"/>
  <c r="V2427" i="1"/>
  <c r="W2427" i="1"/>
  <c r="Y2427" i="1"/>
  <c r="Z2427" i="1"/>
  <c r="C2426" i="1"/>
  <c r="G2426" i="1"/>
  <c r="J2426" i="1"/>
  <c r="M2426" i="1"/>
  <c r="O2426" i="1"/>
  <c r="R2426" i="1"/>
  <c r="U2426" i="1"/>
  <c r="V2426" i="1"/>
  <c r="W2426" i="1"/>
  <c r="Y2426" i="1"/>
  <c r="Z2426" i="1"/>
  <c r="C2425" i="1"/>
  <c r="G2425" i="1"/>
  <c r="J2425" i="1"/>
  <c r="M2425" i="1"/>
  <c r="O2425" i="1"/>
  <c r="R2425" i="1"/>
  <c r="U2425" i="1"/>
  <c r="V2425" i="1"/>
  <c r="W2425" i="1"/>
  <c r="Y2425" i="1"/>
  <c r="Z2425" i="1"/>
  <c r="C2424" i="1"/>
  <c r="G2424" i="1"/>
  <c r="J2424" i="1"/>
  <c r="M2424" i="1"/>
  <c r="O2424" i="1"/>
  <c r="R2424" i="1"/>
  <c r="U2424" i="1"/>
  <c r="V2424" i="1"/>
  <c r="W2424" i="1"/>
  <c r="Y2424" i="1"/>
  <c r="Z2424" i="1"/>
  <c r="C2423" i="1"/>
  <c r="G2423" i="1"/>
  <c r="J2423" i="1"/>
  <c r="M2423" i="1"/>
  <c r="O2423" i="1"/>
  <c r="R2423" i="1"/>
  <c r="U2423" i="1"/>
  <c r="V2423" i="1"/>
  <c r="W2423" i="1"/>
  <c r="Y2423" i="1"/>
  <c r="Z2423" i="1"/>
  <c r="C2422" i="1"/>
  <c r="G2422" i="1"/>
  <c r="J2422" i="1"/>
  <c r="M2422" i="1"/>
  <c r="O2422" i="1"/>
  <c r="R2422" i="1"/>
  <c r="U2422" i="1"/>
  <c r="V2422" i="1"/>
  <c r="W2422" i="1"/>
  <c r="Y2422" i="1"/>
  <c r="Z2422" i="1"/>
  <c r="C2421" i="1"/>
  <c r="G2421" i="1"/>
  <c r="J2421" i="1"/>
  <c r="M2421" i="1"/>
  <c r="O2421" i="1"/>
  <c r="R2421" i="1"/>
  <c r="U2421" i="1"/>
  <c r="V2421" i="1"/>
  <c r="W2421" i="1"/>
  <c r="Y2421" i="1"/>
  <c r="Z2421" i="1"/>
  <c r="C2420" i="1"/>
  <c r="G2420" i="1"/>
  <c r="J2420" i="1"/>
  <c r="M2420" i="1"/>
  <c r="O2420" i="1"/>
  <c r="R2420" i="1"/>
  <c r="U2420" i="1"/>
  <c r="V2420" i="1"/>
  <c r="W2420" i="1"/>
  <c r="Y2420" i="1"/>
  <c r="Z2420" i="1"/>
  <c r="C2419" i="1"/>
  <c r="G2419" i="1"/>
  <c r="J2419" i="1"/>
  <c r="M2419" i="1"/>
  <c r="O2419" i="1"/>
  <c r="R2419" i="1"/>
  <c r="U2419" i="1"/>
  <c r="C2418" i="1"/>
  <c r="G2418" i="1"/>
  <c r="J2418" i="1"/>
  <c r="M2418" i="1"/>
  <c r="O2418" i="1"/>
  <c r="R2418" i="1"/>
  <c r="U2418" i="1"/>
  <c r="J2417" i="1"/>
  <c r="M2417" i="1"/>
  <c r="O2417" i="1"/>
  <c r="C2417" i="1"/>
  <c r="G2417" i="1"/>
  <c r="R2417" i="1"/>
  <c r="U2417" i="1"/>
  <c r="C2416" i="1"/>
  <c r="G2416" i="1"/>
  <c r="J2416" i="1"/>
  <c r="M2416" i="1"/>
  <c r="O2416" i="1"/>
  <c r="R2416" i="1"/>
  <c r="U2416" i="1"/>
  <c r="C2415" i="1"/>
  <c r="G2415" i="1"/>
  <c r="J2415" i="1"/>
  <c r="M2415" i="1"/>
  <c r="O2415" i="1"/>
  <c r="R2415" i="1"/>
  <c r="U2415" i="1"/>
  <c r="C2414" i="1"/>
  <c r="G2414" i="1"/>
  <c r="J2414" i="1"/>
  <c r="M2414" i="1"/>
  <c r="O2414" i="1"/>
  <c r="R2414" i="1"/>
  <c r="U2414" i="1"/>
  <c r="C2413" i="1"/>
  <c r="G2413" i="1"/>
  <c r="J2413" i="1"/>
  <c r="M2413" i="1"/>
  <c r="O2413" i="1"/>
  <c r="R2413" i="1"/>
  <c r="U2413" i="1"/>
  <c r="C2412" i="1"/>
  <c r="G2412" i="1"/>
  <c r="J2412" i="1"/>
  <c r="M2412" i="1"/>
  <c r="O2412" i="1"/>
  <c r="R2412" i="1"/>
  <c r="U2412" i="1"/>
  <c r="C2411" i="1"/>
  <c r="G2411" i="1"/>
  <c r="J2411" i="1"/>
  <c r="M2411" i="1"/>
  <c r="O2411" i="1"/>
  <c r="R2411" i="1"/>
  <c r="U2411" i="1"/>
  <c r="C2410" i="1"/>
  <c r="G2410" i="1"/>
  <c r="J2410" i="1"/>
  <c r="M2410" i="1"/>
  <c r="O2410" i="1"/>
  <c r="R2410" i="1"/>
  <c r="U2410" i="1"/>
  <c r="C2409" i="1"/>
  <c r="G2409" i="1"/>
  <c r="J2409" i="1"/>
  <c r="M2409" i="1"/>
  <c r="O2409" i="1"/>
  <c r="R2409" i="1"/>
  <c r="U2409" i="1"/>
  <c r="C2408" i="1"/>
  <c r="G2408" i="1"/>
  <c r="J2408" i="1"/>
  <c r="M2408" i="1"/>
  <c r="O2408" i="1"/>
  <c r="R2408" i="1"/>
  <c r="U2408" i="1"/>
  <c r="C2407" i="1"/>
  <c r="G2407" i="1"/>
  <c r="J2407" i="1"/>
  <c r="M2407" i="1"/>
  <c r="O2407" i="1"/>
  <c r="R2407" i="1"/>
  <c r="U2407" i="1"/>
  <c r="C2402" i="1"/>
  <c r="C2403" i="1"/>
  <c r="C2404" i="1"/>
  <c r="C2405" i="1"/>
  <c r="C2406" i="1"/>
  <c r="G2402" i="1"/>
  <c r="G2403" i="1"/>
  <c r="G2404" i="1"/>
  <c r="G2405" i="1"/>
  <c r="G2406" i="1"/>
  <c r="J2402" i="1"/>
  <c r="M2402" i="1"/>
  <c r="O2402" i="1"/>
  <c r="J2403" i="1"/>
  <c r="M2403" i="1"/>
  <c r="O2403" i="1"/>
  <c r="J2404" i="1"/>
  <c r="M2404" i="1"/>
  <c r="O2404" i="1"/>
  <c r="J2405" i="1"/>
  <c r="M2405" i="1"/>
  <c r="O2405" i="1"/>
  <c r="J2406" i="1"/>
  <c r="M2406" i="1"/>
  <c r="O2406" i="1"/>
  <c r="R2402" i="1"/>
  <c r="R2403" i="1"/>
  <c r="R2404" i="1"/>
  <c r="R2405" i="1"/>
  <c r="R2406" i="1"/>
  <c r="U2402" i="1"/>
  <c r="U2403" i="1"/>
  <c r="U2404" i="1"/>
  <c r="U2405" i="1"/>
  <c r="U2406" i="1"/>
  <c r="C2401" i="1"/>
  <c r="G2401" i="1"/>
  <c r="J2401" i="1"/>
  <c r="M2401" i="1"/>
  <c r="O2401" i="1"/>
  <c r="R2401" i="1"/>
  <c r="U2401" i="1"/>
  <c r="C2400" i="1"/>
  <c r="G2400" i="1"/>
  <c r="J2400" i="1"/>
  <c r="M2400" i="1"/>
  <c r="O2400" i="1"/>
  <c r="R2400" i="1"/>
  <c r="U2400" i="1"/>
  <c r="C2399" i="1"/>
  <c r="G2399" i="1"/>
  <c r="J2399" i="1"/>
  <c r="M2399" i="1"/>
  <c r="O2399" i="1"/>
  <c r="R2399" i="1"/>
  <c r="U2399" i="1"/>
  <c r="C2398" i="1"/>
  <c r="G2398" i="1"/>
  <c r="J2398" i="1"/>
  <c r="M2398" i="1"/>
  <c r="O2398" i="1"/>
  <c r="R2398" i="1"/>
  <c r="U2398" i="1"/>
  <c r="C2397" i="1"/>
  <c r="G2397" i="1"/>
  <c r="J2397" i="1"/>
  <c r="M2397" i="1"/>
  <c r="O2397" i="1"/>
  <c r="R2397" i="1"/>
  <c r="U2397" i="1"/>
  <c r="C2396" i="1"/>
  <c r="G2396" i="1"/>
  <c r="J2396" i="1"/>
  <c r="M2396" i="1"/>
  <c r="O2396" i="1"/>
  <c r="R2396" i="1"/>
  <c r="U2396" i="1"/>
  <c r="C2395" i="1"/>
  <c r="G2395" i="1"/>
  <c r="J2395" i="1"/>
  <c r="M2395" i="1"/>
  <c r="O2395" i="1"/>
  <c r="R2395" i="1"/>
  <c r="U2395" i="1"/>
  <c r="C2394" i="1"/>
  <c r="G2394" i="1"/>
  <c r="J2394" i="1"/>
  <c r="M2394" i="1"/>
  <c r="O2394" i="1"/>
  <c r="R2394" i="1"/>
  <c r="U2394" i="1"/>
  <c r="C2393" i="1"/>
  <c r="G2393" i="1"/>
  <c r="J2393" i="1"/>
  <c r="M2393" i="1"/>
  <c r="O2393" i="1"/>
  <c r="R2393" i="1"/>
  <c r="U2393" i="1"/>
  <c r="C2392" i="1"/>
  <c r="G2392" i="1"/>
  <c r="J2392" i="1"/>
  <c r="M2392" i="1"/>
  <c r="O2392" i="1"/>
  <c r="R2392" i="1"/>
  <c r="U2392" i="1"/>
  <c r="C2391" i="1"/>
  <c r="G2391" i="1"/>
  <c r="J2391" i="1"/>
  <c r="M2391" i="1"/>
  <c r="O2391" i="1"/>
  <c r="R2391" i="1"/>
  <c r="U2391" i="1"/>
  <c r="C2390" i="1"/>
  <c r="G2390" i="1"/>
  <c r="J2390" i="1"/>
  <c r="M2390" i="1"/>
  <c r="O2390" i="1"/>
  <c r="R2390" i="1"/>
  <c r="U2390" i="1"/>
  <c r="C2389" i="1"/>
  <c r="G2389" i="1"/>
  <c r="J2389" i="1"/>
  <c r="M2389" i="1"/>
  <c r="O2389" i="1"/>
  <c r="R2389" i="1"/>
  <c r="U2389" i="1"/>
  <c r="C2388" i="1"/>
  <c r="G2388" i="1"/>
  <c r="J2388" i="1"/>
  <c r="M2388" i="1"/>
  <c r="O2388" i="1"/>
  <c r="R2388" i="1"/>
  <c r="U2388" i="1"/>
  <c r="C2387" i="1"/>
  <c r="G2387" i="1"/>
  <c r="J2387" i="1"/>
  <c r="M2387" i="1"/>
  <c r="O2387" i="1"/>
  <c r="R2387" i="1"/>
  <c r="U2387" i="1"/>
  <c r="C2386" i="1"/>
  <c r="G2386" i="1"/>
  <c r="J2386" i="1"/>
  <c r="M2386" i="1"/>
  <c r="O2386" i="1"/>
  <c r="R2386" i="1"/>
  <c r="U2386" i="1"/>
  <c r="C2385" i="1"/>
  <c r="G2385" i="1"/>
  <c r="J2385" i="1"/>
  <c r="M2385" i="1"/>
  <c r="O2385" i="1"/>
  <c r="R2385" i="1"/>
  <c r="U2385" i="1"/>
  <c r="C2384" i="1"/>
  <c r="G2384" i="1"/>
  <c r="J2384" i="1"/>
  <c r="M2384" i="1"/>
  <c r="O2384" i="1"/>
  <c r="R2384" i="1"/>
  <c r="U2384" i="1"/>
  <c r="R2382" i="1"/>
  <c r="C2383" i="1"/>
  <c r="G2383" i="1"/>
  <c r="J2383" i="1"/>
  <c r="M2383" i="1"/>
  <c r="O2383" i="1"/>
  <c r="R2383" i="1"/>
  <c r="U2383" i="1"/>
  <c r="C2382" i="1"/>
  <c r="G2382" i="1"/>
  <c r="J2382" i="1"/>
  <c r="M2382" i="1"/>
  <c r="O2382" i="1"/>
  <c r="U2382" i="1"/>
  <c r="C2381" i="1"/>
  <c r="G2381" i="1"/>
  <c r="J2381" i="1"/>
  <c r="M2381" i="1"/>
  <c r="O2381" i="1"/>
  <c r="R2381" i="1"/>
  <c r="U2381" i="1"/>
  <c r="C2380" i="1"/>
  <c r="G2380" i="1"/>
  <c r="J2380" i="1"/>
  <c r="M2380" i="1"/>
  <c r="O2380" i="1"/>
  <c r="R2380" i="1"/>
  <c r="U2380" i="1"/>
  <c r="C2379" i="1"/>
  <c r="G2379" i="1"/>
  <c r="J2379" i="1"/>
  <c r="M2379" i="1"/>
  <c r="O2379" i="1"/>
  <c r="R2379" i="1"/>
  <c r="U2379" i="1"/>
  <c r="C2378" i="1"/>
  <c r="G2378" i="1"/>
  <c r="J2378" i="1"/>
  <c r="M2378" i="1"/>
  <c r="O2378" i="1"/>
  <c r="R2378" i="1"/>
  <c r="U2378" i="1"/>
  <c r="C2377" i="1"/>
  <c r="G2377" i="1"/>
  <c r="J2377" i="1"/>
  <c r="M2377" i="1"/>
  <c r="O2377" i="1"/>
  <c r="R2377" i="1"/>
  <c r="U2377" i="1"/>
  <c r="C2376" i="1"/>
  <c r="G2376" i="1"/>
  <c r="J2376" i="1"/>
  <c r="M2376" i="1"/>
  <c r="O2376" i="1"/>
  <c r="R2376" i="1"/>
  <c r="U2376" i="1"/>
  <c r="C2375" i="1"/>
  <c r="G2375" i="1"/>
  <c r="J2375" i="1"/>
  <c r="M2375" i="1"/>
  <c r="O2375" i="1"/>
  <c r="R2375" i="1"/>
  <c r="U2375" i="1"/>
  <c r="C2374" i="1"/>
  <c r="G2374" i="1"/>
  <c r="J2374" i="1"/>
  <c r="M2374" i="1"/>
  <c r="O2374" i="1"/>
  <c r="R2374" i="1"/>
  <c r="U2374" i="1"/>
  <c r="C2373" i="1"/>
  <c r="G2373" i="1"/>
  <c r="J2373" i="1"/>
  <c r="M2373" i="1"/>
  <c r="O2373" i="1"/>
  <c r="R2373" i="1"/>
  <c r="U2373" i="1"/>
  <c r="C2372" i="1"/>
  <c r="G2372" i="1"/>
  <c r="J2372" i="1"/>
  <c r="M2372" i="1"/>
  <c r="O2372" i="1"/>
  <c r="R2372" i="1"/>
  <c r="U2372" i="1"/>
  <c r="C2371" i="1"/>
  <c r="G2371" i="1"/>
  <c r="J2371" i="1"/>
  <c r="M2371" i="1"/>
  <c r="O2371" i="1"/>
  <c r="R2371" i="1"/>
  <c r="U2371" i="1"/>
  <c r="C2370" i="1"/>
  <c r="G2370" i="1"/>
  <c r="J2370" i="1"/>
  <c r="M2370" i="1"/>
  <c r="O2370" i="1"/>
  <c r="R2370" i="1"/>
  <c r="U2370" i="1"/>
  <c r="C2369" i="1"/>
  <c r="G2369" i="1"/>
  <c r="J2369" i="1"/>
  <c r="M2369" i="1"/>
  <c r="O2369" i="1"/>
  <c r="R2369" i="1"/>
  <c r="U2369" i="1"/>
  <c r="C2368" i="1"/>
  <c r="G2368" i="1"/>
  <c r="J2368" i="1"/>
  <c r="M2368" i="1"/>
  <c r="O2368" i="1"/>
  <c r="R2368" i="1"/>
  <c r="U2368" i="1"/>
  <c r="C2367" i="1"/>
  <c r="G2367" i="1"/>
  <c r="J2367" i="1"/>
  <c r="M2367" i="1"/>
  <c r="O2367" i="1"/>
  <c r="R2367" i="1"/>
  <c r="U2367" i="1"/>
  <c r="C2366" i="1"/>
  <c r="G2366" i="1"/>
  <c r="J2366" i="1"/>
  <c r="M2366" i="1"/>
  <c r="O2366" i="1"/>
  <c r="R2366" i="1"/>
  <c r="U2366" i="1"/>
  <c r="C2365" i="1"/>
  <c r="G2365" i="1"/>
  <c r="J2365" i="1"/>
  <c r="M2365" i="1"/>
  <c r="O2365" i="1"/>
  <c r="R2365" i="1"/>
  <c r="U2365" i="1"/>
  <c r="J2288" i="1"/>
  <c r="M2288" i="1"/>
  <c r="O2288" i="1"/>
  <c r="C2364" i="1"/>
  <c r="G2364" i="1"/>
  <c r="J2364" i="1"/>
  <c r="M2364" i="1"/>
  <c r="O2364" i="1"/>
  <c r="R2364" i="1"/>
  <c r="U2364" i="1"/>
  <c r="C2363" i="1"/>
  <c r="G2363" i="1"/>
  <c r="J2363" i="1"/>
  <c r="M2363" i="1"/>
  <c r="O2363" i="1"/>
  <c r="R2363" i="1"/>
  <c r="U2363" i="1"/>
  <c r="C2362" i="1"/>
  <c r="G2362" i="1"/>
  <c r="J2362" i="1"/>
  <c r="M2362" i="1"/>
  <c r="O2362" i="1"/>
  <c r="R2362" i="1"/>
  <c r="U2362" i="1"/>
  <c r="C2361" i="1"/>
  <c r="G2361" i="1"/>
  <c r="J2361" i="1"/>
  <c r="M2361" i="1"/>
  <c r="O2361" i="1"/>
  <c r="R2361" i="1"/>
  <c r="U2361" i="1"/>
  <c r="C2360" i="1"/>
  <c r="G2360" i="1"/>
  <c r="J2360" i="1"/>
  <c r="M2360" i="1"/>
  <c r="O2360" i="1"/>
  <c r="R2360" i="1"/>
  <c r="U2360" i="1"/>
  <c r="C2359" i="1"/>
  <c r="G2359" i="1"/>
  <c r="J2359" i="1"/>
  <c r="M2359" i="1"/>
  <c r="O2359" i="1"/>
  <c r="R2359" i="1"/>
  <c r="U2359" i="1"/>
  <c r="C2358" i="1"/>
  <c r="G2358" i="1"/>
  <c r="J2358" i="1"/>
  <c r="M2358" i="1"/>
  <c r="O2358" i="1"/>
  <c r="R2358" i="1"/>
  <c r="U2358" i="1"/>
  <c r="C2357" i="1"/>
  <c r="G2357" i="1"/>
  <c r="J2357" i="1"/>
  <c r="M2357" i="1"/>
  <c r="O2357" i="1"/>
  <c r="R2357" i="1"/>
  <c r="U2357" i="1"/>
  <c r="C2356" i="1"/>
  <c r="G2356" i="1"/>
  <c r="J2356" i="1"/>
  <c r="M2356" i="1"/>
  <c r="O2356" i="1"/>
  <c r="R2356" i="1"/>
  <c r="U2356" i="1"/>
  <c r="C2355" i="1"/>
  <c r="G2355" i="1"/>
  <c r="J2355" i="1"/>
  <c r="M2355" i="1"/>
  <c r="O2355" i="1"/>
  <c r="R2355" i="1"/>
  <c r="U2355" i="1"/>
  <c r="C2354" i="1"/>
  <c r="G2354" i="1"/>
  <c r="J2354" i="1"/>
  <c r="M2354" i="1"/>
  <c r="O2354" i="1"/>
  <c r="R2354" i="1"/>
  <c r="U2354" i="1"/>
  <c r="C2353" i="1"/>
  <c r="G2353" i="1"/>
  <c r="J2353" i="1"/>
  <c r="M2353" i="1"/>
  <c r="O2353" i="1"/>
  <c r="R2353" i="1"/>
  <c r="U2353" i="1"/>
  <c r="C2352" i="1"/>
  <c r="G2352" i="1"/>
  <c r="J2352" i="1"/>
  <c r="M2352" i="1"/>
  <c r="O2352" i="1"/>
  <c r="R2352" i="1"/>
  <c r="U2352" i="1"/>
  <c r="C2351" i="1"/>
  <c r="G2351" i="1"/>
  <c r="J2351" i="1"/>
  <c r="M2351" i="1"/>
  <c r="O2351" i="1"/>
  <c r="R2351" i="1"/>
  <c r="U2351" i="1"/>
  <c r="C2350" i="1"/>
  <c r="G2350" i="1"/>
  <c r="J2350" i="1"/>
  <c r="M2350" i="1"/>
  <c r="O2350" i="1"/>
  <c r="R2350" i="1"/>
  <c r="U2350" i="1"/>
  <c r="C2349" i="1"/>
  <c r="G2349" i="1"/>
  <c r="J2349" i="1"/>
  <c r="M2349" i="1"/>
  <c r="O2349" i="1"/>
  <c r="R2349" i="1"/>
  <c r="U2349" i="1"/>
  <c r="C2348" i="1"/>
  <c r="G2348" i="1"/>
  <c r="J2348" i="1"/>
  <c r="M2348" i="1"/>
  <c r="O2348" i="1"/>
  <c r="R2348" i="1"/>
  <c r="U2348" i="1"/>
  <c r="C2347" i="1"/>
  <c r="G2347" i="1"/>
  <c r="J2347" i="1"/>
  <c r="M2347" i="1"/>
  <c r="O2347" i="1"/>
  <c r="R2347" i="1"/>
  <c r="U2347" i="1"/>
  <c r="C2346" i="1"/>
  <c r="G2346" i="1"/>
  <c r="J2346" i="1"/>
  <c r="M2346" i="1"/>
  <c r="O2346" i="1"/>
  <c r="R2346" i="1"/>
  <c r="U2346" i="1"/>
  <c r="C2345" i="1"/>
  <c r="G2345" i="1"/>
  <c r="J2345" i="1"/>
  <c r="M2345" i="1"/>
  <c r="O2345" i="1"/>
  <c r="R2345" i="1"/>
  <c r="U2345" i="1"/>
  <c r="C2344" i="1"/>
  <c r="G2344" i="1"/>
  <c r="J2344" i="1"/>
  <c r="M2344" i="1"/>
  <c r="O2344" i="1"/>
  <c r="R2344" i="1"/>
  <c r="U2344" i="1"/>
  <c r="C2343" i="1"/>
  <c r="G2343" i="1"/>
  <c r="J2343" i="1"/>
  <c r="M2343" i="1"/>
  <c r="O2343" i="1"/>
  <c r="R2343" i="1"/>
  <c r="U2343" i="1"/>
  <c r="C2342" i="1"/>
  <c r="G2342" i="1"/>
  <c r="J2342" i="1"/>
  <c r="M2342" i="1"/>
  <c r="O2342" i="1"/>
  <c r="R2342" i="1"/>
  <c r="U2342" i="1"/>
  <c r="C2341" i="1"/>
  <c r="G2341" i="1"/>
  <c r="J2341" i="1"/>
  <c r="M2341" i="1"/>
  <c r="O2341" i="1"/>
  <c r="R2341" i="1"/>
  <c r="U2341" i="1"/>
  <c r="C2340" i="1"/>
  <c r="G2340" i="1"/>
  <c r="J2340" i="1"/>
  <c r="M2340" i="1"/>
  <c r="O2340" i="1"/>
  <c r="R2340" i="1"/>
  <c r="U2340" i="1"/>
  <c r="C2339" i="1"/>
  <c r="G2339" i="1"/>
  <c r="J2339" i="1"/>
  <c r="M2339" i="1"/>
  <c r="O2339" i="1"/>
  <c r="R2339" i="1"/>
  <c r="U2339" i="1"/>
  <c r="C2338" i="1"/>
  <c r="G2338" i="1"/>
  <c r="J2338" i="1"/>
  <c r="M2338" i="1"/>
  <c r="O2338" i="1"/>
  <c r="R2338" i="1"/>
  <c r="U2338" i="1"/>
  <c r="C2337" i="1"/>
  <c r="G2337" i="1"/>
  <c r="J2337" i="1"/>
  <c r="M2337" i="1"/>
  <c r="O2337" i="1"/>
  <c r="R2337" i="1"/>
  <c r="U2337" i="1"/>
  <c r="C2336" i="1"/>
  <c r="G2336" i="1"/>
  <c r="J2336" i="1"/>
  <c r="M2336" i="1"/>
  <c r="O2336" i="1"/>
  <c r="R2336" i="1"/>
  <c r="U2336" i="1"/>
  <c r="C2335" i="1"/>
  <c r="G2335" i="1"/>
  <c r="J2335" i="1"/>
  <c r="M2335" i="1"/>
  <c r="O2335" i="1"/>
  <c r="R2335" i="1"/>
  <c r="U2335" i="1"/>
  <c r="C2334" i="1"/>
  <c r="G2334" i="1"/>
  <c r="J2334" i="1"/>
  <c r="M2334" i="1"/>
  <c r="O2334" i="1"/>
  <c r="R2334" i="1"/>
  <c r="U2334" i="1"/>
  <c r="C2333" i="1"/>
  <c r="G2333" i="1"/>
  <c r="J2333" i="1"/>
  <c r="M2333" i="1"/>
  <c r="O2333" i="1"/>
  <c r="R2333" i="1"/>
  <c r="U2333" i="1"/>
  <c r="C2332" i="1"/>
  <c r="G2332" i="1"/>
  <c r="J2332" i="1"/>
  <c r="M2332" i="1"/>
  <c r="O2332" i="1"/>
  <c r="R2332" i="1"/>
  <c r="U2332" i="1"/>
  <c r="C2331" i="1"/>
  <c r="G2331" i="1"/>
  <c r="J2331" i="1"/>
  <c r="M2331" i="1"/>
  <c r="O2331" i="1"/>
  <c r="R2331" i="1"/>
  <c r="U2331" i="1"/>
  <c r="C2330" i="1"/>
  <c r="G2330" i="1"/>
  <c r="J2330" i="1"/>
  <c r="M2330" i="1"/>
  <c r="O2330" i="1"/>
  <c r="R2330" i="1"/>
  <c r="U2330" i="1"/>
  <c r="C2329" i="1"/>
  <c r="G2329" i="1"/>
  <c r="J2329" i="1"/>
  <c r="M2329" i="1"/>
  <c r="O2329" i="1"/>
  <c r="R2329" i="1"/>
  <c r="U2329" i="1"/>
  <c r="C2328" i="1"/>
  <c r="G2328" i="1"/>
  <c r="J2328" i="1"/>
  <c r="M2328" i="1"/>
  <c r="O2328" i="1"/>
  <c r="R2328" i="1"/>
  <c r="U2328" i="1"/>
  <c r="C2327" i="1"/>
  <c r="G2327" i="1"/>
  <c r="J2327" i="1"/>
  <c r="M2327" i="1"/>
  <c r="O2327" i="1"/>
  <c r="R2327" i="1"/>
  <c r="U2327" i="1"/>
  <c r="C2326" i="1"/>
  <c r="G2326" i="1"/>
  <c r="J2326" i="1"/>
  <c r="M2326" i="1"/>
  <c r="O2326" i="1"/>
  <c r="R2326" i="1"/>
  <c r="U2326" i="1"/>
  <c r="C2325" i="1"/>
  <c r="G2325" i="1"/>
  <c r="J2325" i="1"/>
  <c r="M2325" i="1"/>
  <c r="O2325" i="1"/>
  <c r="R2325" i="1"/>
  <c r="U2325" i="1"/>
  <c r="C2324" i="1"/>
  <c r="G2324" i="1"/>
  <c r="J2324" i="1"/>
  <c r="M2324" i="1"/>
  <c r="O2324" i="1"/>
  <c r="R2324" i="1"/>
  <c r="U2324" i="1"/>
  <c r="C2323" i="1"/>
  <c r="G2323" i="1"/>
  <c r="J2323" i="1"/>
  <c r="M2323" i="1"/>
  <c r="O2323" i="1"/>
  <c r="R2323" i="1"/>
  <c r="U2323" i="1"/>
  <c r="C2322" i="1"/>
  <c r="G2322" i="1"/>
  <c r="J2322" i="1"/>
  <c r="M2322" i="1"/>
  <c r="O2322" i="1"/>
  <c r="R2322" i="1"/>
  <c r="U2322" i="1"/>
  <c r="C2321" i="1"/>
  <c r="G2321" i="1"/>
  <c r="J2321" i="1"/>
  <c r="M2321" i="1"/>
  <c r="O2321" i="1"/>
  <c r="R2321" i="1"/>
  <c r="U2321" i="1"/>
  <c r="C2320" i="1"/>
  <c r="G2320" i="1"/>
  <c r="J2320" i="1"/>
  <c r="M2320" i="1"/>
  <c r="O2320" i="1"/>
  <c r="R2320" i="1"/>
  <c r="U2320" i="1"/>
  <c r="C2319" i="1"/>
  <c r="G2319" i="1"/>
  <c r="J2319" i="1"/>
  <c r="M2319" i="1"/>
  <c r="O2319" i="1"/>
  <c r="R2319" i="1"/>
  <c r="U2319" i="1"/>
  <c r="C2318" i="1"/>
  <c r="G2318" i="1"/>
  <c r="J2318" i="1"/>
  <c r="M2318" i="1"/>
  <c r="O2318" i="1"/>
  <c r="R2318" i="1"/>
  <c r="U2318" i="1"/>
  <c r="C2317" i="1"/>
  <c r="G2317" i="1"/>
  <c r="J2317" i="1"/>
  <c r="M2317" i="1"/>
  <c r="O2317" i="1"/>
  <c r="R2317" i="1"/>
  <c r="U2317" i="1"/>
  <c r="C2316" i="1"/>
  <c r="G2316" i="1"/>
  <c r="J2316" i="1"/>
  <c r="M2316" i="1"/>
  <c r="O2316" i="1"/>
  <c r="R2316" i="1"/>
  <c r="U2316" i="1"/>
  <c r="C2315" i="1"/>
  <c r="G2315" i="1"/>
  <c r="J2315" i="1"/>
  <c r="M2315" i="1"/>
  <c r="O2315" i="1"/>
  <c r="R2315" i="1"/>
  <c r="U2315" i="1"/>
  <c r="C2314" i="1"/>
  <c r="G2314" i="1"/>
  <c r="J2314" i="1"/>
  <c r="M2314" i="1"/>
  <c r="O2314" i="1"/>
  <c r="R2314" i="1"/>
  <c r="U2314" i="1"/>
  <c r="C2313" i="1"/>
  <c r="G2313" i="1"/>
  <c r="J2313" i="1"/>
  <c r="M2313" i="1"/>
  <c r="O2313" i="1"/>
  <c r="R2313" i="1"/>
  <c r="U2313" i="1"/>
  <c r="C2312" i="1"/>
  <c r="G2312" i="1"/>
  <c r="J2312" i="1"/>
  <c r="M2312" i="1"/>
  <c r="O2312" i="1"/>
  <c r="R2312" i="1"/>
  <c r="U2312" i="1"/>
  <c r="C2311" i="1"/>
  <c r="G2311" i="1"/>
  <c r="J2311" i="1"/>
  <c r="M2311" i="1"/>
  <c r="O2311" i="1"/>
  <c r="R2311" i="1"/>
  <c r="U2311" i="1"/>
  <c r="C2310" i="1"/>
  <c r="G2310" i="1"/>
  <c r="J2310" i="1"/>
  <c r="M2310" i="1"/>
  <c r="O2310" i="1"/>
  <c r="R2310" i="1"/>
  <c r="U2310" i="1"/>
  <c r="C2309" i="1"/>
  <c r="G2309" i="1"/>
  <c r="J2309" i="1"/>
  <c r="M2309" i="1"/>
  <c r="O2309" i="1"/>
  <c r="R2309" i="1"/>
  <c r="U2309" i="1"/>
  <c r="C2308" i="1"/>
  <c r="G2308" i="1"/>
  <c r="J2308" i="1"/>
  <c r="M2308" i="1"/>
  <c r="O2308" i="1"/>
  <c r="R2308" i="1"/>
  <c r="U2308" i="1"/>
  <c r="C2307" i="1"/>
  <c r="G2307" i="1"/>
  <c r="J2307" i="1"/>
  <c r="M2307" i="1"/>
  <c r="O2307" i="1"/>
  <c r="R2307" i="1"/>
  <c r="U2307" i="1"/>
  <c r="C2306" i="1"/>
  <c r="G2306" i="1"/>
  <c r="J2306" i="1"/>
  <c r="M2306" i="1"/>
  <c r="O2306" i="1"/>
  <c r="R2306" i="1"/>
  <c r="U2306" i="1"/>
  <c r="C2305" i="1"/>
  <c r="G2305" i="1"/>
  <c r="J2305" i="1"/>
  <c r="M2305" i="1"/>
  <c r="O2305" i="1"/>
  <c r="R2305" i="1"/>
  <c r="U2305" i="1"/>
  <c r="C2304" i="1"/>
  <c r="G2304" i="1"/>
  <c r="J2304" i="1"/>
  <c r="M2304" i="1"/>
  <c r="O2304" i="1"/>
  <c r="R2304" i="1"/>
  <c r="U2304" i="1"/>
  <c r="C2303" i="1"/>
  <c r="G2303" i="1"/>
  <c r="J2303" i="1"/>
  <c r="M2303" i="1"/>
  <c r="O2303" i="1"/>
  <c r="R2303" i="1"/>
  <c r="U2303" i="1"/>
  <c r="C2302" i="1"/>
  <c r="G2302" i="1"/>
  <c r="J2302" i="1"/>
  <c r="M2302" i="1"/>
  <c r="O2302" i="1"/>
  <c r="R2302" i="1"/>
  <c r="U2302" i="1"/>
  <c r="C2301" i="1"/>
  <c r="G2301" i="1"/>
  <c r="J2301" i="1"/>
  <c r="M2301" i="1"/>
  <c r="O2301" i="1"/>
  <c r="R2301" i="1"/>
  <c r="U2301" i="1"/>
  <c r="C2300" i="1"/>
  <c r="G2300" i="1"/>
  <c r="J2300" i="1"/>
  <c r="M2300" i="1"/>
  <c r="O2300" i="1"/>
  <c r="R2300" i="1"/>
  <c r="U2300" i="1"/>
  <c r="C2299" i="1"/>
  <c r="G2299" i="1"/>
  <c r="J2299" i="1"/>
  <c r="M2299" i="1"/>
  <c r="O2299" i="1"/>
  <c r="R2299" i="1"/>
  <c r="U2299" i="1"/>
  <c r="C2298" i="1"/>
  <c r="G2298" i="1"/>
  <c r="J2298" i="1"/>
  <c r="M2298" i="1"/>
  <c r="O2298" i="1"/>
  <c r="R2298" i="1"/>
  <c r="U2298" i="1"/>
  <c r="C2297" i="1"/>
  <c r="G2297" i="1"/>
  <c r="J2297" i="1"/>
  <c r="M2297" i="1"/>
  <c r="O2297" i="1"/>
  <c r="R2297" i="1"/>
  <c r="U2297" i="1"/>
  <c r="C2296" i="1"/>
  <c r="G2296" i="1"/>
  <c r="J2296" i="1"/>
  <c r="M2296" i="1"/>
  <c r="O2296" i="1"/>
  <c r="R2296" i="1"/>
  <c r="U2296" i="1"/>
  <c r="C2295" i="1"/>
  <c r="G2295" i="1"/>
  <c r="J2295" i="1"/>
  <c r="M2295" i="1"/>
  <c r="O2295" i="1"/>
  <c r="R2295" i="1"/>
  <c r="U2295" i="1"/>
  <c r="C2294" i="1"/>
  <c r="G2294" i="1"/>
  <c r="J2294" i="1"/>
  <c r="M2294" i="1"/>
  <c r="O2294" i="1"/>
  <c r="R2294" i="1"/>
  <c r="U2294" i="1"/>
  <c r="C2293" i="1"/>
  <c r="G2293" i="1"/>
  <c r="J2293" i="1"/>
  <c r="M2293" i="1"/>
  <c r="O2293" i="1"/>
  <c r="R2293" i="1"/>
  <c r="U2293" i="1"/>
  <c r="C2292" i="1"/>
  <c r="G2292" i="1"/>
  <c r="J2292" i="1"/>
  <c r="M2292" i="1"/>
  <c r="O2292" i="1"/>
  <c r="R2292" i="1"/>
  <c r="U2292" i="1"/>
  <c r="C2291" i="1"/>
  <c r="G2291" i="1"/>
  <c r="J2291" i="1"/>
  <c r="M2291" i="1"/>
  <c r="O2291" i="1"/>
  <c r="R2291" i="1"/>
  <c r="U2291" i="1"/>
  <c r="C2290" i="1"/>
  <c r="G2290" i="1"/>
  <c r="J2290" i="1"/>
  <c r="M2290" i="1"/>
  <c r="O2290" i="1"/>
  <c r="R2290" i="1"/>
  <c r="U2290" i="1"/>
  <c r="C2289" i="1"/>
  <c r="G2289" i="1"/>
  <c r="J2289" i="1"/>
  <c r="M2289" i="1"/>
  <c r="O2289" i="1"/>
  <c r="R2289" i="1"/>
  <c r="U2289" i="1"/>
  <c r="C2288" i="1"/>
  <c r="G2288" i="1"/>
  <c r="R2288" i="1"/>
  <c r="U2288" i="1"/>
  <c r="C2287" i="1"/>
  <c r="G2287" i="1"/>
  <c r="J2287" i="1"/>
  <c r="M2287" i="1"/>
  <c r="O2287" i="1"/>
  <c r="R2287" i="1"/>
  <c r="U2287" i="1"/>
  <c r="C2286" i="1"/>
  <c r="G2286" i="1"/>
  <c r="J2286" i="1"/>
  <c r="M2286" i="1"/>
  <c r="O2286" i="1"/>
  <c r="R2286" i="1"/>
  <c r="U2286" i="1"/>
  <c r="C2285" i="1"/>
  <c r="G2285" i="1"/>
  <c r="J2285" i="1"/>
  <c r="M2285" i="1"/>
  <c r="O2285" i="1"/>
  <c r="R2285" i="1"/>
  <c r="U2285" i="1"/>
  <c r="C2284" i="1"/>
  <c r="G2284" i="1"/>
  <c r="J2284" i="1"/>
  <c r="M2284" i="1"/>
  <c r="O2284" i="1"/>
  <c r="R2284" i="1"/>
  <c r="U2284" i="1"/>
  <c r="C2283" i="1"/>
  <c r="G2283" i="1"/>
  <c r="J2283" i="1"/>
  <c r="M2283" i="1"/>
  <c r="O2283" i="1"/>
  <c r="R2283" i="1"/>
  <c r="U2283" i="1"/>
  <c r="J2234" i="1"/>
  <c r="M2234" i="1"/>
  <c r="O2234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J2235" i="1"/>
  <c r="M2235" i="1"/>
  <c r="O2235" i="1"/>
  <c r="J2236" i="1"/>
  <c r="M2236" i="1"/>
  <c r="O2236" i="1"/>
  <c r="J2237" i="1"/>
  <c r="M2237" i="1"/>
  <c r="O2237" i="1"/>
  <c r="J2238" i="1"/>
  <c r="M2238" i="1"/>
  <c r="O2238" i="1"/>
  <c r="J2239" i="1"/>
  <c r="M2239" i="1"/>
  <c r="O2239" i="1"/>
  <c r="J2240" i="1"/>
  <c r="M2240" i="1"/>
  <c r="O2240" i="1"/>
  <c r="J2241" i="1"/>
  <c r="M2241" i="1"/>
  <c r="O2241" i="1"/>
  <c r="J2242" i="1"/>
  <c r="M2242" i="1"/>
  <c r="O2242" i="1"/>
  <c r="J2243" i="1"/>
  <c r="M2243" i="1"/>
  <c r="O2243" i="1"/>
  <c r="J2244" i="1"/>
  <c r="M2244" i="1"/>
  <c r="O2244" i="1"/>
  <c r="J2245" i="1"/>
  <c r="M2245" i="1"/>
  <c r="O2245" i="1"/>
  <c r="J2246" i="1"/>
  <c r="M2246" i="1"/>
  <c r="O2246" i="1"/>
  <c r="J2247" i="1"/>
  <c r="M2247" i="1"/>
  <c r="O2247" i="1"/>
  <c r="J2248" i="1"/>
  <c r="M2248" i="1"/>
  <c r="O2248" i="1"/>
  <c r="J2249" i="1"/>
  <c r="M2249" i="1"/>
  <c r="O2249" i="1"/>
  <c r="J2250" i="1"/>
  <c r="M2250" i="1"/>
  <c r="O2250" i="1"/>
  <c r="J2251" i="1"/>
  <c r="M2251" i="1"/>
  <c r="O2251" i="1"/>
  <c r="J2252" i="1"/>
  <c r="M2252" i="1"/>
  <c r="O2252" i="1"/>
  <c r="J2253" i="1"/>
  <c r="M2253" i="1"/>
  <c r="O2253" i="1"/>
  <c r="J2254" i="1"/>
  <c r="M2254" i="1"/>
  <c r="O2254" i="1"/>
  <c r="J2255" i="1"/>
  <c r="M2255" i="1"/>
  <c r="O2255" i="1"/>
  <c r="J2256" i="1"/>
  <c r="M2256" i="1"/>
  <c r="O2256" i="1"/>
  <c r="J2257" i="1"/>
  <c r="M2257" i="1"/>
  <c r="O2257" i="1"/>
  <c r="J2258" i="1"/>
  <c r="M2258" i="1"/>
  <c r="O2258" i="1"/>
  <c r="J2259" i="1"/>
  <c r="M2259" i="1"/>
  <c r="O2259" i="1"/>
  <c r="J2260" i="1"/>
  <c r="M2260" i="1"/>
  <c r="O2260" i="1"/>
  <c r="J2261" i="1"/>
  <c r="M2261" i="1"/>
  <c r="O2261" i="1"/>
  <c r="J2262" i="1"/>
  <c r="M2262" i="1"/>
  <c r="O2262" i="1"/>
  <c r="J2263" i="1"/>
  <c r="M2263" i="1"/>
  <c r="O2263" i="1"/>
  <c r="J2264" i="1"/>
  <c r="M2264" i="1"/>
  <c r="O2264" i="1"/>
  <c r="J2265" i="1"/>
  <c r="M2265" i="1"/>
  <c r="O2265" i="1"/>
  <c r="J2266" i="1"/>
  <c r="M2266" i="1"/>
  <c r="O2266" i="1"/>
  <c r="J2267" i="1"/>
  <c r="M2267" i="1"/>
  <c r="O2267" i="1"/>
  <c r="J2268" i="1"/>
  <c r="M2268" i="1"/>
  <c r="O2268" i="1"/>
  <c r="J2269" i="1"/>
  <c r="M2269" i="1"/>
  <c r="O2269" i="1"/>
  <c r="J2270" i="1"/>
  <c r="M2270" i="1"/>
  <c r="O2270" i="1"/>
  <c r="J2271" i="1"/>
  <c r="M2271" i="1"/>
  <c r="O2271" i="1"/>
  <c r="J2272" i="1"/>
  <c r="M2272" i="1"/>
  <c r="O2272" i="1"/>
  <c r="J2273" i="1"/>
  <c r="M2273" i="1"/>
  <c r="O2273" i="1"/>
  <c r="J2274" i="1"/>
  <c r="M2274" i="1"/>
  <c r="O2274" i="1"/>
  <c r="J2275" i="1"/>
  <c r="M2275" i="1"/>
  <c r="O2275" i="1"/>
  <c r="J2276" i="1"/>
  <c r="M2276" i="1"/>
  <c r="O2276" i="1"/>
  <c r="J2277" i="1"/>
  <c r="M2277" i="1"/>
  <c r="O2277" i="1"/>
  <c r="J2278" i="1"/>
  <c r="M2278" i="1"/>
  <c r="O2278" i="1"/>
  <c r="J2279" i="1"/>
  <c r="M2279" i="1"/>
  <c r="O2279" i="1"/>
  <c r="J2280" i="1"/>
  <c r="M2280" i="1"/>
  <c r="O2280" i="1"/>
  <c r="J2281" i="1"/>
  <c r="M2281" i="1"/>
  <c r="O2281" i="1"/>
  <c r="J2282" i="1"/>
  <c r="M2282" i="1"/>
  <c r="O2282" i="1"/>
  <c r="C2282" i="1"/>
  <c r="G2282" i="1"/>
  <c r="C2281" i="1"/>
  <c r="G2281" i="1"/>
  <c r="C2280" i="1"/>
  <c r="G2280" i="1"/>
  <c r="C2279" i="1"/>
  <c r="G2279" i="1"/>
  <c r="C2278" i="1"/>
  <c r="G2278" i="1"/>
  <c r="C2277" i="1"/>
  <c r="G2277" i="1"/>
  <c r="C2276" i="1"/>
  <c r="G2276" i="1"/>
  <c r="C2275" i="1"/>
  <c r="G2275" i="1"/>
  <c r="C2274" i="1"/>
  <c r="G2274" i="1"/>
  <c r="C2273" i="1"/>
  <c r="G2273" i="1"/>
  <c r="C2272" i="1"/>
  <c r="G2272" i="1"/>
  <c r="C2271" i="1"/>
  <c r="G2271" i="1"/>
  <c r="C2270" i="1"/>
  <c r="G2270" i="1"/>
  <c r="C2269" i="1"/>
  <c r="G2269" i="1"/>
  <c r="C2268" i="1"/>
  <c r="G2268" i="1"/>
  <c r="C2267" i="1"/>
  <c r="G2267" i="1"/>
  <c r="C2266" i="1"/>
  <c r="G2266" i="1"/>
  <c r="C2265" i="1"/>
  <c r="G2265" i="1"/>
  <c r="C2264" i="1"/>
  <c r="G2264" i="1"/>
  <c r="C2263" i="1"/>
  <c r="G2263" i="1"/>
  <c r="C2262" i="1"/>
  <c r="G2262" i="1"/>
  <c r="C2261" i="1"/>
  <c r="G2261" i="1"/>
  <c r="C2260" i="1"/>
  <c r="G2260" i="1"/>
  <c r="C2259" i="1"/>
  <c r="G2259" i="1"/>
  <c r="C2258" i="1"/>
  <c r="G2258" i="1"/>
  <c r="C2257" i="1"/>
  <c r="G2257" i="1"/>
  <c r="C2256" i="1"/>
  <c r="G2256" i="1"/>
  <c r="C2255" i="1"/>
  <c r="G2255" i="1"/>
  <c r="C2254" i="1"/>
  <c r="G2254" i="1"/>
  <c r="C2253" i="1"/>
  <c r="G2253" i="1"/>
  <c r="C2252" i="1"/>
  <c r="G2252" i="1"/>
  <c r="C2251" i="1"/>
  <c r="G2251" i="1"/>
  <c r="C2250" i="1"/>
  <c r="G2250" i="1"/>
  <c r="C2249" i="1"/>
  <c r="G2249" i="1"/>
  <c r="C2248" i="1"/>
  <c r="G2248" i="1"/>
  <c r="C2247" i="1"/>
  <c r="G2247" i="1"/>
  <c r="C2246" i="1"/>
  <c r="G2246" i="1"/>
  <c r="C2245" i="1"/>
  <c r="G2245" i="1"/>
  <c r="C2244" i="1"/>
  <c r="G2244" i="1"/>
  <c r="C2243" i="1"/>
  <c r="G2243" i="1"/>
  <c r="C2242" i="1"/>
  <c r="G2242" i="1"/>
  <c r="C2241" i="1"/>
  <c r="G2241" i="1"/>
  <c r="C2240" i="1"/>
  <c r="G2240" i="1"/>
  <c r="C2239" i="1"/>
  <c r="G2239" i="1"/>
  <c r="C2238" i="1"/>
  <c r="G2238" i="1"/>
  <c r="C2237" i="1"/>
  <c r="G2237" i="1"/>
  <c r="C2236" i="1"/>
  <c r="G2236" i="1"/>
  <c r="C2235" i="1"/>
  <c r="G2235" i="1"/>
  <c r="C2234" i="1"/>
  <c r="G2234" i="1"/>
  <c r="V2418" i="1"/>
  <c r="W2418" i="1"/>
  <c r="Y2418" i="1"/>
  <c r="Z2418" i="1"/>
  <c r="V2416" i="1"/>
  <c r="W2416" i="1"/>
  <c r="Y2416" i="1"/>
  <c r="Z2416" i="1"/>
  <c r="V2419" i="1"/>
  <c r="W2419" i="1"/>
  <c r="Y2419" i="1"/>
  <c r="Z2419" i="1"/>
  <c r="V2417" i="1"/>
  <c r="W2417" i="1"/>
  <c r="Y2417" i="1"/>
  <c r="Z2417" i="1"/>
  <c r="V2415" i="1"/>
  <c r="W2415" i="1"/>
  <c r="Y2415" i="1"/>
  <c r="Z2415" i="1"/>
  <c r="V2413" i="1"/>
  <c r="W2413" i="1"/>
  <c r="Y2413" i="1"/>
  <c r="Z2413" i="1"/>
  <c r="V2414" i="1"/>
  <c r="W2414" i="1"/>
  <c r="Y2414" i="1"/>
  <c r="Z2414" i="1"/>
  <c r="V2409" i="1"/>
  <c r="W2409" i="1"/>
  <c r="Y2409" i="1"/>
  <c r="Z2409" i="1"/>
  <c r="V2412" i="1"/>
  <c r="W2412" i="1"/>
  <c r="Y2412" i="1"/>
  <c r="Z2412" i="1"/>
  <c r="V2405" i="1"/>
  <c r="W2405" i="1"/>
  <c r="Y2405" i="1"/>
  <c r="Z2405" i="1"/>
  <c r="V2407" i="1"/>
  <c r="W2407" i="1"/>
  <c r="Y2407" i="1"/>
  <c r="Z2407" i="1"/>
  <c r="V2411" i="1"/>
  <c r="W2411" i="1"/>
  <c r="Y2411" i="1"/>
  <c r="Z2411" i="1"/>
  <c r="V2408" i="1"/>
  <c r="W2408" i="1"/>
  <c r="Y2408" i="1"/>
  <c r="Z2408" i="1"/>
  <c r="V2410" i="1"/>
  <c r="W2410" i="1"/>
  <c r="Y2410" i="1"/>
  <c r="Z2410" i="1"/>
  <c r="V2400" i="1"/>
  <c r="W2400" i="1"/>
  <c r="Y2400" i="1"/>
  <c r="Z2400" i="1"/>
  <c r="V2404" i="1"/>
  <c r="W2404" i="1"/>
  <c r="Y2404" i="1"/>
  <c r="Z2404" i="1"/>
  <c r="V2401" i="1"/>
  <c r="W2401" i="1"/>
  <c r="Y2401" i="1"/>
  <c r="Z2401" i="1"/>
  <c r="V2398" i="1"/>
  <c r="W2398" i="1"/>
  <c r="Y2398" i="1"/>
  <c r="Z2398" i="1"/>
  <c r="V2406" i="1"/>
  <c r="W2406" i="1"/>
  <c r="Y2406" i="1"/>
  <c r="Z2406" i="1"/>
  <c r="V2403" i="1"/>
  <c r="W2403" i="1"/>
  <c r="Y2403" i="1"/>
  <c r="Z2403" i="1"/>
  <c r="V2397" i="1"/>
  <c r="W2397" i="1"/>
  <c r="Y2397" i="1"/>
  <c r="Z2397" i="1"/>
  <c r="V2402" i="1"/>
  <c r="W2402" i="1"/>
  <c r="Y2402" i="1"/>
  <c r="Z2402" i="1"/>
  <c r="V2396" i="1"/>
  <c r="W2396" i="1"/>
  <c r="Y2396" i="1"/>
  <c r="Z2396" i="1"/>
  <c r="V2399" i="1"/>
  <c r="W2399" i="1"/>
  <c r="Y2399" i="1"/>
  <c r="Z2399" i="1"/>
  <c r="V2395" i="1"/>
  <c r="W2395" i="1"/>
  <c r="Y2395" i="1"/>
  <c r="Z2395" i="1"/>
  <c r="V2393" i="1"/>
  <c r="W2393" i="1"/>
  <c r="Y2393" i="1"/>
  <c r="Z2393" i="1"/>
  <c r="V2394" i="1"/>
  <c r="W2394" i="1"/>
  <c r="Y2394" i="1"/>
  <c r="Z2394" i="1"/>
  <c r="V2390" i="1"/>
  <c r="W2390" i="1"/>
  <c r="Y2390" i="1"/>
  <c r="Z2390" i="1"/>
  <c r="V2392" i="1"/>
  <c r="W2392" i="1"/>
  <c r="Y2392" i="1"/>
  <c r="Z2392" i="1"/>
  <c r="V2391" i="1"/>
  <c r="W2391" i="1"/>
  <c r="Y2391" i="1"/>
  <c r="Z2391" i="1"/>
  <c r="V2389" i="1"/>
  <c r="W2389" i="1"/>
  <c r="Y2389" i="1"/>
  <c r="Z2389" i="1"/>
  <c r="V2387" i="1"/>
  <c r="W2387" i="1"/>
  <c r="Y2387" i="1"/>
  <c r="Z2387" i="1"/>
  <c r="V2388" i="1"/>
  <c r="W2388" i="1"/>
  <c r="Y2388" i="1"/>
  <c r="Z2388" i="1"/>
  <c r="V2386" i="1"/>
  <c r="W2386" i="1"/>
  <c r="Y2386" i="1"/>
  <c r="Z2386" i="1"/>
  <c r="V2385" i="1"/>
  <c r="W2385" i="1"/>
  <c r="Y2385" i="1"/>
  <c r="Z2385" i="1"/>
  <c r="V2384" i="1"/>
  <c r="W2384" i="1"/>
  <c r="Y2384" i="1"/>
  <c r="Z2384" i="1"/>
  <c r="V2380" i="1"/>
  <c r="W2380" i="1"/>
  <c r="Y2380" i="1"/>
  <c r="Z2380" i="1"/>
  <c r="V2383" i="1"/>
  <c r="W2383" i="1"/>
  <c r="Y2383" i="1"/>
  <c r="Z2383" i="1"/>
  <c r="V2381" i="1"/>
  <c r="W2381" i="1"/>
  <c r="Y2381" i="1"/>
  <c r="Z2381" i="1"/>
  <c r="V2382" i="1"/>
  <c r="W2382" i="1"/>
  <c r="Y2382" i="1"/>
  <c r="Z2382" i="1"/>
  <c r="V2377" i="1"/>
  <c r="W2377" i="1"/>
  <c r="Y2377" i="1"/>
  <c r="Z2377" i="1"/>
  <c r="V2379" i="1"/>
  <c r="W2379" i="1"/>
  <c r="Y2379" i="1"/>
  <c r="Z2379" i="1"/>
  <c r="V2378" i="1"/>
  <c r="W2378" i="1"/>
  <c r="Y2378" i="1"/>
  <c r="Z2378" i="1"/>
  <c r="V2376" i="1"/>
  <c r="W2376" i="1"/>
  <c r="Y2376" i="1"/>
  <c r="Z2376" i="1"/>
  <c r="V2375" i="1"/>
  <c r="W2375" i="1"/>
  <c r="Y2375" i="1"/>
  <c r="Z2375" i="1"/>
  <c r="V2371" i="1"/>
  <c r="W2371" i="1"/>
  <c r="Y2371" i="1"/>
  <c r="Z2371" i="1"/>
  <c r="V2374" i="1"/>
  <c r="W2374" i="1"/>
  <c r="Y2374" i="1"/>
  <c r="Z2374" i="1"/>
  <c r="V2373" i="1"/>
  <c r="W2373" i="1"/>
  <c r="Y2373" i="1"/>
  <c r="Z2373" i="1"/>
  <c r="V2370" i="1"/>
  <c r="W2370" i="1"/>
  <c r="Y2370" i="1"/>
  <c r="Z2370" i="1"/>
  <c r="V2372" i="1"/>
  <c r="W2372" i="1"/>
  <c r="Y2372" i="1"/>
  <c r="Z2372" i="1"/>
  <c r="V2369" i="1"/>
  <c r="W2369" i="1"/>
  <c r="Y2369" i="1"/>
  <c r="Z2369" i="1"/>
  <c r="V2313" i="1"/>
  <c r="W2313" i="1"/>
  <c r="Y2313" i="1"/>
  <c r="Z2313" i="1"/>
  <c r="V2320" i="1"/>
  <c r="W2320" i="1"/>
  <c r="Y2320" i="1"/>
  <c r="Z2320" i="1"/>
  <c r="V2368" i="1"/>
  <c r="W2368" i="1"/>
  <c r="Y2368" i="1"/>
  <c r="Z2368" i="1"/>
  <c r="V2367" i="1"/>
  <c r="W2367" i="1"/>
  <c r="Y2367" i="1"/>
  <c r="Z2367" i="1"/>
  <c r="V2365" i="1"/>
  <c r="W2365" i="1"/>
  <c r="Y2365" i="1"/>
  <c r="Z2365" i="1"/>
  <c r="V2366" i="1"/>
  <c r="W2366" i="1"/>
  <c r="Y2366" i="1"/>
  <c r="Z2366" i="1"/>
  <c r="V2319" i="1"/>
  <c r="W2319" i="1"/>
  <c r="Y2319" i="1"/>
  <c r="Z2319" i="1"/>
  <c r="V2342" i="1"/>
  <c r="W2342" i="1"/>
  <c r="Y2342" i="1"/>
  <c r="Z2342" i="1"/>
  <c r="V2276" i="1"/>
  <c r="W2276" i="1"/>
  <c r="Y2276" i="1"/>
  <c r="Z2276" i="1"/>
  <c r="V2272" i="1"/>
  <c r="W2272" i="1"/>
  <c r="Y2272" i="1"/>
  <c r="Z2272" i="1"/>
  <c r="V2268" i="1"/>
  <c r="W2268" i="1"/>
  <c r="Y2268" i="1"/>
  <c r="Z2268" i="1"/>
  <c r="V2264" i="1"/>
  <c r="W2264" i="1"/>
  <c r="Y2264" i="1"/>
  <c r="Z2264" i="1"/>
  <c r="V2260" i="1"/>
  <c r="W2260" i="1"/>
  <c r="Y2260" i="1"/>
  <c r="Z2260" i="1"/>
  <c r="V2256" i="1"/>
  <c r="W2256" i="1"/>
  <c r="Y2256" i="1"/>
  <c r="Z2256" i="1"/>
  <c r="V2252" i="1"/>
  <c r="W2252" i="1"/>
  <c r="Y2252" i="1"/>
  <c r="Z2252" i="1"/>
  <c r="V2248" i="1"/>
  <c r="W2248" i="1"/>
  <c r="Y2248" i="1"/>
  <c r="Z2248" i="1"/>
  <c r="V2244" i="1"/>
  <c r="W2244" i="1"/>
  <c r="Y2244" i="1"/>
  <c r="Z2244" i="1"/>
  <c r="V2240" i="1"/>
  <c r="W2240" i="1"/>
  <c r="Y2240" i="1"/>
  <c r="Z2240" i="1"/>
  <c r="V2236" i="1"/>
  <c r="W2236" i="1"/>
  <c r="Y2236" i="1"/>
  <c r="Z2236" i="1"/>
  <c r="V2305" i="1"/>
  <c r="W2305" i="1"/>
  <c r="Y2305" i="1"/>
  <c r="Z2305" i="1"/>
  <c r="V2306" i="1"/>
  <c r="W2306" i="1"/>
  <c r="Y2306" i="1"/>
  <c r="Z2306" i="1"/>
  <c r="V2350" i="1"/>
  <c r="W2350" i="1"/>
  <c r="Y2350" i="1"/>
  <c r="Z2350" i="1"/>
  <c r="V2336" i="1"/>
  <c r="W2336" i="1"/>
  <c r="Y2336" i="1"/>
  <c r="Z2336" i="1"/>
  <c r="V2335" i="1"/>
  <c r="W2335" i="1"/>
  <c r="Y2335" i="1"/>
  <c r="Z2335" i="1"/>
  <c r="V2309" i="1"/>
  <c r="W2309" i="1"/>
  <c r="Y2309" i="1"/>
  <c r="Z2309" i="1"/>
  <c r="V2316" i="1"/>
  <c r="W2316" i="1"/>
  <c r="Y2316" i="1"/>
  <c r="Z2316" i="1"/>
  <c r="V2339" i="1"/>
  <c r="W2339" i="1"/>
  <c r="Y2339" i="1"/>
  <c r="Z2339" i="1"/>
  <c r="V2346" i="1"/>
  <c r="W2346" i="1"/>
  <c r="Y2346" i="1"/>
  <c r="Z2346" i="1"/>
  <c r="V2362" i="1"/>
  <c r="W2362" i="1"/>
  <c r="Y2362" i="1"/>
  <c r="Z2362" i="1"/>
  <c r="V2251" i="1"/>
  <c r="W2251" i="1"/>
  <c r="Y2251" i="1"/>
  <c r="Z2251" i="1"/>
  <c r="V2353" i="1"/>
  <c r="W2353" i="1"/>
  <c r="Y2353" i="1"/>
  <c r="Z2353" i="1"/>
  <c r="V2289" i="1"/>
  <c r="W2289" i="1"/>
  <c r="Y2289" i="1"/>
  <c r="Z2289" i="1"/>
  <c r="V2310" i="1"/>
  <c r="W2310" i="1"/>
  <c r="Y2310" i="1"/>
  <c r="Z2310" i="1"/>
  <c r="V2338" i="1"/>
  <c r="W2338" i="1"/>
  <c r="Y2338" i="1"/>
  <c r="Z2338" i="1"/>
  <c r="V2358" i="1"/>
  <c r="W2358" i="1"/>
  <c r="Y2358" i="1"/>
  <c r="Z2358" i="1"/>
  <c r="V2361" i="1"/>
  <c r="W2361" i="1"/>
  <c r="Y2361" i="1"/>
  <c r="Z2361" i="1"/>
  <c r="V2301" i="1"/>
  <c r="W2301" i="1"/>
  <c r="Y2301" i="1"/>
  <c r="Z2301" i="1"/>
  <c r="V2307" i="1"/>
  <c r="W2307" i="1"/>
  <c r="Y2307" i="1"/>
  <c r="Z2307" i="1"/>
  <c r="V2312" i="1"/>
  <c r="W2312" i="1"/>
  <c r="Y2312" i="1"/>
  <c r="Z2312" i="1"/>
  <c r="V2321" i="1"/>
  <c r="W2321" i="1"/>
  <c r="Y2321" i="1"/>
  <c r="Z2321" i="1"/>
  <c r="V2327" i="1"/>
  <c r="W2327" i="1"/>
  <c r="Y2327" i="1"/>
  <c r="Z2327" i="1"/>
  <c r="V2334" i="1"/>
  <c r="W2334" i="1"/>
  <c r="Y2334" i="1"/>
  <c r="Z2334" i="1"/>
  <c r="V2337" i="1"/>
  <c r="W2337" i="1"/>
  <c r="Y2337" i="1"/>
  <c r="Z2337" i="1"/>
  <c r="V2345" i="1"/>
  <c r="W2345" i="1"/>
  <c r="Y2345" i="1"/>
  <c r="Z2345" i="1"/>
  <c r="V2356" i="1"/>
  <c r="W2356" i="1"/>
  <c r="Y2356" i="1"/>
  <c r="Z2356" i="1"/>
  <c r="V2359" i="1"/>
  <c r="W2359" i="1"/>
  <c r="Y2359" i="1"/>
  <c r="Z2359" i="1"/>
  <c r="V2286" i="1"/>
  <c r="W2286" i="1"/>
  <c r="Y2286" i="1"/>
  <c r="Z2286" i="1"/>
  <c r="V2308" i="1"/>
  <c r="W2308" i="1"/>
  <c r="Y2308" i="1"/>
  <c r="Z2308" i="1"/>
  <c r="V2311" i="1"/>
  <c r="W2311" i="1"/>
  <c r="Y2311" i="1"/>
  <c r="Z2311" i="1"/>
  <c r="V2331" i="1"/>
  <c r="W2331" i="1"/>
  <c r="Y2331" i="1"/>
  <c r="Z2331" i="1"/>
  <c r="V2333" i="1"/>
  <c r="W2333" i="1"/>
  <c r="Y2333" i="1"/>
  <c r="Z2333" i="1"/>
  <c r="V2341" i="1"/>
  <c r="W2341" i="1"/>
  <c r="Y2341" i="1"/>
  <c r="Z2341" i="1"/>
  <c r="V2354" i="1"/>
  <c r="W2354" i="1"/>
  <c r="Y2354" i="1"/>
  <c r="Z2354" i="1"/>
  <c r="V2357" i="1"/>
  <c r="W2357" i="1"/>
  <c r="Y2357" i="1"/>
  <c r="Z2357" i="1"/>
  <c r="V2281" i="1"/>
  <c r="W2281" i="1"/>
  <c r="Y2281" i="1"/>
  <c r="Z2281" i="1"/>
  <c r="V2257" i="1"/>
  <c r="W2257" i="1"/>
  <c r="Y2257" i="1"/>
  <c r="Z2257" i="1"/>
  <c r="V2241" i="1"/>
  <c r="W2241" i="1"/>
  <c r="Y2241" i="1"/>
  <c r="Z2241" i="1"/>
  <c r="V2283" i="1"/>
  <c r="W2283" i="1"/>
  <c r="Y2283" i="1"/>
  <c r="Z2283" i="1"/>
  <c r="V2298" i="1"/>
  <c r="W2298" i="1"/>
  <c r="Y2298" i="1"/>
  <c r="Z2298" i="1"/>
  <c r="V2304" i="1"/>
  <c r="W2304" i="1"/>
  <c r="Y2304" i="1"/>
  <c r="Z2304" i="1"/>
  <c r="V2318" i="1"/>
  <c r="W2318" i="1"/>
  <c r="Y2318" i="1"/>
  <c r="Z2318" i="1"/>
  <c r="V2340" i="1"/>
  <c r="W2340" i="1"/>
  <c r="Y2340" i="1"/>
  <c r="Z2340" i="1"/>
  <c r="V2344" i="1"/>
  <c r="W2344" i="1"/>
  <c r="Y2344" i="1"/>
  <c r="Z2344" i="1"/>
  <c r="V2348" i="1"/>
  <c r="W2348" i="1"/>
  <c r="Y2348" i="1"/>
  <c r="Z2348" i="1"/>
  <c r="V2352" i="1"/>
  <c r="W2352" i="1"/>
  <c r="Y2352" i="1"/>
  <c r="Z2352" i="1"/>
  <c r="V2284" i="1"/>
  <c r="W2284" i="1"/>
  <c r="Y2284" i="1"/>
  <c r="Z2284" i="1"/>
  <c r="V2293" i="1"/>
  <c r="W2293" i="1"/>
  <c r="Y2293" i="1"/>
  <c r="Z2293" i="1"/>
  <c r="V2299" i="1"/>
  <c r="W2299" i="1"/>
  <c r="Y2299" i="1"/>
  <c r="Z2299" i="1"/>
  <c r="V2302" i="1"/>
  <c r="W2302" i="1"/>
  <c r="Y2302" i="1"/>
  <c r="Z2302" i="1"/>
  <c r="V2355" i="1"/>
  <c r="W2355" i="1"/>
  <c r="Y2355" i="1"/>
  <c r="Z2355" i="1"/>
  <c r="V2363" i="1"/>
  <c r="W2363" i="1"/>
  <c r="Y2363" i="1"/>
  <c r="Z2363" i="1"/>
  <c r="V2282" i="1"/>
  <c r="W2282" i="1"/>
  <c r="Y2282" i="1"/>
  <c r="Z2282" i="1"/>
  <c r="V2278" i="1"/>
  <c r="W2278" i="1"/>
  <c r="Y2278" i="1"/>
  <c r="Z2278" i="1"/>
  <c r="V2274" i="1"/>
  <c r="W2274" i="1"/>
  <c r="Y2274" i="1"/>
  <c r="Z2274" i="1"/>
  <c r="V2270" i="1"/>
  <c r="W2270" i="1"/>
  <c r="Y2270" i="1"/>
  <c r="Z2270" i="1"/>
  <c r="V2266" i="1"/>
  <c r="W2266" i="1"/>
  <c r="Y2266" i="1"/>
  <c r="Z2266" i="1"/>
  <c r="V2262" i="1"/>
  <c r="W2262" i="1"/>
  <c r="Y2262" i="1"/>
  <c r="Z2262" i="1"/>
  <c r="V2258" i="1"/>
  <c r="W2258" i="1"/>
  <c r="Y2258" i="1"/>
  <c r="Z2258" i="1"/>
  <c r="V2250" i="1"/>
  <c r="W2250" i="1"/>
  <c r="Y2250" i="1"/>
  <c r="Z2250" i="1"/>
  <c r="V2246" i="1"/>
  <c r="W2246" i="1"/>
  <c r="Y2246" i="1"/>
  <c r="Z2246" i="1"/>
  <c r="V2242" i="1"/>
  <c r="W2242" i="1"/>
  <c r="Y2242" i="1"/>
  <c r="Z2242" i="1"/>
  <c r="V2238" i="1"/>
  <c r="W2238" i="1"/>
  <c r="Y2238" i="1"/>
  <c r="Z2238" i="1"/>
  <c r="V2234" i="1"/>
  <c r="W2234" i="1"/>
  <c r="Y2234" i="1"/>
  <c r="Z2234" i="1"/>
  <c r="V2239" i="1"/>
  <c r="W2239" i="1"/>
  <c r="Y2239" i="1"/>
  <c r="Z2239" i="1"/>
  <c r="V2285" i="1"/>
  <c r="W2285" i="1"/>
  <c r="Y2285" i="1"/>
  <c r="Z2285" i="1"/>
  <c r="V2297" i="1"/>
  <c r="W2297" i="1"/>
  <c r="Y2297" i="1"/>
  <c r="Z2297" i="1"/>
  <c r="V2314" i="1"/>
  <c r="W2314" i="1"/>
  <c r="Y2314" i="1"/>
  <c r="Z2314" i="1"/>
  <c r="V2317" i="1"/>
  <c r="W2317" i="1"/>
  <c r="Y2317" i="1"/>
  <c r="Z2317" i="1"/>
  <c r="V2322" i="1"/>
  <c r="W2322" i="1"/>
  <c r="Y2322" i="1"/>
  <c r="Z2322" i="1"/>
  <c r="V2325" i="1"/>
  <c r="W2325" i="1"/>
  <c r="Y2325" i="1"/>
  <c r="Z2325" i="1"/>
  <c r="V2330" i="1"/>
  <c r="W2330" i="1"/>
  <c r="Y2330" i="1"/>
  <c r="Z2330" i="1"/>
  <c r="V2332" i="1"/>
  <c r="W2332" i="1"/>
  <c r="Y2332" i="1"/>
  <c r="Z2332" i="1"/>
  <c r="V2343" i="1"/>
  <c r="W2343" i="1"/>
  <c r="Y2343" i="1"/>
  <c r="Z2343" i="1"/>
  <c r="V2347" i="1"/>
  <c r="W2347" i="1"/>
  <c r="Y2347" i="1"/>
  <c r="Z2347" i="1"/>
  <c r="V2349" i="1"/>
  <c r="W2349" i="1"/>
  <c r="Y2349" i="1"/>
  <c r="Z2349" i="1"/>
  <c r="V2351" i="1"/>
  <c r="W2351" i="1"/>
  <c r="Y2351" i="1"/>
  <c r="Z2351" i="1"/>
  <c r="V2360" i="1"/>
  <c r="W2360" i="1"/>
  <c r="Y2360" i="1"/>
  <c r="Z2360" i="1"/>
  <c r="V2364" i="1"/>
  <c r="W2364" i="1"/>
  <c r="Y2364" i="1"/>
  <c r="Z2364" i="1"/>
  <c r="V2329" i="1"/>
  <c r="W2329" i="1"/>
  <c r="Y2329" i="1"/>
  <c r="Z2329" i="1"/>
  <c r="V2328" i="1"/>
  <c r="W2328" i="1"/>
  <c r="Y2328" i="1"/>
  <c r="Z2328" i="1"/>
  <c r="V2326" i="1"/>
  <c r="W2326" i="1"/>
  <c r="Y2326" i="1"/>
  <c r="Z2326" i="1"/>
  <c r="V2324" i="1"/>
  <c r="W2324" i="1"/>
  <c r="Y2324" i="1"/>
  <c r="Z2324" i="1"/>
  <c r="V2323" i="1"/>
  <c r="W2323" i="1"/>
  <c r="Y2323" i="1"/>
  <c r="Z2323" i="1"/>
  <c r="V2315" i="1"/>
  <c r="W2315" i="1"/>
  <c r="Y2315" i="1"/>
  <c r="Z2315" i="1"/>
  <c r="V2303" i="1"/>
  <c r="W2303" i="1"/>
  <c r="Y2303" i="1"/>
  <c r="Z2303" i="1"/>
  <c r="V2300" i="1"/>
  <c r="W2300" i="1"/>
  <c r="Y2300" i="1"/>
  <c r="Z2300" i="1"/>
  <c r="V2296" i="1"/>
  <c r="W2296" i="1"/>
  <c r="Y2296" i="1"/>
  <c r="Z2296" i="1"/>
  <c r="V2275" i="1"/>
  <c r="W2275" i="1"/>
  <c r="Y2275" i="1"/>
  <c r="Z2275" i="1"/>
  <c r="V2271" i="1"/>
  <c r="W2271" i="1"/>
  <c r="Y2271" i="1"/>
  <c r="Z2271" i="1"/>
  <c r="V2267" i="1"/>
  <c r="W2267" i="1"/>
  <c r="Y2267" i="1"/>
  <c r="Z2267" i="1"/>
  <c r="V2263" i="1"/>
  <c r="W2263" i="1"/>
  <c r="Y2263" i="1"/>
  <c r="Z2263" i="1"/>
  <c r="V2259" i="1"/>
  <c r="W2259" i="1"/>
  <c r="Y2259" i="1"/>
  <c r="Z2259" i="1"/>
  <c r="V2255" i="1"/>
  <c r="W2255" i="1"/>
  <c r="Y2255" i="1"/>
  <c r="Z2255" i="1"/>
  <c r="V2247" i="1"/>
  <c r="W2247" i="1"/>
  <c r="Y2247" i="1"/>
  <c r="Z2247" i="1"/>
  <c r="V2243" i="1"/>
  <c r="W2243" i="1"/>
  <c r="Y2243" i="1"/>
  <c r="Z2243" i="1"/>
  <c r="V2235" i="1"/>
  <c r="W2235" i="1"/>
  <c r="Y2235" i="1"/>
  <c r="Z2235" i="1"/>
  <c r="V2287" i="1"/>
  <c r="W2287" i="1"/>
  <c r="Y2287" i="1"/>
  <c r="Z2287" i="1"/>
  <c r="V2291" i="1"/>
  <c r="W2291" i="1"/>
  <c r="Y2291" i="1"/>
  <c r="Z2291" i="1"/>
  <c r="V2292" i="1"/>
  <c r="W2292" i="1"/>
  <c r="Y2292" i="1"/>
  <c r="Z2292" i="1"/>
  <c r="V2294" i="1"/>
  <c r="W2294" i="1"/>
  <c r="Y2294" i="1"/>
  <c r="Z2294" i="1"/>
  <c r="V2277" i="1"/>
  <c r="W2277" i="1"/>
  <c r="Y2277" i="1"/>
  <c r="Z2277" i="1"/>
  <c r="V2273" i="1"/>
  <c r="W2273" i="1"/>
  <c r="Y2273" i="1"/>
  <c r="Z2273" i="1"/>
  <c r="V2269" i="1"/>
  <c r="W2269" i="1"/>
  <c r="Y2269" i="1"/>
  <c r="Z2269" i="1"/>
  <c r="V2265" i="1"/>
  <c r="W2265" i="1"/>
  <c r="Y2265" i="1"/>
  <c r="Z2265" i="1"/>
  <c r="V2261" i="1"/>
  <c r="W2261" i="1"/>
  <c r="Y2261" i="1"/>
  <c r="Z2261" i="1"/>
  <c r="V2253" i="1"/>
  <c r="W2253" i="1"/>
  <c r="Y2253" i="1"/>
  <c r="Z2253" i="1"/>
  <c r="V2249" i="1"/>
  <c r="W2249" i="1"/>
  <c r="Y2249" i="1"/>
  <c r="Z2249" i="1"/>
  <c r="V2245" i="1"/>
  <c r="W2245" i="1"/>
  <c r="Y2245" i="1"/>
  <c r="Z2245" i="1"/>
  <c r="V2237" i="1"/>
  <c r="W2237" i="1"/>
  <c r="Y2237" i="1"/>
  <c r="Z2237" i="1"/>
  <c r="V2288" i="1"/>
  <c r="W2288" i="1"/>
  <c r="Y2288" i="1"/>
  <c r="Z2288" i="1"/>
  <c r="V2290" i="1"/>
  <c r="W2290" i="1"/>
  <c r="Y2290" i="1"/>
  <c r="Z2290" i="1"/>
  <c r="V2295" i="1"/>
  <c r="W2295" i="1"/>
  <c r="Y2295" i="1"/>
  <c r="Z2295" i="1"/>
  <c r="V2280" i="1"/>
  <c r="W2280" i="1"/>
  <c r="Y2280" i="1"/>
  <c r="Z2280" i="1"/>
  <c r="V2279" i="1"/>
  <c r="W2279" i="1"/>
  <c r="Y2279" i="1"/>
  <c r="Z2279" i="1"/>
  <c r="V2254" i="1"/>
  <c r="W2254" i="1"/>
  <c r="Y2254" i="1"/>
  <c r="Z2254" i="1"/>
  <c r="J2194" i="1"/>
  <c r="M2194" i="1"/>
  <c r="O2194" i="1"/>
  <c r="G2139" i="1"/>
  <c r="J2086" i="1"/>
  <c r="M2086" i="1"/>
  <c r="O2086" i="1"/>
  <c r="J2057" i="1"/>
  <c r="M2057" i="1"/>
  <c r="O2057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R2046" i="1"/>
  <c r="R2047" i="1"/>
  <c r="R2048" i="1"/>
  <c r="V2048" i="1"/>
  <c r="W2048" i="1"/>
  <c r="Y2048" i="1"/>
  <c r="R2049" i="1"/>
  <c r="R2050" i="1"/>
  <c r="R2051" i="1"/>
  <c r="R2052" i="1"/>
  <c r="V2052" i="1"/>
  <c r="W2052" i="1"/>
  <c r="Y2052" i="1"/>
  <c r="R2053" i="1"/>
  <c r="R2054" i="1"/>
  <c r="V2054" i="1"/>
  <c r="W2054" i="1"/>
  <c r="Y2054" i="1"/>
  <c r="R2055" i="1"/>
  <c r="R2056" i="1"/>
  <c r="R2057" i="1"/>
  <c r="R2058" i="1"/>
  <c r="V2058" i="1"/>
  <c r="W2058" i="1"/>
  <c r="Y2058" i="1"/>
  <c r="R2059" i="1"/>
  <c r="R2060" i="1"/>
  <c r="V2060" i="1"/>
  <c r="W2060" i="1"/>
  <c r="Y2060" i="1"/>
  <c r="R2061" i="1"/>
  <c r="R2062" i="1"/>
  <c r="V2062" i="1"/>
  <c r="W2062" i="1"/>
  <c r="Y2062" i="1"/>
  <c r="R2063" i="1"/>
  <c r="R2064" i="1"/>
  <c r="V2064" i="1"/>
  <c r="W2064" i="1"/>
  <c r="Y2064" i="1"/>
  <c r="R2065" i="1"/>
  <c r="R2066" i="1"/>
  <c r="V2066" i="1"/>
  <c r="W2066" i="1"/>
  <c r="Y2066" i="1"/>
  <c r="R2067" i="1"/>
  <c r="R2068" i="1"/>
  <c r="V2068" i="1"/>
  <c r="W2068" i="1"/>
  <c r="Y2068" i="1"/>
  <c r="R2069" i="1"/>
  <c r="R2070" i="1"/>
  <c r="V2070" i="1"/>
  <c r="W2070" i="1"/>
  <c r="Y2070" i="1"/>
  <c r="R2071" i="1"/>
  <c r="R2072" i="1"/>
  <c r="V2072" i="1"/>
  <c r="W2072" i="1"/>
  <c r="Y2072" i="1"/>
  <c r="R2073" i="1"/>
  <c r="R2074" i="1"/>
  <c r="V2074" i="1"/>
  <c r="W2074" i="1"/>
  <c r="Y2074" i="1"/>
  <c r="R2075" i="1"/>
  <c r="R2076" i="1"/>
  <c r="V2076" i="1"/>
  <c r="W2076" i="1"/>
  <c r="Y2076" i="1"/>
  <c r="R2077" i="1"/>
  <c r="R2078" i="1"/>
  <c r="V2078" i="1"/>
  <c r="W2078" i="1"/>
  <c r="Y2078" i="1"/>
  <c r="R2079" i="1"/>
  <c r="R2080" i="1"/>
  <c r="R2081" i="1"/>
  <c r="R2082" i="1"/>
  <c r="V2082" i="1"/>
  <c r="W2082" i="1"/>
  <c r="Y2082" i="1"/>
  <c r="R2083" i="1"/>
  <c r="R2084" i="1"/>
  <c r="R2085" i="1"/>
  <c r="R2086" i="1"/>
  <c r="R2087" i="1"/>
  <c r="V2087" i="1"/>
  <c r="W2087" i="1"/>
  <c r="Y2087" i="1"/>
  <c r="R2088" i="1"/>
  <c r="R2089" i="1"/>
  <c r="R2090" i="1"/>
  <c r="V2090" i="1"/>
  <c r="W2090" i="1"/>
  <c r="Y2090" i="1"/>
  <c r="R2091" i="1"/>
  <c r="R2092" i="1"/>
  <c r="V2092" i="1"/>
  <c r="W2092" i="1"/>
  <c r="Y2092" i="1"/>
  <c r="R2093" i="1"/>
  <c r="R2094" i="1"/>
  <c r="V2094" i="1"/>
  <c r="W2094" i="1"/>
  <c r="Y2094" i="1"/>
  <c r="R2095" i="1"/>
  <c r="R2096" i="1"/>
  <c r="R2097" i="1"/>
  <c r="R2098" i="1"/>
  <c r="V2098" i="1"/>
  <c r="W2098" i="1"/>
  <c r="Y2098" i="1"/>
  <c r="R2099" i="1"/>
  <c r="R2100" i="1"/>
  <c r="R2101" i="1"/>
  <c r="R2102" i="1"/>
  <c r="R2103" i="1"/>
  <c r="R2104" i="1"/>
  <c r="R2105" i="1"/>
  <c r="R2106" i="1"/>
  <c r="V2106" i="1"/>
  <c r="W2106" i="1"/>
  <c r="Y2106" i="1"/>
  <c r="R2107" i="1"/>
  <c r="R2108" i="1"/>
  <c r="V2108" i="1"/>
  <c r="W2108" i="1"/>
  <c r="Y2108" i="1"/>
  <c r="R2109" i="1"/>
  <c r="R2110" i="1"/>
  <c r="R2111" i="1"/>
  <c r="R2112" i="1"/>
  <c r="R2113" i="1"/>
  <c r="R2114" i="1"/>
  <c r="V2114" i="1"/>
  <c r="W2114" i="1"/>
  <c r="Y2114" i="1"/>
  <c r="R2115" i="1"/>
  <c r="R2116" i="1"/>
  <c r="R2117" i="1"/>
  <c r="R2118" i="1"/>
  <c r="R2119" i="1"/>
  <c r="V2119" i="1"/>
  <c r="W2119" i="1"/>
  <c r="Y2119" i="1"/>
  <c r="R2120" i="1"/>
  <c r="R2121" i="1"/>
  <c r="R2122" i="1"/>
  <c r="V2122" i="1"/>
  <c r="W2122" i="1"/>
  <c r="Y2122" i="1"/>
  <c r="R2123" i="1"/>
  <c r="R2124" i="1"/>
  <c r="R2125" i="1"/>
  <c r="R2126" i="1"/>
  <c r="V2126" i="1"/>
  <c r="W2126" i="1"/>
  <c r="Y2126" i="1"/>
  <c r="R2127" i="1"/>
  <c r="R2128" i="1"/>
  <c r="R2129" i="1"/>
  <c r="R2130" i="1"/>
  <c r="V2130" i="1"/>
  <c r="W2130" i="1"/>
  <c r="Y2130" i="1"/>
  <c r="R2131" i="1"/>
  <c r="R2132" i="1"/>
  <c r="R2133" i="1"/>
  <c r="R2134" i="1"/>
  <c r="R2135" i="1"/>
  <c r="R2136" i="1"/>
  <c r="R2137" i="1"/>
  <c r="R2138" i="1"/>
  <c r="V2138" i="1"/>
  <c r="W2138" i="1"/>
  <c r="Y2138" i="1"/>
  <c r="R2139" i="1"/>
  <c r="R2140" i="1"/>
  <c r="V2140" i="1"/>
  <c r="W2140" i="1"/>
  <c r="Y2140" i="1"/>
  <c r="R2141" i="1"/>
  <c r="R2142" i="1"/>
  <c r="V2142" i="1"/>
  <c r="W2142" i="1"/>
  <c r="Y2142" i="1"/>
  <c r="R2143" i="1"/>
  <c r="R2144" i="1"/>
  <c r="R2145" i="1"/>
  <c r="R2146" i="1"/>
  <c r="V2146" i="1"/>
  <c r="W2146" i="1"/>
  <c r="Y2146" i="1"/>
  <c r="R2147" i="1"/>
  <c r="R2148" i="1"/>
  <c r="R2149" i="1"/>
  <c r="R2150" i="1"/>
  <c r="R2151" i="1"/>
  <c r="R2152" i="1"/>
  <c r="R2153" i="1"/>
  <c r="R2154" i="1"/>
  <c r="V2154" i="1"/>
  <c r="W2154" i="1"/>
  <c r="Y2154" i="1"/>
  <c r="R2155" i="1"/>
  <c r="R2156" i="1"/>
  <c r="V2156" i="1"/>
  <c r="W2156" i="1"/>
  <c r="Y2156" i="1"/>
  <c r="R2157" i="1"/>
  <c r="R2158" i="1"/>
  <c r="V2158" i="1"/>
  <c r="W2158" i="1"/>
  <c r="Y2158" i="1"/>
  <c r="R2159" i="1"/>
  <c r="R2160" i="1"/>
  <c r="R2161" i="1"/>
  <c r="R2162" i="1"/>
  <c r="V2162" i="1"/>
  <c r="W2162" i="1"/>
  <c r="Y2162" i="1"/>
  <c r="R2163" i="1"/>
  <c r="R2164" i="1"/>
  <c r="R2165" i="1"/>
  <c r="R2166" i="1"/>
  <c r="R2167" i="1"/>
  <c r="R2168" i="1"/>
  <c r="R2169" i="1"/>
  <c r="R2170" i="1"/>
  <c r="V2170" i="1"/>
  <c r="W2170" i="1"/>
  <c r="Y2170" i="1"/>
  <c r="R2171" i="1"/>
  <c r="R2172" i="1"/>
  <c r="V2172" i="1"/>
  <c r="W2172" i="1"/>
  <c r="Y2172" i="1"/>
  <c r="R2173" i="1"/>
  <c r="R2174" i="1"/>
  <c r="R2175" i="1"/>
  <c r="R2176" i="1"/>
  <c r="R2177" i="1"/>
  <c r="R2178" i="1"/>
  <c r="V2178" i="1"/>
  <c r="W2178" i="1"/>
  <c r="Y2178" i="1"/>
  <c r="R2179" i="1"/>
  <c r="R2180" i="1"/>
  <c r="R2181" i="1"/>
  <c r="R2182" i="1"/>
  <c r="R2183" i="1"/>
  <c r="V2183" i="1"/>
  <c r="W2183" i="1"/>
  <c r="Y2183" i="1"/>
  <c r="R2184" i="1"/>
  <c r="R2185" i="1"/>
  <c r="R2186" i="1"/>
  <c r="R2187" i="1"/>
  <c r="R2188" i="1"/>
  <c r="V2188" i="1"/>
  <c r="W2188" i="1"/>
  <c r="Y2188" i="1"/>
  <c r="R2189" i="1"/>
  <c r="R2190" i="1"/>
  <c r="V2190" i="1"/>
  <c r="W2190" i="1"/>
  <c r="Y2190" i="1"/>
  <c r="R2191" i="1"/>
  <c r="R2192" i="1"/>
  <c r="R2193" i="1"/>
  <c r="R2194" i="1"/>
  <c r="V2194" i="1"/>
  <c r="W2194" i="1"/>
  <c r="Y2194" i="1"/>
  <c r="R2195" i="1"/>
  <c r="R2196" i="1"/>
  <c r="R2197" i="1"/>
  <c r="R2198" i="1"/>
  <c r="R2199" i="1"/>
  <c r="R2200" i="1"/>
  <c r="R2201" i="1"/>
  <c r="R2202" i="1"/>
  <c r="R2203" i="1"/>
  <c r="R2204" i="1"/>
  <c r="R2205" i="1"/>
  <c r="V2205" i="1"/>
  <c r="W2205" i="1"/>
  <c r="Y2205" i="1"/>
  <c r="R2206" i="1"/>
  <c r="R2207" i="1"/>
  <c r="R2208" i="1"/>
  <c r="R2209" i="1"/>
  <c r="V2209" i="1"/>
  <c r="W2209" i="1"/>
  <c r="Y2209" i="1"/>
  <c r="R2210" i="1"/>
  <c r="R2211" i="1"/>
  <c r="R2212" i="1"/>
  <c r="R2213" i="1"/>
  <c r="R2214" i="1"/>
  <c r="R2215" i="1"/>
  <c r="R2216" i="1"/>
  <c r="R2217" i="1"/>
  <c r="V2217" i="1"/>
  <c r="W2217" i="1"/>
  <c r="Y2217" i="1"/>
  <c r="R2218" i="1"/>
  <c r="R2219" i="1"/>
  <c r="V2219" i="1"/>
  <c r="W2219" i="1"/>
  <c r="Y2219" i="1"/>
  <c r="R2220" i="1"/>
  <c r="R2221" i="1"/>
  <c r="V2221" i="1"/>
  <c r="W2221" i="1"/>
  <c r="Y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V2233" i="1"/>
  <c r="W2233" i="1"/>
  <c r="Y2233" i="1"/>
  <c r="J2046" i="1"/>
  <c r="M2046" i="1"/>
  <c r="O2046" i="1"/>
  <c r="J2047" i="1"/>
  <c r="M2047" i="1"/>
  <c r="O2047" i="1"/>
  <c r="J2048" i="1"/>
  <c r="M2048" i="1"/>
  <c r="O2048" i="1"/>
  <c r="J2049" i="1"/>
  <c r="M2049" i="1"/>
  <c r="O2049" i="1"/>
  <c r="J2050" i="1"/>
  <c r="M2050" i="1"/>
  <c r="O2050" i="1"/>
  <c r="J2051" i="1"/>
  <c r="M2051" i="1"/>
  <c r="O2051" i="1"/>
  <c r="J2052" i="1"/>
  <c r="M2052" i="1"/>
  <c r="O2052" i="1"/>
  <c r="J2053" i="1"/>
  <c r="M2053" i="1"/>
  <c r="O2053" i="1"/>
  <c r="J2054" i="1"/>
  <c r="M2054" i="1"/>
  <c r="O2054" i="1"/>
  <c r="J2055" i="1"/>
  <c r="M2055" i="1"/>
  <c r="O2055" i="1"/>
  <c r="J2056" i="1"/>
  <c r="M2056" i="1"/>
  <c r="O2056" i="1"/>
  <c r="J2058" i="1"/>
  <c r="M2058" i="1"/>
  <c r="O2058" i="1"/>
  <c r="J2059" i="1"/>
  <c r="M2059" i="1"/>
  <c r="O2059" i="1"/>
  <c r="J2060" i="1"/>
  <c r="M2060" i="1"/>
  <c r="O2060" i="1"/>
  <c r="J2061" i="1"/>
  <c r="M2061" i="1"/>
  <c r="O2061" i="1"/>
  <c r="J2062" i="1"/>
  <c r="M2062" i="1"/>
  <c r="O2062" i="1"/>
  <c r="J2063" i="1"/>
  <c r="M2063" i="1"/>
  <c r="O2063" i="1"/>
  <c r="J2064" i="1"/>
  <c r="M2064" i="1"/>
  <c r="O2064" i="1"/>
  <c r="J2065" i="1"/>
  <c r="M2065" i="1"/>
  <c r="O2065" i="1"/>
  <c r="J2066" i="1"/>
  <c r="M2066" i="1"/>
  <c r="O2066" i="1"/>
  <c r="J2067" i="1"/>
  <c r="M2067" i="1"/>
  <c r="O2067" i="1"/>
  <c r="J2068" i="1"/>
  <c r="M2068" i="1"/>
  <c r="O2068" i="1"/>
  <c r="J2069" i="1"/>
  <c r="M2069" i="1"/>
  <c r="O2069" i="1"/>
  <c r="J2070" i="1"/>
  <c r="M2070" i="1"/>
  <c r="O2070" i="1"/>
  <c r="J2071" i="1"/>
  <c r="M2071" i="1"/>
  <c r="O2071" i="1"/>
  <c r="J2072" i="1"/>
  <c r="M2072" i="1"/>
  <c r="O2072" i="1"/>
  <c r="J2073" i="1"/>
  <c r="M2073" i="1"/>
  <c r="O2073" i="1"/>
  <c r="J2074" i="1"/>
  <c r="M2074" i="1"/>
  <c r="O2074" i="1"/>
  <c r="J2075" i="1"/>
  <c r="M2075" i="1"/>
  <c r="O2075" i="1"/>
  <c r="J2076" i="1"/>
  <c r="M2076" i="1"/>
  <c r="O2076" i="1"/>
  <c r="J2077" i="1"/>
  <c r="M2077" i="1"/>
  <c r="O2077" i="1"/>
  <c r="J2078" i="1"/>
  <c r="M2078" i="1"/>
  <c r="O2078" i="1"/>
  <c r="J2079" i="1"/>
  <c r="M2079" i="1"/>
  <c r="O2079" i="1"/>
  <c r="J2080" i="1"/>
  <c r="M2080" i="1"/>
  <c r="O2080" i="1"/>
  <c r="J2081" i="1"/>
  <c r="M2081" i="1"/>
  <c r="O2081" i="1"/>
  <c r="J2082" i="1"/>
  <c r="M2082" i="1"/>
  <c r="O2082" i="1"/>
  <c r="J2083" i="1"/>
  <c r="M2083" i="1"/>
  <c r="O2083" i="1"/>
  <c r="J2084" i="1"/>
  <c r="M2084" i="1"/>
  <c r="O2084" i="1"/>
  <c r="J2085" i="1"/>
  <c r="M2085" i="1"/>
  <c r="O2085" i="1"/>
  <c r="J2087" i="1"/>
  <c r="M2087" i="1"/>
  <c r="O2087" i="1"/>
  <c r="J2088" i="1"/>
  <c r="M2088" i="1"/>
  <c r="O2088" i="1"/>
  <c r="J2089" i="1"/>
  <c r="M2089" i="1"/>
  <c r="O2089" i="1"/>
  <c r="J2090" i="1"/>
  <c r="M2090" i="1"/>
  <c r="O2090" i="1"/>
  <c r="J2091" i="1"/>
  <c r="M2091" i="1"/>
  <c r="O2091" i="1"/>
  <c r="J2092" i="1"/>
  <c r="M2092" i="1"/>
  <c r="O2092" i="1"/>
  <c r="J2093" i="1"/>
  <c r="M2093" i="1"/>
  <c r="O2093" i="1"/>
  <c r="J2094" i="1"/>
  <c r="M2094" i="1"/>
  <c r="O2094" i="1"/>
  <c r="J2095" i="1"/>
  <c r="M2095" i="1"/>
  <c r="O2095" i="1"/>
  <c r="J2096" i="1"/>
  <c r="M2096" i="1"/>
  <c r="O2096" i="1"/>
  <c r="J2097" i="1"/>
  <c r="M2097" i="1"/>
  <c r="O2097" i="1"/>
  <c r="J2098" i="1"/>
  <c r="M2098" i="1"/>
  <c r="O2098" i="1"/>
  <c r="J2099" i="1"/>
  <c r="M2099" i="1"/>
  <c r="O2099" i="1"/>
  <c r="J2100" i="1"/>
  <c r="M2100" i="1"/>
  <c r="O2100" i="1"/>
  <c r="J2101" i="1"/>
  <c r="M2101" i="1"/>
  <c r="O2101" i="1"/>
  <c r="J2102" i="1"/>
  <c r="M2102" i="1"/>
  <c r="O2102" i="1"/>
  <c r="J2103" i="1"/>
  <c r="M2103" i="1"/>
  <c r="O2103" i="1"/>
  <c r="J2104" i="1"/>
  <c r="M2104" i="1"/>
  <c r="O2104" i="1"/>
  <c r="J2105" i="1"/>
  <c r="M2105" i="1"/>
  <c r="O2105" i="1"/>
  <c r="J2106" i="1"/>
  <c r="M2106" i="1"/>
  <c r="O2106" i="1"/>
  <c r="J2107" i="1"/>
  <c r="M2107" i="1"/>
  <c r="O2107" i="1"/>
  <c r="J2108" i="1"/>
  <c r="M2108" i="1"/>
  <c r="O2108" i="1"/>
  <c r="J2109" i="1"/>
  <c r="M2109" i="1"/>
  <c r="O2109" i="1"/>
  <c r="J2110" i="1"/>
  <c r="M2110" i="1"/>
  <c r="O2110" i="1"/>
  <c r="J2111" i="1"/>
  <c r="M2111" i="1"/>
  <c r="O2111" i="1"/>
  <c r="J2112" i="1"/>
  <c r="M2112" i="1"/>
  <c r="O2112" i="1"/>
  <c r="J2113" i="1"/>
  <c r="M2113" i="1"/>
  <c r="O2113" i="1"/>
  <c r="J2114" i="1"/>
  <c r="M2114" i="1"/>
  <c r="O2114" i="1"/>
  <c r="J2115" i="1"/>
  <c r="M2115" i="1"/>
  <c r="O2115" i="1"/>
  <c r="J2116" i="1"/>
  <c r="M2116" i="1"/>
  <c r="O2116" i="1"/>
  <c r="J2117" i="1"/>
  <c r="M2117" i="1"/>
  <c r="O2117" i="1"/>
  <c r="J2118" i="1"/>
  <c r="M2118" i="1"/>
  <c r="O2118" i="1"/>
  <c r="J2119" i="1"/>
  <c r="M2119" i="1"/>
  <c r="O2119" i="1"/>
  <c r="J2120" i="1"/>
  <c r="M2120" i="1"/>
  <c r="O2120" i="1"/>
  <c r="J2121" i="1"/>
  <c r="M2121" i="1"/>
  <c r="O2121" i="1"/>
  <c r="J2122" i="1"/>
  <c r="M2122" i="1"/>
  <c r="O2122" i="1"/>
  <c r="J2123" i="1"/>
  <c r="M2123" i="1"/>
  <c r="O2123" i="1"/>
  <c r="J2124" i="1"/>
  <c r="M2124" i="1"/>
  <c r="O2124" i="1"/>
  <c r="J2125" i="1"/>
  <c r="M2125" i="1"/>
  <c r="O2125" i="1"/>
  <c r="J2126" i="1"/>
  <c r="M2126" i="1"/>
  <c r="O2126" i="1"/>
  <c r="J2127" i="1"/>
  <c r="M2127" i="1"/>
  <c r="O2127" i="1"/>
  <c r="J2128" i="1"/>
  <c r="M2128" i="1"/>
  <c r="O2128" i="1"/>
  <c r="J2129" i="1"/>
  <c r="M2129" i="1"/>
  <c r="O2129" i="1"/>
  <c r="J2130" i="1"/>
  <c r="M2130" i="1"/>
  <c r="O2130" i="1"/>
  <c r="J2131" i="1"/>
  <c r="M2131" i="1"/>
  <c r="O2131" i="1"/>
  <c r="J2132" i="1"/>
  <c r="M2132" i="1"/>
  <c r="O2132" i="1"/>
  <c r="J2133" i="1"/>
  <c r="M2133" i="1"/>
  <c r="O2133" i="1"/>
  <c r="J2134" i="1"/>
  <c r="M2134" i="1"/>
  <c r="O2134" i="1"/>
  <c r="J2135" i="1"/>
  <c r="M2135" i="1"/>
  <c r="O2135" i="1"/>
  <c r="J2136" i="1"/>
  <c r="M2136" i="1"/>
  <c r="O2136" i="1"/>
  <c r="J2137" i="1"/>
  <c r="M2137" i="1"/>
  <c r="O2137" i="1"/>
  <c r="J2138" i="1"/>
  <c r="M2138" i="1"/>
  <c r="O2138" i="1"/>
  <c r="J2139" i="1"/>
  <c r="M2139" i="1"/>
  <c r="O2139" i="1"/>
  <c r="J2140" i="1"/>
  <c r="M2140" i="1"/>
  <c r="O2140" i="1"/>
  <c r="J2141" i="1"/>
  <c r="M2141" i="1"/>
  <c r="O2141" i="1"/>
  <c r="J2142" i="1"/>
  <c r="M2142" i="1"/>
  <c r="O2142" i="1"/>
  <c r="J2143" i="1"/>
  <c r="M2143" i="1"/>
  <c r="O2143" i="1"/>
  <c r="J2144" i="1"/>
  <c r="M2144" i="1"/>
  <c r="O2144" i="1"/>
  <c r="J2145" i="1"/>
  <c r="M2145" i="1"/>
  <c r="O2145" i="1"/>
  <c r="J2146" i="1"/>
  <c r="M2146" i="1"/>
  <c r="O2146" i="1"/>
  <c r="J2147" i="1"/>
  <c r="M2147" i="1"/>
  <c r="O2147" i="1"/>
  <c r="J2148" i="1"/>
  <c r="M2148" i="1"/>
  <c r="O2148" i="1"/>
  <c r="J2149" i="1"/>
  <c r="M2149" i="1"/>
  <c r="O2149" i="1"/>
  <c r="J2150" i="1"/>
  <c r="M2150" i="1"/>
  <c r="O2150" i="1"/>
  <c r="J2151" i="1"/>
  <c r="M2151" i="1"/>
  <c r="O2151" i="1"/>
  <c r="J2152" i="1"/>
  <c r="M2152" i="1"/>
  <c r="O2152" i="1"/>
  <c r="J2153" i="1"/>
  <c r="M2153" i="1"/>
  <c r="O2153" i="1"/>
  <c r="J2154" i="1"/>
  <c r="M2154" i="1"/>
  <c r="O2154" i="1"/>
  <c r="J2155" i="1"/>
  <c r="M2155" i="1"/>
  <c r="O2155" i="1"/>
  <c r="J2156" i="1"/>
  <c r="M2156" i="1"/>
  <c r="O2156" i="1"/>
  <c r="J2157" i="1"/>
  <c r="M2157" i="1"/>
  <c r="O2157" i="1"/>
  <c r="J2158" i="1"/>
  <c r="M2158" i="1"/>
  <c r="O2158" i="1"/>
  <c r="J2159" i="1"/>
  <c r="M2159" i="1"/>
  <c r="O2159" i="1"/>
  <c r="J2160" i="1"/>
  <c r="M2160" i="1"/>
  <c r="O2160" i="1"/>
  <c r="J2161" i="1"/>
  <c r="M2161" i="1"/>
  <c r="O2161" i="1"/>
  <c r="J2162" i="1"/>
  <c r="M2162" i="1"/>
  <c r="O2162" i="1"/>
  <c r="J2163" i="1"/>
  <c r="M2163" i="1"/>
  <c r="O2163" i="1"/>
  <c r="J2164" i="1"/>
  <c r="M2164" i="1"/>
  <c r="O2164" i="1"/>
  <c r="J2165" i="1"/>
  <c r="M2165" i="1"/>
  <c r="O2165" i="1"/>
  <c r="J2166" i="1"/>
  <c r="M2166" i="1"/>
  <c r="O2166" i="1"/>
  <c r="J2167" i="1"/>
  <c r="M2167" i="1"/>
  <c r="O2167" i="1"/>
  <c r="J2168" i="1"/>
  <c r="M2168" i="1"/>
  <c r="O2168" i="1"/>
  <c r="J2169" i="1"/>
  <c r="M2169" i="1"/>
  <c r="O2169" i="1"/>
  <c r="J2170" i="1"/>
  <c r="M2170" i="1"/>
  <c r="O2170" i="1"/>
  <c r="J2171" i="1"/>
  <c r="M2171" i="1"/>
  <c r="O2171" i="1"/>
  <c r="J2172" i="1"/>
  <c r="M2172" i="1"/>
  <c r="O2172" i="1"/>
  <c r="J2173" i="1"/>
  <c r="M2173" i="1"/>
  <c r="O2173" i="1"/>
  <c r="J2174" i="1"/>
  <c r="M2174" i="1"/>
  <c r="O2174" i="1"/>
  <c r="J2175" i="1"/>
  <c r="M2175" i="1"/>
  <c r="O2175" i="1"/>
  <c r="J2176" i="1"/>
  <c r="M2176" i="1"/>
  <c r="O2176" i="1"/>
  <c r="J2177" i="1"/>
  <c r="M2177" i="1"/>
  <c r="O2177" i="1"/>
  <c r="J2178" i="1"/>
  <c r="M2178" i="1"/>
  <c r="O2178" i="1"/>
  <c r="J2179" i="1"/>
  <c r="M2179" i="1"/>
  <c r="O2179" i="1"/>
  <c r="J2180" i="1"/>
  <c r="M2180" i="1"/>
  <c r="O2180" i="1"/>
  <c r="J2181" i="1"/>
  <c r="M2181" i="1"/>
  <c r="O2181" i="1"/>
  <c r="J2182" i="1"/>
  <c r="M2182" i="1"/>
  <c r="O2182" i="1"/>
  <c r="J2183" i="1"/>
  <c r="M2183" i="1"/>
  <c r="O2183" i="1"/>
  <c r="J2184" i="1"/>
  <c r="M2184" i="1"/>
  <c r="O2184" i="1"/>
  <c r="J2185" i="1"/>
  <c r="M2185" i="1"/>
  <c r="O2185" i="1"/>
  <c r="J2186" i="1"/>
  <c r="M2186" i="1"/>
  <c r="O2186" i="1"/>
  <c r="J2187" i="1"/>
  <c r="M2187" i="1"/>
  <c r="O2187" i="1"/>
  <c r="J2188" i="1"/>
  <c r="M2188" i="1"/>
  <c r="O2188" i="1"/>
  <c r="J2189" i="1"/>
  <c r="M2189" i="1"/>
  <c r="O2189" i="1"/>
  <c r="J2190" i="1"/>
  <c r="M2190" i="1"/>
  <c r="O2190" i="1"/>
  <c r="J2191" i="1"/>
  <c r="M2191" i="1"/>
  <c r="O2191" i="1"/>
  <c r="J2192" i="1"/>
  <c r="M2192" i="1"/>
  <c r="O2192" i="1"/>
  <c r="J2193" i="1"/>
  <c r="M2193" i="1"/>
  <c r="O2193" i="1"/>
  <c r="J2195" i="1"/>
  <c r="M2195" i="1"/>
  <c r="O2195" i="1"/>
  <c r="J2196" i="1"/>
  <c r="M2196" i="1"/>
  <c r="O2196" i="1"/>
  <c r="J2197" i="1"/>
  <c r="M2197" i="1"/>
  <c r="O2197" i="1"/>
  <c r="J2198" i="1"/>
  <c r="M2198" i="1"/>
  <c r="O2198" i="1"/>
  <c r="J2199" i="1"/>
  <c r="M2199" i="1"/>
  <c r="O2199" i="1"/>
  <c r="J2200" i="1"/>
  <c r="M2200" i="1"/>
  <c r="O2200" i="1"/>
  <c r="J2201" i="1"/>
  <c r="M2201" i="1"/>
  <c r="O2201" i="1"/>
  <c r="J2202" i="1"/>
  <c r="M2202" i="1"/>
  <c r="O2202" i="1"/>
  <c r="J2203" i="1"/>
  <c r="M2203" i="1"/>
  <c r="O2203" i="1"/>
  <c r="J2204" i="1"/>
  <c r="M2204" i="1"/>
  <c r="O2204" i="1"/>
  <c r="J2205" i="1"/>
  <c r="M2205" i="1"/>
  <c r="O2205" i="1"/>
  <c r="J2206" i="1"/>
  <c r="M2206" i="1"/>
  <c r="O2206" i="1"/>
  <c r="J2207" i="1"/>
  <c r="M2207" i="1"/>
  <c r="O2207" i="1"/>
  <c r="J2208" i="1"/>
  <c r="M2208" i="1"/>
  <c r="O2208" i="1"/>
  <c r="J2209" i="1"/>
  <c r="M2209" i="1"/>
  <c r="O2209" i="1"/>
  <c r="J2210" i="1"/>
  <c r="M2210" i="1"/>
  <c r="O2210" i="1"/>
  <c r="J2211" i="1"/>
  <c r="M2211" i="1"/>
  <c r="O2211" i="1"/>
  <c r="J2212" i="1"/>
  <c r="M2212" i="1"/>
  <c r="O2212" i="1"/>
  <c r="J2213" i="1"/>
  <c r="M2213" i="1"/>
  <c r="O2213" i="1"/>
  <c r="J2214" i="1"/>
  <c r="M2214" i="1"/>
  <c r="O2214" i="1"/>
  <c r="J2215" i="1"/>
  <c r="M2215" i="1"/>
  <c r="O2215" i="1"/>
  <c r="J2216" i="1"/>
  <c r="M2216" i="1"/>
  <c r="O2216" i="1"/>
  <c r="J2217" i="1"/>
  <c r="M2217" i="1"/>
  <c r="O2217" i="1"/>
  <c r="J2218" i="1"/>
  <c r="M2218" i="1"/>
  <c r="O2218" i="1"/>
  <c r="J2219" i="1"/>
  <c r="M2219" i="1"/>
  <c r="O2219" i="1"/>
  <c r="J2220" i="1"/>
  <c r="M2220" i="1"/>
  <c r="O2220" i="1"/>
  <c r="J2221" i="1"/>
  <c r="M2221" i="1"/>
  <c r="O2221" i="1"/>
  <c r="J2222" i="1"/>
  <c r="M2222" i="1"/>
  <c r="O2222" i="1"/>
  <c r="J2223" i="1"/>
  <c r="M2223" i="1"/>
  <c r="O2223" i="1"/>
  <c r="J2224" i="1"/>
  <c r="M2224" i="1"/>
  <c r="O2224" i="1"/>
  <c r="J2225" i="1"/>
  <c r="M2225" i="1"/>
  <c r="O2225" i="1"/>
  <c r="J2226" i="1"/>
  <c r="M2226" i="1"/>
  <c r="O2226" i="1"/>
  <c r="J2227" i="1"/>
  <c r="M2227" i="1"/>
  <c r="O2227" i="1"/>
  <c r="J2228" i="1"/>
  <c r="M2228" i="1"/>
  <c r="O2228" i="1"/>
  <c r="J2229" i="1"/>
  <c r="M2229" i="1"/>
  <c r="O2229" i="1"/>
  <c r="J2230" i="1"/>
  <c r="M2230" i="1"/>
  <c r="O2230" i="1"/>
  <c r="J2231" i="1"/>
  <c r="M2231" i="1"/>
  <c r="O2231" i="1"/>
  <c r="J2232" i="1"/>
  <c r="M2232" i="1"/>
  <c r="O2232" i="1"/>
  <c r="J2233" i="1"/>
  <c r="M2233" i="1"/>
  <c r="O2233" i="1"/>
  <c r="C2233" i="1"/>
  <c r="G2233" i="1"/>
  <c r="C2232" i="1"/>
  <c r="G2232" i="1"/>
  <c r="C2231" i="1"/>
  <c r="G2231" i="1"/>
  <c r="C2230" i="1"/>
  <c r="G2230" i="1"/>
  <c r="C2229" i="1"/>
  <c r="G2229" i="1"/>
  <c r="C2228" i="1"/>
  <c r="G2228" i="1"/>
  <c r="C2227" i="1"/>
  <c r="G2227" i="1"/>
  <c r="C2226" i="1"/>
  <c r="G2226" i="1"/>
  <c r="C2225" i="1"/>
  <c r="G2225" i="1"/>
  <c r="C2224" i="1"/>
  <c r="G2224" i="1"/>
  <c r="C2223" i="1"/>
  <c r="G2223" i="1"/>
  <c r="C2222" i="1"/>
  <c r="G2222" i="1"/>
  <c r="C2221" i="1"/>
  <c r="G2221" i="1"/>
  <c r="C2220" i="1"/>
  <c r="G2220" i="1"/>
  <c r="C2219" i="1"/>
  <c r="G2219" i="1"/>
  <c r="C2218" i="1"/>
  <c r="G2218" i="1"/>
  <c r="C2217" i="1"/>
  <c r="G2217" i="1"/>
  <c r="C2216" i="1"/>
  <c r="G2216" i="1"/>
  <c r="C2215" i="1"/>
  <c r="G2215" i="1"/>
  <c r="C2214" i="1"/>
  <c r="G2214" i="1"/>
  <c r="C2213" i="1"/>
  <c r="G2213" i="1"/>
  <c r="C2212" i="1"/>
  <c r="G2212" i="1"/>
  <c r="C2211" i="1"/>
  <c r="G2211" i="1"/>
  <c r="C2210" i="1"/>
  <c r="G2210" i="1"/>
  <c r="C2209" i="1"/>
  <c r="G2209" i="1"/>
  <c r="C2208" i="1"/>
  <c r="G2208" i="1"/>
  <c r="C2207" i="1"/>
  <c r="G2207" i="1"/>
  <c r="C2206" i="1"/>
  <c r="G2206" i="1"/>
  <c r="C2205" i="1"/>
  <c r="G2205" i="1"/>
  <c r="C2204" i="1"/>
  <c r="G2204" i="1"/>
  <c r="C2203" i="1"/>
  <c r="G2203" i="1"/>
  <c r="C2202" i="1"/>
  <c r="G2202" i="1"/>
  <c r="C2201" i="1"/>
  <c r="G2201" i="1"/>
  <c r="C2200" i="1"/>
  <c r="G2200" i="1"/>
  <c r="C2199" i="1"/>
  <c r="G2199" i="1"/>
  <c r="C2198" i="1"/>
  <c r="G2198" i="1"/>
  <c r="C2197" i="1"/>
  <c r="G2197" i="1"/>
  <c r="C2196" i="1"/>
  <c r="G2196" i="1"/>
  <c r="C2195" i="1"/>
  <c r="G2195" i="1"/>
  <c r="C2194" i="1"/>
  <c r="G2194" i="1"/>
  <c r="C2193" i="1"/>
  <c r="G2193" i="1"/>
  <c r="C2192" i="1"/>
  <c r="G2192" i="1"/>
  <c r="C2191" i="1"/>
  <c r="G2191" i="1"/>
  <c r="C2190" i="1"/>
  <c r="G2190" i="1"/>
  <c r="C2189" i="1"/>
  <c r="G2189" i="1"/>
  <c r="C2188" i="1"/>
  <c r="G2188" i="1"/>
  <c r="C2187" i="1"/>
  <c r="G2187" i="1"/>
  <c r="C2186" i="1"/>
  <c r="G2186" i="1"/>
  <c r="C2185" i="1"/>
  <c r="G2185" i="1"/>
  <c r="C2184" i="1"/>
  <c r="G2184" i="1"/>
  <c r="C2183" i="1"/>
  <c r="G2183" i="1"/>
  <c r="C2182" i="1"/>
  <c r="G2182" i="1"/>
  <c r="C2181" i="1"/>
  <c r="G2181" i="1"/>
  <c r="C2180" i="1"/>
  <c r="G2180" i="1"/>
  <c r="C2179" i="1"/>
  <c r="G2179" i="1"/>
  <c r="C2178" i="1"/>
  <c r="G2178" i="1"/>
  <c r="C2177" i="1"/>
  <c r="G2177" i="1"/>
  <c r="C2176" i="1"/>
  <c r="G2176" i="1"/>
  <c r="C2175" i="1"/>
  <c r="G2175" i="1"/>
  <c r="C2174" i="1"/>
  <c r="G2174" i="1"/>
  <c r="C2173" i="1"/>
  <c r="G2173" i="1"/>
  <c r="C2172" i="1"/>
  <c r="G2172" i="1"/>
  <c r="C2171" i="1"/>
  <c r="G2171" i="1"/>
  <c r="C2170" i="1"/>
  <c r="G2170" i="1"/>
  <c r="C2169" i="1"/>
  <c r="G2169" i="1"/>
  <c r="C2168" i="1"/>
  <c r="G2168" i="1"/>
  <c r="C2167" i="1"/>
  <c r="G2167" i="1"/>
  <c r="C2166" i="1"/>
  <c r="G2166" i="1"/>
  <c r="C2165" i="1"/>
  <c r="G2165" i="1"/>
  <c r="C2164" i="1"/>
  <c r="G2164" i="1"/>
  <c r="C2163" i="1"/>
  <c r="G2163" i="1"/>
  <c r="C2162" i="1"/>
  <c r="G2162" i="1"/>
  <c r="C2161" i="1"/>
  <c r="G2161" i="1"/>
  <c r="C2160" i="1"/>
  <c r="G2160" i="1"/>
  <c r="C2159" i="1"/>
  <c r="G2159" i="1"/>
  <c r="C2158" i="1"/>
  <c r="G2158" i="1"/>
  <c r="C2157" i="1"/>
  <c r="G2157" i="1"/>
  <c r="C2156" i="1"/>
  <c r="G2156" i="1"/>
  <c r="C2155" i="1"/>
  <c r="G2155" i="1"/>
  <c r="C2154" i="1"/>
  <c r="G2154" i="1"/>
  <c r="C2153" i="1"/>
  <c r="G2153" i="1"/>
  <c r="C2152" i="1"/>
  <c r="G2152" i="1"/>
  <c r="C2151" i="1"/>
  <c r="G2151" i="1"/>
  <c r="C2150" i="1"/>
  <c r="G2150" i="1"/>
  <c r="C2149" i="1"/>
  <c r="G2149" i="1"/>
  <c r="C2148" i="1"/>
  <c r="G2148" i="1"/>
  <c r="C2147" i="1"/>
  <c r="G2147" i="1"/>
  <c r="C2146" i="1"/>
  <c r="G2146" i="1"/>
  <c r="C2145" i="1"/>
  <c r="G2145" i="1"/>
  <c r="C2144" i="1"/>
  <c r="G2144" i="1"/>
  <c r="C2143" i="1"/>
  <c r="G2143" i="1"/>
  <c r="C2142" i="1"/>
  <c r="G2142" i="1"/>
  <c r="C2141" i="1"/>
  <c r="G2141" i="1"/>
  <c r="C2140" i="1"/>
  <c r="G2140" i="1"/>
  <c r="C2139" i="1"/>
  <c r="C2138" i="1"/>
  <c r="G2138" i="1"/>
  <c r="C2137" i="1"/>
  <c r="G2137" i="1"/>
  <c r="C2136" i="1"/>
  <c r="G2136" i="1"/>
  <c r="C2135" i="1"/>
  <c r="G2135" i="1"/>
  <c r="C2134" i="1"/>
  <c r="G2134" i="1"/>
  <c r="C2133" i="1"/>
  <c r="G2133" i="1"/>
  <c r="C2132" i="1"/>
  <c r="G2132" i="1"/>
  <c r="C2131" i="1"/>
  <c r="G2131" i="1"/>
  <c r="C2130" i="1"/>
  <c r="G2130" i="1"/>
  <c r="C2129" i="1"/>
  <c r="G2129" i="1"/>
  <c r="C2128" i="1"/>
  <c r="G2128" i="1"/>
  <c r="C2127" i="1"/>
  <c r="G2127" i="1"/>
  <c r="C2126" i="1"/>
  <c r="G2126" i="1"/>
  <c r="C2125" i="1"/>
  <c r="G2125" i="1"/>
  <c r="C2124" i="1"/>
  <c r="G2124" i="1"/>
  <c r="C2123" i="1"/>
  <c r="G2123" i="1"/>
  <c r="C2122" i="1"/>
  <c r="G2122" i="1"/>
  <c r="C2121" i="1"/>
  <c r="G2121" i="1"/>
  <c r="C2120" i="1"/>
  <c r="G2120" i="1"/>
  <c r="C2119" i="1"/>
  <c r="G2119" i="1"/>
  <c r="C2118" i="1"/>
  <c r="G2118" i="1"/>
  <c r="C2117" i="1"/>
  <c r="G2117" i="1"/>
  <c r="C2116" i="1"/>
  <c r="G2116" i="1"/>
  <c r="C2115" i="1"/>
  <c r="G2115" i="1"/>
  <c r="C2114" i="1"/>
  <c r="G2114" i="1"/>
  <c r="C2113" i="1"/>
  <c r="G2113" i="1"/>
  <c r="C2112" i="1"/>
  <c r="G2112" i="1"/>
  <c r="C2111" i="1"/>
  <c r="G2111" i="1"/>
  <c r="C2110" i="1"/>
  <c r="G2110" i="1"/>
  <c r="C2109" i="1"/>
  <c r="G2109" i="1"/>
  <c r="C2108" i="1"/>
  <c r="G2108" i="1"/>
  <c r="C2107" i="1"/>
  <c r="G2107" i="1"/>
  <c r="C2106" i="1"/>
  <c r="G2106" i="1"/>
  <c r="C2105" i="1"/>
  <c r="G2105" i="1"/>
  <c r="C2104" i="1"/>
  <c r="G2104" i="1"/>
  <c r="C2103" i="1"/>
  <c r="G2103" i="1"/>
  <c r="C2102" i="1"/>
  <c r="G2102" i="1"/>
  <c r="C2101" i="1"/>
  <c r="G2101" i="1"/>
  <c r="C2100" i="1"/>
  <c r="G2100" i="1"/>
  <c r="C2099" i="1"/>
  <c r="G2099" i="1"/>
  <c r="C2098" i="1"/>
  <c r="G2098" i="1"/>
  <c r="C2097" i="1"/>
  <c r="G2097" i="1"/>
  <c r="C2096" i="1"/>
  <c r="G2096" i="1"/>
  <c r="C2095" i="1"/>
  <c r="G2095" i="1"/>
  <c r="C2094" i="1"/>
  <c r="G2094" i="1"/>
  <c r="C2093" i="1"/>
  <c r="G2093" i="1"/>
  <c r="C2092" i="1"/>
  <c r="G2092" i="1"/>
  <c r="C2091" i="1"/>
  <c r="G2091" i="1"/>
  <c r="C2090" i="1"/>
  <c r="G2090" i="1"/>
  <c r="C2089" i="1"/>
  <c r="G2089" i="1"/>
  <c r="C2088" i="1"/>
  <c r="G2088" i="1"/>
  <c r="C2087" i="1"/>
  <c r="G2087" i="1"/>
  <c r="C2086" i="1"/>
  <c r="G2086" i="1"/>
  <c r="C2085" i="1"/>
  <c r="G2085" i="1"/>
  <c r="C2084" i="1"/>
  <c r="G2084" i="1"/>
  <c r="C2083" i="1"/>
  <c r="G2083" i="1"/>
  <c r="C2082" i="1"/>
  <c r="G2082" i="1"/>
  <c r="C2081" i="1"/>
  <c r="G2081" i="1"/>
  <c r="C2080" i="1"/>
  <c r="G2080" i="1"/>
  <c r="C2079" i="1"/>
  <c r="G2079" i="1"/>
  <c r="C2078" i="1"/>
  <c r="G2078" i="1"/>
  <c r="C2077" i="1"/>
  <c r="G2077" i="1"/>
  <c r="C2076" i="1"/>
  <c r="G2076" i="1"/>
  <c r="C2075" i="1"/>
  <c r="G2075" i="1"/>
  <c r="C2074" i="1"/>
  <c r="G2074" i="1"/>
  <c r="C2073" i="1"/>
  <c r="G2073" i="1"/>
  <c r="C2072" i="1"/>
  <c r="G2072" i="1"/>
  <c r="C2071" i="1"/>
  <c r="G2071" i="1"/>
  <c r="C2070" i="1"/>
  <c r="G2070" i="1"/>
  <c r="C2069" i="1"/>
  <c r="G2069" i="1"/>
  <c r="C2068" i="1"/>
  <c r="G2068" i="1"/>
  <c r="C2067" i="1"/>
  <c r="G2067" i="1"/>
  <c r="C2066" i="1"/>
  <c r="G2066" i="1"/>
  <c r="C2065" i="1"/>
  <c r="G2065" i="1"/>
  <c r="C2064" i="1"/>
  <c r="G2064" i="1"/>
  <c r="C2063" i="1"/>
  <c r="G2063" i="1"/>
  <c r="C2062" i="1"/>
  <c r="G2062" i="1"/>
  <c r="C2061" i="1"/>
  <c r="G2061" i="1"/>
  <c r="C2060" i="1"/>
  <c r="G2060" i="1"/>
  <c r="C2059" i="1"/>
  <c r="G2059" i="1"/>
  <c r="C2058" i="1"/>
  <c r="G2058" i="1"/>
  <c r="C2057" i="1"/>
  <c r="G2057" i="1"/>
  <c r="C2056" i="1"/>
  <c r="G2056" i="1"/>
  <c r="C2008" i="1"/>
  <c r="J1943" i="1"/>
  <c r="M1943" i="1"/>
  <c r="O1943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J1915" i="1"/>
  <c r="M1915" i="1"/>
  <c r="O1915" i="1"/>
  <c r="J1916" i="1"/>
  <c r="M1916" i="1"/>
  <c r="O1916" i="1"/>
  <c r="J1917" i="1"/>
  <c r="M1917" i="1"/>
  <c r="O1917" i="1"/>
  <c r="J1918" i="1"/>
  <c r="M1918" i="1"/>
  <c r="O1918" i="1"/>
  <c r="J1919" i="1"/>
  <c r="M1919" i="1"/>
  <c r="O1919" i="1"/>
  <c r="J1920" i="1"/>
  <c r="M1920" i="1"/>
  <c r="O1920" i="1"/>
  <c r="J1921" i="1"/>
  <c r="M1921" i="1"/>
  <c r="O1921" i="1"/>
  <c r="J1922" i="1"/>
  <c r="M1922" i="1"/>
  <c r="O1922" i="1"/>
  <c r="J1923" i="1"/>
  <c r="M1923" i="1"/>
  <c r="O1923" i="1"/>
  <c r="J1924" i="1"/>
  <c r="M1924" i="1"/>
  <c r="O1924" i="1"/>
  <c r="J1925" i="1"/>
  <c r="M1925" i="1"/>
  <c r="O1925" i="1"/>
  <c r="J1926" i="1"/>
  <c r="M1926" i="1"/>
  <c r="O1926" i="1"/>
  <c r="J1927" i="1"/>
  <c r="M1927" i="1"/>
  <c r="O1927" i="1"/>
  <c r="J1928" i="1"/>
  <c r="M1928" i="1"/>
  <c r="O1928" i="1"/>
  <c r="J1929" i="1"/>
  <c r="M1929" i="1"/>
  <c r="O1929" i="1"/>
  <c r="J1930" i="1"/>
  <c r="M1930" i="1"/>
  <c r="O1930" i="1"/>
  <c r="J1931" i="1"/>
  <c r="M1931" i="1"/>
  <c r="O1931" i="1"/>
  <c r="J1932" i="1"/>
  <c r="M1932" i="1"/>
  <c r="O1932" i="1"/>
  <c r="J1933" i="1"/>
  <c r="M1933" i="1"/>
  <c r="O1933" i="1"/>
  <c r="J1934" i="1"/>
  <c r="M1934" i="1"/>
  <c r="O1934" i="1"/>
  <c r="J1935" i="1"/>
  <c r="M1935" i="1"/>
  <c r="O1935" i="1"/>
  <c r="J1936" i="1"/>
  <c r="M1936" i="1"/>
  <c r="O1936" i="1"/>
  <c r="J1937" i="1"/>
  <c r="M1937" i="1"/>
  <c r="O1937" i="1"/>
  <c r="J1938" i="1"/>
  <c r="M1938" i="1"/>
  <c r="O1938" i="1"/>
  <c r="J1939" i="1"/>
  <c r="M1939" i="1"/>
  <c r="O1939" i="1"/>
  <c r="J1940" i="1"/>
  <c r="M1940" i="1"/>
  <c r="O1940" i="1"/>
  <c r="J1941" i="1"/>
  <c r="M1941" i="1"/>
  <c r="O1941" i="1"/>
  <c r="J1942" i="1"/>
  <c r="M1942" i="1"/>
  <c r="O1942" i="1"/>
  <c r="J1944" i="1"/>
  <c r="M1944" i="1"/>
  <c r="O1944" i="1"/>
  <c r="J1945" i="1"/>
  <c r="M1945" i="1"/>
  <c r="O1945" i="1"/>
  <c r="J1946" i="1"/>
  <c r="M1946" i="1"/>
  <c r="O1946" i="1"/>
  <c r="J1947" i="1"/>
  <c r="M1947" i="1"/>
  <c r="O1947" i="1"/>
  <c r="J1948" i="1"/>
  <c r="M1948" i="1"/>
  <c r="O1948" i="1"/>
  <c r="J1949" i="1"/>
  <c r="M1949" i="1"/>
  <c r="O1949" i="1"/>
  <c r="J1950" i="1"/>
  <c r="M1950" i="1"/>
  <c r="O1950" i="1"/>
  <c r="J1951" i="1"/>
  <c r="M1951" i="1"/>
  <c r="O1951" i="1"/>
  <c r="J1952" i="1"/>
  <c r="M1952" i="1"/>
  <c r="O1952" i="1"/>
  <c r="J1953" i="1"/>
  <c r="M1953" i="1"/>
  <c r="O1953" i="1"/>
  <c r="J1954" i="1"/>
  <c r="M1954" i="1"/>
  <c r="O1954" i="1"/>
  <c r="J1955" i="1"/>
  <c r="M1955" i="1"/>
  <c r="O1955" i="1"/>
  <c r="J1956" i="1"/>
  <c r="M1956" i="1"/>
  <c r="O1956" i="1"/>
  <c r="J1957" i="1"/>
  <c r="M1957" i="1"/>
  <c r="O1957" i="1"/>
  <c r="J1958" i="1"/>
  <c r="M1958" i="1"/>
  <c r="O1958" i="1"/>
  <c r="J1959" i="1"/>
  <c r="M1959" i="1"/>
  <c r="O1959" i="1"/>
  <c r="J1960" i="1"/>
  <c r="M1960" i="1"/>
  <c r="O1960" i="1"/>
  <c r="J1961" i="1"/>
  <c r="M1961" i="1"/>
  <c r="O1961" i="1"/>
  <c r="J1962" i="1"/>
  <c r="M1962" i="1"/>
  <c r="O1962" i="1"/>
  <c r="J1963" i="1"/>
  <c r="M1963" i="1"/>
  <c r="O1963" i="1"/>
  <c r="J1964" i="1"/>
  <c r="M1964" i="1"/>
  <c r="O1964" i="1"/>
  <c r="J1965" i="1"/>
  <c r="M1965" i="1"/>
  <c r="O1965" i="1"/>
  <c r="J1966" i="1"/>
  <c r="M1966" i="1"/>
  <c r="O1966" i="1"/>
  <c r="J1967" i="1"/>
  <c r="M1967" i="1"/>
  <c r="O1967" i="1"/>
  <c r="J1968" i="1"/>
  <c r="M1968" i="1"/>
  <c r="O1968" i="1"/>
  <c r="J1969" i="1"/>
  <c r="M1969" i="1"/>
  <c r="O1969" i="1"/>
  <c r="J1970" i="1"/>
  <c r="M1970" i="1"/>
  <c r="O1970" i="1"/>
  <c r="J1971" i="1"/>
  <c r="M1971" i="1"/>
  <c r="O1971" i="1"/>
  <c r="J1972" i="1"/>
  <c r="M1972" i="1"/>
  <c r="O1972" i="1"/>
  <c r="J1973" i="1"/>
  <c r="M1973" i="1"/>
  <c r="O1973" i="1"/>
  <c r="J1974" i="1"/>
  <c r="M1974" i="1"/>
  <c r="O1974" i="1"/>
  <c r="J1975" i="1"/>
  <c r="M1975" i="1"/>
  <c r="O1975" i="1"/>
  <c r="J1976" i="1"/>
  <c r="M1976" i="1"/>
  <c r="O1976" i="1"/>
  <c r="J1977" i="1"/>
  <c r="M1977" i="1"/>
  <c r="O1977" i="1"/>
  <c r="J1978" i="1"/>
  <c r="M1978" i="1"/>
  <c r="O1978" i="1"/>
  <c r="J1979" i="1"/>
  <c r="M1979" i="1"/>
  <c r="O1979" i="1"/>
  <c r="J1980" i="1"/>
  <c r="M1980" i="1"/>
  <c r="O1980" i="1"/>
  <c r="J1981" i="1"/>
  <c r="M1981" i="1"/>
  <c r="O1981" i="1"/>
  <c r="J1982" i="1"/>
  <c r="M1982" i="1"/>
  <c r="O1982" i="1"/>
  <c r="J1983" i="1"/>
  <c r="M1983" i="1"/>
  <c r="O1983" i="1"/>
  <c r="J1984" i="1"/>
  <c r="M1984" i="1"/>
  <c r="O1984" i="1"/>
  <c r="J1985" i="1"/>
  <c r="M1985" i="1"/>
  <c r="O1985" i="1"/>
  <c r="J1986" i="1"/>
  <c r="M1986" i="1"/>
  <c r="O1986" i="1"/>
  <c r="J1987" i="1"/>
  <c r="M1987" i="1"/>
  <c r="O1987" i="1"/>
  <c r="J1988" i="1"/>
  <c r="M1988" i="1"/>
  <c r="O1988" i="1"/>
  <c r="J1989" i="1"/>
  <c r="M1989" i="1"/>
  <c r="O1989" i="1"/>
  <c r="J1990" i="1"/>
  <c r="M1990" i="1"/>
  <c r="O1990" i="1"/>
  <c r="J1991" i="1"/>
  <c r="M1991" i="1"/>
  <c r="O1991" i="1"/>
  <c r="J1992" i="1"/>
  <c r="M1992" i="1"/>
  <c r="O1992" i="1"/>
  <c r="J1993" i="1"/>
  <c r="M1993" i="1"/>
  <c r="O1993" i="1"/>
  <c r="J1994" i="1"/>
  <c r="M1994" i="1"/>
  <c r="O1994" i="1"/>
  <c r="J1995" i="1"/>
  <c r="M1995" i="1"/>
  <c r="O1995" i="1"/>
  <c r="J1996" i="1"/>
  <c r="M1996" i="1"/>
  <c r="O1996" i="1"/>
  <c r="J1997" i="1"/>
  <c r="M1997" i="1"/>
  <c r="O1997" i="1"/>
  <c r="J1998" i="1"/>
  <c r="M1998" i="1"/>
  <c r="O1998" i="1"/>
  <c r="J1999" i="1"/>
  <c r="M1999" i="1"/>
  <c r="O1999" i="1"/>
  <c r="J2000" i="1"/>
  <c r="M2000" i="1"/>
  <c r="O2000" i="1"/>
  <c r="J2001" i="1"/>
  <c r="M2001" i="1"/>
  <c r="O2001" i="1"/>
  <c r="J2002" i="1"/>
  <c r="M2002" i="1"/>
  <c r="O2002" i="1"/>
  <c r="J2003" i="1"/>
  <c r="M2003" i="1"/>
  <c r="O2003" i="1"/>
  <c r="J2004" i="1"/>
  <c r="M2004" i="1"/>
  <c r="O2004" i="1"/>
  <c r="J2005" i="1"/>
  <c r="M2005" i="1"/>
  <c r="O2005" i="1"/>
  <c r="J2006" i="1"/>
  <c r="M2006" i="1"/>
  <c r="O2006" i="1"/>
  <c r="J2007" i="1"/>
  <c r="M2007" i="1"/>
  <c r="O2007" i="1"/>
  <c r="J2008" i="1"/>
  <c r="M2008" i="1"/>
  <c r="O2008" i="1"/>
  <c r="J2009" i="1"/>
  <c r="M2009" i="1"/>
  <c r="O2009" i="1"/>
  <c r="J2010" i="1"/>
  <c r="M2010" i="1"/>
  <c r="O2010" i="1"/>
  <c r="J2011" i="1"/>
  <c r="M2011" i="1"/>
  <c r="O2011" i="1"/>
  <c r="J2012" i="1"/>
  <c r="M2012" i="1"/>
  <c r="O2012" i="1"/>
  <c r="J2013" i="1"/>
  <c r="M2013" i="1"/>
  <c r="O2013" i="1"/>
  <c r="J2014" i="1"/>
  <c r="M2014" i="1"/>
  <c r="O2014" i="1"/>
  <c r="J2015" i="1"/>
  <c r="M2015" i="1"/>
  <c r="O2015" i="1"/>
  <c r="J2016" i="1"/>
  <c r="M2016" i="1"/>
  <c r="O2016" i="1"/>
  <c r="J2017" i="1"/>
  <c r="M2017" i="1"/>
  <c r="O2017" i="1"/>
  <c r="J2018" i="1"/>
  <c r="M2018" i="1"/>
  <c r="O2018" i="1"/>
  <c r="J2019" i="1"/>
  <c r="M2019" i="1"/>
  <c r="O2019" i="1"/>
  <c r="J2020" i="1"/>
  <c r="M2020" i="1"/>
  <c r="O2020" i="1"/>
  <c r="J2021" i="1"/>
  <c r="M2021" i="1"/>
  <c r="O2021" i="1"/>
  <c r="J2022" i="1"/>
  <c r="M2022" i="1"/>
  <c r="O2022" i="1"/>
  <c r="J2023" i="1"/>
  <c r="M2023" i="1"/>
  <c r="O2023" i="1"/>
  <c r="J2024" i="1"/>
  <c r="M2024" i="1"/>
  <c r="O2024" i="1"/>
  <c r="J2025" i="1"/>
  <c r="M2025" i="1"/>
  <c r="O2025" i="1"/>
  <c r="J2026" i="1"/>
  <c r="M2026" i="1"/>
  <c r="O2026" i="1"/>
  <c r="J2027" i="1"/>
  <c r="M2027" i="1"/>
  <c r="O2027" i="1"/>
  <c r="J2028" i="1"/>
  <c r="M2028" i="1"/>
  <c r="O2028" i="1"/>
  <c r="J2029" i="1"/>
  <c r="M2029" i="1"/>
  <c r="O2029" i="1"/>
  <c r="J2030" i="1"/>
  <c r="M2030" i="1"/>
  <c r="O2030" i="1"/>
  <c r="J2031" i="1"/>
  <c r="M2031" i="1"/>
  <c r="O2031" i="1"/>
  <c r="J2032" i="1"/>
  <c r="M2032" i="1"/>
  <c r="O2032" i="1"/>
  <c r="J2033" i="1"/>
  <c r="M2033" i="1"/>
  <c r="O2033" i="1"/>
  <c r="J2034" i="1"/>
  <c r="M2034" i="1"/>
  <c r="O2034" i="1"/>
  <c r="J2035" i="1"/>
  <c r="M2035" i="1"/>
  <c r="O2035" i="1"/>
  <c r="J2036" i="1"/>
  <c r="M2036" i="1"/>
  <c r="O2036" i="1"/>
  <c r="J2037" i="1"/>
  <c r="M2037" i="1"/>
  <c r="O2037" i="1"/>
  <c r="J2038" i="1"/>
  <c r="M2038" i="1"/>
  <c r="O2038" i="1"/>
  <c r="J2039" i="1"/>
  <c r="M2039" i="1"/>
  <c r="O2039" i="1"/>
  <c r="J2040" i="1"/>
  <c r="M2040" i="1"/>
  <c r="O2040" i="1"/>
  <c r="J2041" i="1"/>
  <c r="M2041" i="1"/>
  <c r="O2041" i="1"/>
  <c r="J2042" i="1"/>
  <c r="M2042" i="1"/>
  <c r="O2042" i="1"/>
  <c r="J2043" i="1"/>
  <c r="M2043" i="1"/>
  <c r="O2043" i="1"/>
  <c r="J2044" i="1"/>
  <c r="M2044" i="1"/>
  <c r="O2044" i="1"/>
  <c r="J2045" i="1"/>
  <c r="M2045" i="1"/>
  <c r="O2045" i="1"/>
  <c r="C2055" i="1"/>
  <c r="G2055" i="1"/>
  <c r="C2054" i="1"/>
  <c r="G2054" i="1"/>
  <c r="C2053" i="1"/>
  <c r="G2053" i="1"/>
  <c r="C2052" i="1"/>
  <c r="G2052" i="1"/>
  <c r="C2051" i="1"/>
  <c r="G2051" i="1"/>
  <c r="C2050" i="1"/>
  <c r="G2050" i="1"/>
  <c r="C2049" i="1"/>
  <c r="G2049" i="1"/>
  <c r="C2048" i="1"/>
  <c r="G2048" i="1"/>
  <c r="C2047" i="1"/>
  <c r="G2047" i="1"/>
  <c r="C2046" i="1"/>
  <c r="G2046" i="1"/>
  <c r="C2045" i="1"/>
  <c r="G2045" i="1"/>
  <c r="C2044" i="1"/>
  <c r="G2044" i="1"/>
  <c r="C2043" i="1"/>
  <c r="G2043" i="1"/>
  <c r="C2042" i="1"/>
  <c r="G2042" i="1"/>
  <c r="C2041" i="1"/>
  <c r="G2041" i="1"/>
  <c r="C2040" i="1"/>
  <c r="G2040" i="1"/>
  <c r="C2039" i="1"/>
  <c r="G2039" i="1"/>
  <c r="C2038" i="1"/>
  <c r="G2038" i="1"/>
  <c r="C2037" i="1"/>
  <c r="G2037" i="1"/>
  <c r="C2036" i="1"/>
  <c r="G2036" i="1"/>
  <c r="C2035" i="1"/>
  <c r="G2035" i="1"/>
  <c r="C2034" i="1"/>
  <c r="G2034" i="1"/>
  <c r="C2033" i="1"/>
  <c r="G2033" i="1"/>
  <c r="C2032" i="1"/>
  <c r="G2032" i="1"/>
  <c r="C2031" i="1"/>
  <c r="G2031" i="1"/>
  <c r="C2030" i="1"/>
  <c r="G2030" i="1"/>
  <c r="C2029" i="1"/>
  <c r="G2029" i="1"/>
  <c r="C2028" i="1"/>
  <c r="G2028" i="1"/>
  <c r="C2027" i="1"/>
  <c r="G2027" i="1"/>
  <c r="C2026" i="1"/>
  <c r="G2026" i="1"/>
  <c r="C2025" i="1"/>
  <c r="G2025" i="1"/>
  <c r="C2024" i="1"/>
  <c r="G2024" i="1"/>
  <c r="C2023" i="1"/>
  <c r="G2023" i="1"/>
  <c r="C2022" i="1"/>
  <c r="G2022" i="1"/>
  <c r="C2021" i="1"/>
  <c r="G2021" i="1"/>
  <c r="C2020" i="1"/>
  <c r="G2020" i="1"/>
  <c r="C2019" i="1"/>
  <c r="G2019" i="1"/>
  <c r="C2018" i="1"/>
  <c r="G2018" i="1"/>
  <c r="C2017" i="1"/>
  <c r="G2017" i="1"/>
  <c r="C2016" i="1"/>
  <c r="G2016" i="1"/>
  <c r="C2015" i="1"/>
  <c r="G2015" i="1"/>
  <c r="C2014" i="1"/>
  <c r="G2014" i="1"/>
  <c r="C2013" i="1"/>
  <c r="G2013" i="1"/>
  <c r="C2012" i="1"/>
  <c r="G2012" i="1"/>
  <c r="C2011" i="1"/>
  <c r="G2011" i="1"/>
  <c r="C2010" i="1"/>
  <c r="G2010" i="1"/>
  <c r="C2009" i="1"/>
  <c r="G2009" i="1"/>
  <c r="G2008" i="1"/>
  <c r="C2007" i="1"/>
  <c r="G2007" i="1"/>
  <c r="C2006" i="1"/>
  <c r="G2006" i="1"/>
  <c r="C2005" i="1"/>
  <c r="G2005" i="1"/>
  <c r="C2004" i="1"/>
  <c r="G2004" i="1"/>
  <c r="C2003" i="1"/>
  <c r="G2003" i="1"/>
  <c r="C2002" i="1"/>
  <c r="G2002" i="1"/>
  <c r="C2001" i="1"/>
  <c r="G2001" i="1"/>
  <c r="C2000" i="1"/>
  <c r="G2000" i="1"/>
  <c r="C1999" i="1"/>
  <c r="G1999" i="1"/>
  <c r="C1998" i="1"/>
  <c r="G1998" i="1"/>
  <c r="C1997" i="1"/>
  <c r="G1997" i="1"/>
  <c r="C1996" i="1"/>
  <c r="G1996" i="1"/>
  <c r="C1995" i="1"/>
  <c r="G1995" i="1"/>
  <c r="C1994" i="1"/>
  <c r="G1994" i="1"/>
  <c r="C1993" i="1"/>
  <c r="G1993" i="1"/>
  <c r="C1992" i="1"/>
  <c r="G1992" i="1"/>
  <c r="C1991" i="1"/>
  <c r="G1991" i="1"/>
  <c r="C1990" i="1"/>
  <c r="G1990" i="1"/>
  <c r="C1989" i="1"/>
  <c r="G1989" i="1"/>
  <c r="C1988" i="1"/>
  <c r="G1988" i="1"/>
  <c r="C1987" i="1"/>
  <c r="G1987" i="1"/>
  <c r="C1986" i="1"/>
  <c r="G1986" i="1"/>
  <c r="C1985" i="1"/>
  <c r="G1985" i="1"/>
  <c r="C1984" i="1"/>
  <c r="G1984" i="1"/>
  <c r="C1983" i="1"/>
  <c r="G1983" i="1"/>
  <c r="C1982" i="1"/>
  <c r="G1982" i="1"/>
  <c r="C1981" i="1"/>
  <c r="G1981" i="1"/>
  <c r="C1980" i="1"/>
  <c r="G1980" i="1"/>
  <c r="C1979" i="1"/>
  <c r="G1979" i="1"/>
  <c r="C1978" i="1"/>
  <c r="G1978" i="1"/>
  <c r="C1977" i="1"/>
  <c r="G1977" i="1"/>
  <c r="C1976" i="1"/>
  <c r="G1976" i="1"/>
  <c r="C1975" i="1"/>
  <c r="G1975" i="1"/>
  <c r="C1974" i="1"/>
  <c r="G1974" i="1"/>
  <c r="C1973" i="1"/>
  <c r="G1973" i="1"/>
  <c r="C1972" i="1"/>
  <c r="G1972" i="1"/>
  <c r="C1971" i="1"/>
  <c r="G1971" i="1"/>
  <c r="C1970" i="1"/>
  <c r="G1970" i="1"/>
  <c r="C1969" i="1"/>
  <c r="G1969" i="1"/>
  <c r="C1968" i="1"/>
  <c r="G1968" i="1"/>
  <c r="C1967" i="1"/>
  <c r="G1967" i="1"/>
  <c r="C1966" i="1"/>
  <c r="G1966" i="1"/>
  <c r="C1965" i="1"/>
  <c r="G1965" i="1"/>
  <c r="C1964" i="1"/>
  <c r="G1964" i="1"/>
  <c r="C1963" i="1"/>
  <c r="G1963" i="1"/>
  <c r="C1962" i="1"/>
  <c r="G1962" i="1"/>
  <c r="C1961" i="1"/>
  <c r="G1961" i="1"/>
  <c r="C1960" i="1"/>
  <c r="G1960" i="1"/>
  <c r="C1959" i="1"/>
  <c r="G1959" i="1"/>
  <c r="C1958" i="1"/>
  <c r="G1958" i="1"/>
  <c r="C1957" i="1"/>
  <c r="G1957" i="1"/>
  <c r="C1956" i="1"/>
  <c r="G1956" i="1"/>
  <c r="C1955" i="1"/>
  <c r="G1955" i="1"/>
  <c r="C1954" i="1"/>
  <c r="G1954" i="1"/>
  <c r="C1953" i="1"/>
  <c r="G1953" i="1"/>
  <c r="C1952" i="1"/>
  <c r="G1952" i="1"/>
  <c r="C1951" i="1"/>
  <c r="G1951" i="1"/>
  <c r="C1950" i="1"/>
  <c r="G1950" i="1"/>
  <c r="C1949" i="1"/>
  <c r="G1949" i="1"/>
  <c r="C1948" i="1"/>
  <c r="G1948" i="1"/>
  <c r="C1947" i="1"/>
  <c r="G1947" i="1"/>
  <c r="C1946" i="1"/>
  <c r="G1946" i="1"/>
  <c r="C1945" i="1"/>
  <c r="G1945" i="1"/>
  <c r="C1944" i="1"/>
  <c r="G1944" i="1"/>
  <c r="C1943" i="1"/>
  <c r="G1943" i="1"/>
  <c r="C1942" i="1"/>
  <c r="G1942" i="1"/>
  <c r="C1941" i="1"/>
  <c r="G1941" i="1"/>
  <c r="C1940" i="1"/>
  <c r="G1940" i="1"/>
  <c r="C1939" i="1"/>
  <c r="G1939" i="1"/>
  <c r="C1938" i="1"/>
  <c r="G1938" i="1"/>
  <c r="C1937" i="1"/>
  <c r="G1937" i="1"/>
  <c r="C1936" i="1"/>
  <c r="G1936" i="1"/>
  <c r="C1935" i="1"/>
  <c r="G1935" i="1"/>
  <c r="C1934" i="1"/>
  <c r="G1934" i="1"/>
  <c r="C1933" i="1"/>
  <c r="G1933" i="1"/>
  <c r="C1932" i="1"/>
  <c r="G1932" i="1"/>
  <c r="C1931" i="1"/>
  <c r="G1931" i="1"/>
  <c r="C1930" i="1"/>
  <c r="G1930" i="1"/>
  <c r="C1929" i="1"/>
  <c r="G1929" i="1"/>
  <c r="C1928" i="1"/>
  <c r="G1928" i="1"/>
  <c r="C1927" i="1"/>
  <c r="G1927" i="1"/>
  <c r="C1926" i="1"/>
  <c r="G1926" i="1"/>
  <c r="C1925" i="1"/>
  <c r="G1925" i="1"/>
  <c r="C1924" i="1"/>
  <c r="G1924" i="1"/>
  <c r="C1923" i="1"/>
  <c r="G1923" i="1"/>
  <c r="C1922" i="1"/>
  <c r="G1922" i="1"/>
  <c r="C1921" i="1"/>
  <c r="G1921" i="1"/>
  <c r="C1920" i="1"/>
  <c r="G1920" i="1"/>
  <c r="C1919" i="1"/>
  <c r="G1919" i="1"/>
  <c r="C1918" i="1"/>
  <c r="G1918" i="1"/>
  <c r="C1917" i="1"/>
  <c r="G1917" i="1"/>
  <c r="C1916" i="1"/>
  <c r="G1916" i="1"/>
  <c r="C1915" i="1"/>
  <c r="G1915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R1803" i="1"/>
  <c r="V1803" i="1"/>
  <c r="W1803" i="1"/>
  <c r="Y1803" i="1"/>
  <c r="R1804" i="1"/>
  <c r="V1804" i="1"/>
  <c r="W1804" i="1"/>
  <c r="Y1804" i="1"/>
  <c r="R1805" i="1"/>
  <c r="V1805" i="1"/>
  <c r="W1805" i="1"/>
  <c r="Y1805" i="1"/>
  <c r="R1806" i="1"/>
  <c r="V1806" i="1"/>
  <c r="W1806" i="1"/>
  <c r="Y1806" i="1"/>
  <c r="R1807" i="1"/>
  <c r="V1807" i="1"/>
  <c r="W1807" i="1"/>
  <c r="Y1807" i="1"/>
  <c r="R1808" i="1"/>
  <c r="V1808" i="1"/>
  <c r="W1808" i="1"/>
  <c r="Y1808" i="1"/>
  <c r="R1809" i="1"/>
  <c r="V1809" i="1"/>
  <c r="W1809" i="1"/>
  <c r="Y1809" i="1"/>
  <c r="R1810" i="1"/>
  <c r="V1810" i="1"/>
  <c r="W1810" i="1"/>
  <c r="Y1810" i="1"/>
  <c r="R1811" i="1"/>
  <c r="V1811" i="1"/>
  <c r="W1811" i="1"/>
  <c r="Y1811" i="1"/>
  <c r="R1812" i="1"/>
  <c r="V1812" i="1"/>
  <c r="W1812" i="1"/>
  <c r="Y1812" i="1"/>
  <c r="R1813" i="1"/>
  <c r="V1813" i="1"/>
  <c r="W1813" i="1"/>
  <c r="Y1813" i="1"/>
  <c r="R1814" i="1"/>
  <c r="V1814" i="1"/>
  <c r="W1814" i="1"/>
  <c r="Y1814" i="1"/>
  <c r="R1815" i="1"/>
  <c r="V1815" i="1"/>
  <c r="W1815" i="1"/>
  <c r="Y1815" i="1"/>
  <c r="R1816" i="1"/>
  <c r="V1816" i="1"/>
  <c r="W1816" i="1"/>
  <c r="Y1816" i="1"/>
  <c r="R1817" i="1"/>
  <c r="V1817" i="1"/>
  <c r="W1817" i="1"/>
  <c r="Y1817" i="1"/>
  <c r="R1818" i="1"/>
  <c r="V1818" i="1"/>
  <c r="W1818" i="1"/>
  <c r="Y1818" i="1"/>
  <c r="R1819" i="1"/>
  <c r="V1819" i="1"/>
  <c r="W1819" i="1"/>
  <c r="Y1819" i="1"/>
  <c r="R1820" i="1"/>
  <c r="V1820" i="1"/>
  <c r="W1820" i="1"/>
  <c r="Y1820" i="1"/>
  <c r="R1821" i="1"/>
  <c r="V1821" i="1"/>
  <c r="W1821" i="1"/>
  <c r="Y1821" i="1"/>
  <c r="R1822" i="1"/>
  <c r="V1822" i="1"/>
  <c r="W1822" i="1"/>
  <c r="Y1822" i="1"/>
  <c r="R1823" i="1"/>
  <c r="V1823" i="1"/>
  <c r="W1823" i="1"/>
  <c r="Y1823" i="1"/>
  <c r="R1824" i="1"/>
  <c r="V1824" i="1"/>
  <c r="W1824" i="1"/>
  <c r="Y1824" i="1"/>
  <c r="R1825" i="1"/>
  <c r="V1825" i="1"/>
  <c r="W1825" i="1"/>
  <c r="Y1825" i="1"/>
  <c r="R1826" i="1"/>
  <c r="V1826" i="1"/>
  <c r="W1826" i="1"/>
  <c r="Y1826" i="1"/>
  <c r="R1827" i="1"/>
  <c r="V1827" i="1"/>
  <c r="W1827" i="1"/>
  <c r="Y1827" i="1"/>
  <c r="R1828" i="1"/>
  <c r="R1829" i="1"/>
  <c r="R1830" i="1"/>
  <c r="V1830" i="1"/>
  <c r="W1830" i="1"/>
  <c r="Y1830" i="1"/>
  <c r="R1831" i="1"/>
  <c r="V1831" i="1"/>
  <c r="W1831" i="1"/>
  <c r="Y1831" i="1"/>
  <c r="R1832" i="1"/>
  <c r="R1833" i="1"/>
  <c r="R1834" i="1"/>
  <c r="V1834" i="1"/>
  <c r="W1834" i="1"/>
  <c r="Y1834" i="1"/>
  <c r="R1835" i="1"/>
  <c r="V1835" i="1"/>
  <c r="W1835" i="1"/>
  <c r="Y1835" i="1"/>
  <c r="R1836" i="1"/>
  <c r="V1836" i="1"/>
  <c r="W1836" i="1"/>
  <c r="Y1836" i="1"/>
  <c r="R1837" i="1"/>
  <c r="V1837" i="1"/>
  <c r="W1837" i="1"/>
  <c r="Y1837" i="1"/>
  <c r="R1838" i="1"/>
  <c r="V1838" i="1"/>
  <c r="W1838" i="1"/>
  <c r="Y1838" i="1"/>
  <c r="R1839" i="1"/>
  <c r="V1839" i="1"/>
  <c r="W1839" i="1"/>
  <c r="Y1839" i="1"/>
  <c r="R1840" i="1"/>
  <c r="V1840" i="1"/>
  <c r="W1840" i="1"/>
  <c r="Y1840" i="1"/>
  <c r="R1841" i="1"/>
  <c r="R1842" i="1"/>
  <c r="V1842" i="1"/>
  <c r="W1842" i="1"/>
  <c r="Y1842" i="1"/>
  <c r="R1843" i="1"/>
  <c r="R1844" i="1"/>
  <c r="V1844" i="1"/>
  <c r="W1844" i="1"/>
  <c r="Y1844" i="1"/>
  <c r="R1845" i="1"/>
  <c r="V1845" i="1"/>
  <c r="W1845" i="1"/>
  <c r="Y1845" i="1"/>
  <c r="R1846" i="1"/>
  <c r="V1846" i="1"/>
  <c r="W1846" i="1"/>
  <c r="Y1846" i="1"/>
  <c r="R1847" i="1"/>
  <c r="V1847" i="1"/>
  <c r="W1847" i="1"/>
  <c r="Y1847" i="1"/>
  <c r="R1848" i="1"/>
  <c r="R1849" i="1"/>
  <c r="V1849" i="1"/>
  <c r="W1849" i="1"/>
  <c r="Y1849" i="1"/>
  <c r="R1850" i="1"/>
  <c r="V1850" i="1"/>
  <c r="W1850" i="1"/>
  <c r="Y1850" i="1"/>
  <c r="R1851" i="1"/>
  <c r="V1851" i="1"/>
  <c r="W1851" i="1"/>
  <c r="Y1851" i="1"/>
  <c r="R1852" i="1"/>
  <c r="V1852" i="1"/>
  <c r="W1852" i="1"/>
  <c r="Y1852" i="1"/>
  <c r="R1853" i="1"/>
  <c r="V1853" i="1"/>
  <c r="W1853" i="1"/>
  <c r="Y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J1803" i="1"/>
  <c r="M1803" i="1"/>
  <c r="O1803" i="1"/>
  <c r="J1804" i="1"/>
  <c r="M1804" i="1"/>
  <c r="O1804" i="1"/>
  <c r="J1805" i="1"/>
  <c r="M1805" i="1"/>
  <c r="O1805" i="1"/>
  <c r="J1806" i="1"/>
  <c r="M1806" i="1"/>
  <c r="O1806" i="1"/>
  <c r="J1807" i="1"/>
  <c r="M1807" i="1"/>
  <c r="O1807" i="1"/>
  <c r="J1808" i="1"/>
  <c r="M1808" i="1"/>
  <c r="O1808" i="1"/>
  <c r="J1809" i="1"/>
  <c r="M1809" i="1"/>
  <c r="O1809" i="1"/>
  <c r="J1810" i="1"/>
  <c r="M1810" i="1"/>
  <c r="O1810" i="1"/>
  <c r="J1811" i="1"/>
  <c r="M1811" i="1"/>
  <c r="O1811" i="1"/>
  <c r="J1812" i="1"/>
  <c r="M1812" i="1"/>
  <c r="O1812" i="1"/>
  <c r="J1813" i="1"/>
  <c r="M1813" i="1"/>
  <c r="O1813" i="1"/>
  <c r="J1814" i="1"/>
  <c r="M1814" i="1"/>
  <c r="O1814" i="1"/>
  <c r="J1815" i="1"/>
  <c r="M1815" i="1"/>
  <c r="O1815" i="1"/>
  <c r="J1816" i="1"/>
  <c r="M1816" i="1"/>
  <c r="O1816" i="1"/>
  <c r="J1817" i="1"/>
  <c r="M1817" i="1"/>
  <c r="O1817" i="1"/>
  <c r="J1818" i="1"/>
  <c r="M1818" i="1"/>
  <c r="O1818" i="1"/>
  <c r="J1819" i="1"/>
  <c r="M1819" i="1"/>
  <c r="O1819" i="1"/>
  <c r="J1820" i="1"/>
  <c r="M1820" i="1"/>
  <c r="O1820" i="1"/>
  <c r="J1821" i="1"/>
  <c r="M1821" i="1"/>
  <c r="O1821" i="1"/>
  <c r="J1822" i="1"/>
  <c r="M1822" i="1"/>
  <c r="O1822" i="1"/>
  <c r="J1823" i="1"/>
  <c r="M1823" i="1"/>
  <c r="O1823" i="1"/>
  <c r="J1824" i="1"/>
  <c r="M1824" i="1"/>
  <c r="O1824" i="1"/>
  <c r="J1825" i="1"/>
  <c r="M1825" i="1"/>
  <c r="O1825" i="1"/>
  <c r="J1826" i="1"/>
  <c r="M1826" i="1"/>
  <c r="O1826" i="1"/>
  <c r="J1827" i="1"/>
  <c r="M1827" i="1"/>
  <c r="O1827" i="1"/>
  <c r="J1828" i="1"/>
  <c r="M1828" i="1"/>
  <c r="O1828" i="1"/>
  <c r="J1829" i="1"/>
  <c r="M1829" i="1"/>
  <c r="O1829" i="1"/>
  <c r="J1830" i="1"/>
  <c r="M1830" i="1"/>
  <c r="O1830" i="1"/>
  <c r="J1831" i="1"/>
  <c r="M1831" i="1"/>
  <c r="O1831" i="1"/>
  <c r="J1832" i="1"/>
  <c r="M1832" i="1"/>
  <c r="O1832" i="1"/>
  <c r="J1833" i="1"/>
  <c r="M1833" i="1"/>
  <c r="O1833" i="1"/>
  <c r="J1834" i="1"/>
  <c r="M1834" i="1"/>
  <c r="O1834" i="1"/>
  <c r="J1835" i="1"/>
  <c r="M1835" i="1"/>
  <c r="O1835" i="1"/>
  <c r="J1836" i="1"/>
  <c r="M1836" i="1"/>
  <c r="O1836" i="1"/>
  <c r="J1837" i="1"/>
  <c r="M1837" i="1"/>
  <c r="O1837" i="1"/>
  <c r="J1838" i="1"/>
  <c r="M1838" i="1"/>
  <c r="O1838" i="1"/>
  <c r="J1839" i="1"/>
  <c r="M1839" i="1"/>
  <c r="O1839" i="1"/>
  <c r="J1840" i="1"/>
  <c r="M1840" i="1"/>
  <c r="O1840" i="1"/>
  <c r="J1841" i="1"/>
  <c r="M1841" i="1"/>
  <c r="O1841" i="1"/>
  <c r="J1842" i="1"/>
  <c r="M1842" i="1"/>
  <c r="O1842" i="1"/>
  <c r="J1843" i="1"/>
  <c r="M1843" i="1"/>
  <c r="O1843" i="1"/>
  <c r="J1844" i="1"/>
  <c r="M1844" i="1"/>
  <c r="O1844" i="1"/>
  <c r="J1845" i="1"/>
  <c r="M1845" i="1"/>
  <c r="O1845" i="1"/>
  <c r="J1846" i="1"/>
  <c r="M1846" i="1"/>
  <c r="O1846" i="1"/>
  <c r="J1847" i="1"/>
  <c r="M1847" i="1"/>
  <c r="O1847" i="1"/>
  <c r="J1848" i="1"/>
  <c r="M1848" i="1"/>
  <c r="O1848" i="1"/>
  <c r="J1849" i="1"/>
  <c r="M1849" i="1"/>
  <c r="O1849" i="1"/>
  <c r="J1850" i="1"/>
  <c r="M1850" i="1"/>
  <c r="O1850" i="1"/>
  <c r="J1851" i="1"/>
  <c r="M1851" i="1"/>
  <c r="O1851" i="1"/>
  <c r="J1852" i="1"/>
  <c r="M1852" i="1"/>
  <c r="O1852" i="1"/>
  <c r="J1853" i="1"/>
  <c r="M1853" i="1"/>
  <c r="O1853" i="1"/>
  <c r="J1854" i="1"/>
  <c r="M1854" i="1"/>
  <c r="O1854" i="1"/>
  <c r="J1855" i="1"/>
  <c r="M1855" i="1"/>
  <c r="O1855" i="1"/>
  <c r="J1856" i="1"/>
  <c r="M1856" i="1"/>
  <c r="O1856" i="1"/>
  <c r="J1857" i="1"/>
  <c r="M1857" i="1"/>
  <c r="O1857" i="1"/>
  <c r="J1858" i="1"/>
  <c r="M1858" i="1"/>
  <c r="O1858" i="1"/>
  <c r="J1859" i="1"/>
  <c r="M1859" i="1"/>
  <c r="O1859" i="1"/>
  <c r="J1860" i="1"/>
  <c r="M1860" i="1"/>
  <c r="O1860" i="1"/>
  <c r="J1861" i="1"/>
  <c r="M1861" i="1"/>
  <c r="O1861" i="1"/>
  <c r="J1862" i="1"/>
  <c r="M1862" i="1"/>
  <c r="O1862" i="1"/>
  <c r="J1863" i="1"/>
  <c r="M1863" i="1"/>
  <c r="O1863" i="1"/>
  <c r="J1864" i="1"/>
  <c r="M1864" i="1"/>
  <c r="O1864" i="1"/>
  <c r="J1865" i="1"/>
  <c r="M1865" i="1"/>
  <c r="O1865" i="1"/>
  <c r="J1866" i="1"/>
  <c r="M1866" i="1"/>
  <c r="O1866" i="1"/>
  <c r="J1867" i="1"/>
  <c r="M1867" i="1"/>
  <c r="O1867" i="1"/>
  <c r="J1868" i="1"/>
  <c r="M1868" i="1"/>
  <c r="O1868" i="1"/>
  <c r="J1869" i="1"/>
  <c r="M1869" i="1"/>
  <c r="O1869" i="1"/>
  <c r="J1870" i="1"/>
  <c r="M1870" i="1"/>
  <c r="O1870" i="1"/>
  <c r="J1871" i="1"/>
  <c r="M1871" i="1"/>
  <c r="O1871" i="1"/>
  <c r="J1872" i="1"/>
  <c r="M1872" i="1"/>
  <c r="O1872" i="1"/>
  <c r="J1873" i="1"/>
  <c r="M1873" i="1"/>
  <c r="O1873" i="1"/>
  <c r="J1874" i="1"/>
  <c r="M1874" i="1"/>
  <c r="O1874" i="1"/>
  <c r="J1875" i="1"/>
  <c r="M1875" i="1"/>
  <c r="O1875" i="1"/>
  <c r="J1876" i="1"/>
  <c r="M1876" i="1"/>
  <c r="O1876" i="1"/>
  <c r="J1877" i="1"/>
  <c r="M1877" i="1"/>
  <c r="O1877" i="1"/>
  <c r="J1878" i="1"/>
  <c r="M1878" i="1"/>
  <c r="O1878" i="1"/>
  <c r="J1879" i="1"/>
  <c r="M1879" i="1"/>
  <c r="O1879" i="1"/>
  <c r="J1880" i="1"/>
  <c r="M1880" i="1"/>
  <c r="O1880" i="1"/>
  <c r="J1881" i="1"/>
  <c r="M1881" i="1"/>
  <c r="O1881" i="1"/>
  <c r="J1882" i="1"/>
  <c r="M1882" i="1"/>
  <c r="O1882" i="1"/>
  <c r="J1883" i="1"/>
  <c r="M1883" i="1"/>
  <c r="O1883" i="1"/>
  <c r="J1884" i="1"/>
  <c r="M1884" i="1"/>
  <c r="O1884" i="1"/>
  <c r="J1885" i="1"/>
  <c r="M1885" i="1"/>
  <c r="O1885" i="1"/>
  <c r="J1886" i="1"/>
  <c r="M1886" i="1"/>
  <c r="O1886" i="1"/>
  <c r="J1887" i="1"/>
  <c r="M1887" i="1"/>
  <c r="O1887" i="1"/>
  <c r="J1888" i="1"/>
  <c r="M1888" i="1"/>
  <c r="O1888" i="1"/>
  <c r="J1889" i="1"/>
  <c r="M1889" i="1"/>
  <c r="O1889" i="1"/>
  <c r="J1890" i="1"/>
  <c r="M1890" i="1"/>
  <c r="O1890" i="1"/>
  <c r="J1891" i="1"/>
  <c r="M1891" i="1"/>
  <c r="O1891" i="1"/>
  <c r="J1892" i="1"/>
  <c r="M1892" i="1"/>
  <c r="O1892" i="1"/>
  <c r="J1893" i="1"/>
  <c r="M1893" i="1"/>
  <c r="O1893" i="1"/>
  <c r="J1894" i="1"/>
  <c r="M1894" i="1"/>
  <c r="O1894" i="1"/>
  <c r="J1895" i="1"/>
  <c r="M1895" i="1"/>
  <c r="O1895" i="1"/>
  <c r="J1896" i="1"/>
  <c r="M1896" i="1"/>
  <c r="O1896" i="1"/>
  <c r="J1897" i="1"/>
  <c r="M1897" i="1"/>
  <c r="O1897" i="1"/>
  <c r="J1898" i="1"/>
  <c r="M1898" i="1"/>
  <c r="O1898" i="1"/>
  <c r="J1899" i="1"/>
  <c r="M1899" i="1"/>
  <c r="O1899" i="1"/>
  <c r="J1900" i="1"/>
  <c r="M1900" i="1"/>
  <c r="O1900" i="1"/>
  <c r="J1901" i="1"/>
  <c r="M1901" i="1"/>
  <c r="O1901" i="1"/>
  <c r="J1902" i="1"/>
  <c r="M1902" i="1"/>
  <c r="O1902" i="1"/>
  <c r="J1903" i="1"/>
  <c r="M1903" i="1"/>
  <c r="O1903" i="1"/>
  <c r="J1904" i="1"/>
  <c r="M1904" i="1"/>
  <c r="O1904" i="1"/>
  <c r="J1905" i="1"/>
  <c r="M1905" i="1"/>
  <c r="O1905" i="1"/>
  <c r="J1906" i="1"/>
  <c r="M1906" i="1"/>
  <c r="O1906" i="1"/>
  <c r="J1907" i="1"/>
  <c r="M1907" i="1"/>
  <c r="O1907" i="1"/>
  <c r="J1908" i="1"/>
  <c r="M1908" i="1"/>
  <c r="O1908" i="1"/>
  <c r="J1909" i="1"/>
  <c r="M1909" i="1"/>
  <c r="O1909" i="1"/>
  <c r="J1910" i="1"/>
  <c r="M1910" i="1"/>
  <c r="O1910" i="1"/>
  <c r="J1911" i="1"/>
  <c r="M1911" i="1"/>
  <c r="O1911" i="1"/>
  <c r="J1912" i="1"/>
  <c r="M1912" i="1"/>
  <c r="O1912" i="1"/>
  <c r="J1913" i="1"/>
  <c r="M1913" i="1"/>
  <c r="O1913" i="1"/>
  <c r="J1914" i="1"/>
  <c r="M1914" i="1"/>
  <c r="O1914" i="1"/>
  <c r="C1914" i="1"/>
  <c r="G1914" i="1"/>
  <c r="C1913" i="1"/>
  <c r="G1913" i="1"/>
  <c r="C1912" i="1"/>
  <c r="G1912" i="1"/>
  <c r="C1911" i="1"/>
  <c r="G1911" i="1"/>
  <c r="C1910" i="1"/>
  <c r="G1910" i="1"/>
  <c r="C1909" i="1"/>
  <c r="G1909" i="1"/>
  <c r="C1908" i="1"/>
  <c r="G1908" i="1"/>
  <c r="C1907" i="1"/>
  <c r="G1907" i="1"/>
  <c r="C1906" i="1"/>
  <c r="G1906" i="1"/>
  <c r="C1905" i="1"/>
  <c r="G1905" i="1"/>
  <c r="C1904" i="1"/>
  <c r="G1904" i="1"/>
  <c r="C1903" i="1"/>
  <c r="G1903" i="1"/>
  <c r="C1902" i="1"/>
  <c r="G1902" i="1"/>
  <c r="C1901" i="1"/>
  <c r="G1901" i="1"/>
  <c r="C1900" i="1"/>
  <c r="G1900" i="1"/>
  <c r="C1899" i="1"/>
  <c r="G1899" i="1"/>
  <c r="C1898" i="1"/>
  <c r="G1898" i="1"/>
  <c r="C1897" i="1"/>
  <c r="G1897" i="1"/>
  <c r="C1896" i="1"/>
  <c r="G1896" i="1"/>
  <c r="C1895" i="1"/>
  <c r="G1895" i="1"/>
  <c r="C1894" i="1"/>
  <c r="G1894" i="1"/>
  <c r="C1893" i="1"/>
  <c r="G1893" i="1"/>
  <c r="C1892" i="1"/>
  <c r="G1892" i="1"/>
  <c r="C1891" i="1"/>
  <c r="G1891" i="1"/>
  <c r="C1890" i="1"/>
  <c r="G1890" i="1"/>
  <c r="C1889" i="1"/>
  <c r="G1889" i="1"/>
  <c r="C1888" i="1"/>
  <c r="G1888" i="1"/>
  <c r="C1887" i="1"/>
  <c r="G1887" i="1"/>
  <c r="C1886" i="1"/>
  <c r="G1886" i="1"/>
  <c r="C1885" i="1"/>
  <c r="G1885" i="1"/>
  <c r="C1884" i="1"/>
  <c r="G1884" i="1"/>
  <c r="C1883" i="1"/>
  <c r="G1883" i="1"/>
  <c r="C1882" i="1"/>
  <c r="G1882" i="1"/>
  <c r="C1881" i="1"/>
  <c r="G1881" i="1"/>
  <c r="C1880" i="1"/>
  <c r="G1880" i="1"/>
  <c r="C1879" i="1"/>
  <c r="G1879" i="1"/>
  <c r="C1878" i="1"/>
  <c r="G1878" i="1"/>
  <c r="C1877" i="1"/>
  <c r="G1877" i="1"/>
  <c r="C1876" i="1"/>
  <c r="G1876" i="1"/>
  <c r="C1875" i="1"/>
  <c r="G1875" i="1"/>
  <c r="C1874" i="1"/>
  <c r="G1874" i="1"/>
  <c r="C1873" i="1"/>
  <c r="G1873" i="1"/>
  <c r="C1872" i="1"/>
  <c r="G1872" i="1"/>
  <c r="C1871" i="1"/>
  <c r="G1871" i="1"/>
  <c r="C1870" i="1"/>
  <c r="G1870" i="1"/>
  <c r="C1869" i="1"/>
  <c r="G1869" i="1"/>
  <c r="C1868" i="1"/>
  <c r="G1868" i="1"/>
  <c r="C1867" i="1"/>
  <c r="G1867" i="1"/>
  <c r="C1866" i="1"/>
  <c r="G1866" i="1"/>
  <c r="C1865" i="1"/>
  <c r="G1865" i="1"/>
  <c r="C1864" i="1"/>
  <c r="G1864" i="1"/>
  <c r="C1863" i="1"/>
  <c r="G1863" i="1"/>
  <c r="C1862" i="1"/>
  <c r="G1862" i="1"/>
  <c r="C1861" i="1"/>
  <c r="G1861" i="1"/>
  <c r="C1860" i="1"/>
  <c r="G1860" i="1"/>
  <c r="C1859" i="1"/>
  <c r="G1859" i="1"/>
  <c r="C1858" i="1"/>
  <c r="G1858" i="1"/>
  <c r="C1857" i="1"/>
  <c r="G1857" i="1"/>
  <c r="C1856" i="1"/>
  <c r="G1856" i="1"/>
  <c r="C1855" i="1"/>
  <c r="G1855" i="1"/>
  <c r="C1854" i="1"/>
  <c r="G1854" i="1"/>
  <c r="C1853" i="1"/>
  <c r="G1853" i="1"/>
  <c r="C1852" i="1"/>
  <c r="G1852" i="1"/>
  <c r="C1851" i="1"/>
  <c r="G1851" i="1"/>
  <c r="C1850" i="1"/>
  <c r="G1850" i="1"/>
  <c r="C1849" i="1"/>
  <c r="G1849" i="1"/>
  <c r="C1848" i="1"/>
  <c r="G1848" i="1"/>
  <c r="C1847" i="1"/>
  <c r="G1847" i="1"/>
  <c r="C1846" i="1"/>
  <c r="G1846" i="1"/>
  <c r="C1845" i="1"/>
  <c r="G1845" i="1"/>
  <c r="C1844" i="1"/>
  <c r="G1844" i="1"/>
  <c r="C1843" i="1"/>
  <c r="G1843" i="1"/>
  <c r="C1842" i="1"/>
  <c r="G1842" i="1"/>
  <c r="C1841" i="1"/>
  <c r="G1841" i="1"/>
  <c r="C1840" i="1"/>
  <c r="G1840" i="1"/>
  <c r="C1839" i="1"/>
  <c r="G1839" i="1"/>
  <c r="C1838" i="1"/>
  <c r="G1838" i="1"/>
  <c r="C1837" i="1"/>
  <c r="G1837" i="1"/>
  <c r="C1836" i="1"/>
  <c r="G1836" i="1"/>
  <c r="C1835" i="1"/>
  <c r="G1835" i="1"/>
  <c r="C1834" i="1"/>
  <c r="G1834" i="1"/>
  <c r="C1833" i="1"/>
  <c r="G1833" i="1"/>
  <c r="C1832" i="1"/>
  <c r="G1832" i="1"/>
  <c r="C1831" i="1"/>
  <c r="G1831" i="1"/>
  <c r="C1830" i="1"/>
  <c r="G1830" i="1"/>
  <c r="C1829" i="1"/>
  <c r="G1829" i="1"/>
  <c r="C1828" i="1"/>
  <c r="G1828" i="1"/>
  <c r="C1827" i="1"/>
  <c r="G1827" i="1"/>
  <c r="C1826" i="1"/>
  <c r="G1826" i="1"/>
  <c r="C1825" i="1"/>
  <c r="G1825" i="1"/>
  <c r="C1824" i="1"/>
  <c r="G1824" i="1"/>
  <c r="C1823" i="1"/>
  <c r="G1823" i="1"/>
  <c r="C1822" i="1"/>
  <c r="G1822" i="1"/>
  <c r="C1821" i="1"/>
  <c r="G1821" i="1"/>
  <c r="C1820" i="1"/>
  <c r="G1820" i="1"/>
  <c r="C1819" i="1"/>
  <c r="G1819" i="1"/>
  <c r="C1818" i="1"/>
  <c r="G1818" i="1"/>
  <c r="C1817" i="1"/>
  <c r="G1817" i="1"/>
  <c r="C1816" i="1"/>
  <c r="G1816" i="1"/>
  <c r="C1815" i="1"/>
  <c r="G1815" i="1"/>
  <c r="C1814" i="1"/>
  <c r="G1814" i="1"/>
  <c r="C1813" i="1"/>
  <c r="G1813" i="1"/>
  <c r="C1812" i="1"/>
  <c r="G1812" i="1"/>
  <c r="C1811" i="1"/>
  <c r="G1811" i="1"/>
  <c r="C1810" i="1"/>
  <c r="G1810" i="1"/>
  <c r="C1809" i="1"/>
  <c r="G1809" i="1"/>
  <c r="C1808" i="1"/>
  <c r="G1808" i="1"/>
  <c r="C1807" i="1"/>
  <c r="G1807" i="1"/>
  <c r="C1806" i="1"/>
  <c r="G1806" i="1"/>
  <c r="C1805" i="1"/>
  <c r="G1805" i="1"/>
  <c r="C1804" i="1"/>
  <c r="G1804" i="1"/>
  <c r="C1803" i="1"/>
  <c r="G1803" i="1"/>
  <c r="C1802" i="1"/>
  <c r="G1802" i="1"/>
  <c r="J1802" i="1"/>
  <c r="M1802" i="1"/>
  <c r="O1802" i="1"/>
  <c r="R1802" i="1"/>
  <c r="U1802" i="1"/>
  <c r="C1801" i="1"/>
  <c r="G1801" i="1"/>
  <c r="J1801" i="1"/>
  <c r="M1801" i="1"/>
  <c r="O1801" i="1"/>
  <c r="R1801" i="1"/>
  <c r="U1801" i="1"/>
  <c r="C1800" i="1"/>
  <c r="G1800" i="1"/>
  <c r="J1800" i="1"/>
  <c r="M1800" i="1"/>
  <c r="O1800" i="1"/>
  <c r="R1800" i="1"/>
  <c r="U1800" i="1"/>
  <c r="C1799" i="1"/>
  <c r="G1799" i="1"/>
  <c r="J1799" i="1"/>
  <c r="M1799" i="1"/>
  <c r="O1799" i="1"/>
  <c r="R1799" i="1"/>
  <c r="U1799" i="1"/>
  <c r="R1741" i="1"/>
  <c r="J1740" i="1"/>
  <c r="M1740" i="1"/>
  <c r="O1740" i="1"/>
  <c r="J1741" i="1"/>
  <c r="M1741" i="1"/>
  <c r="O1741" i="1"/>
  <c r="J1723" i="1"/>
  <c r="M1723" i="1"/>
  <c r="O1723" i="1"/>
  <c r="J1724" i="1"/>
  <c r="M1724" i="1"/>
  <c r="O1724" i="1"/>
  <c r="J1725" i="1"/>
  <c r="M1725" i="1"/>
  <c r="O1725" i="1"/>
  <c r="J1726" i="1"/>
  <c r="M1726" i="1"/>
  <c r="O1726" i="1"/>
  <c r="J1727" i="1"/>
  <c r="M1727" i="1"/>
  <c r="O1727" i="1"/>
  <c r="J1728" i="1"/>
  <c r="M1728" i="1"/>
  <c r="O1728" i="1"/>
  <c r="J1729" i="1"/>
  <c r="M1729" i="1"/>
  <c r="O1729" i="1"/>
  <c r="J1730" i="1"/>
  <c r="M1730" i="1"/>
  <c r="O1730" i="1"/>
  <c r="J1731" i="1"/>
  <c r="M1731" i="1"/>
  <c r="O1731" i="1"/>
  <c r="J1732" i="1"/>
  <c r="M1732" i="1"/>
  <c r="O1732" i="1"/>
  <c r="J1733" i="1"/>
  <c r="M1733" i="1"/>
  <c r="O1733" i="1"/>
  <c r="J1734" i="1"/>
  <c r="M1734" i="1"/>
  <c r="O1734" i="1"/>
  <c r="J1735" i="1"/>
  <c r="M1735" i="1"/>
  <c r="O1735" i="1"/>
  <c r="J1736" i="1"/>
  <c r="M1736" i="1"/>
  <c r="O1736" i="1"/>
  <c r="J1737" i="1"/>
  <c r="M1737" i="1"/>
  <c r="O1737" i="1"/>
  <c r="J1738" i="1"/>
  <c r="M1738" i="1"/>
  <c r="O1738" i="1"/>
  <c r="J1739" i="1"/>
  <c r="M1739" i="1"/>
  <c r="O1739" i="1"/>
  <c r="J1742" i="1"/>
  <c r="M1742" i="1"/>
  <c r="O1742" i="1"/>
  <c r="J1743" i="1"/>
  <c r="M1743" i="1"/>
  <c r="O1743" i="1"/>
  <c r="J1744" i="1"/>
  <c r="M1744" i="1"/>
  <c r="O1744" i="1"/>
  <c r="J1745" i="1"/>
  <c r="M1745" i="1"/>
  <c r="O1745" i="1"/>
  <c r="J1746" i="1"/>
  <c r="M1746" i="1"/>
  <c r="O1746" i="1"/>
  <c r="J1747" i="1"/>
  <c r="M1747" i="1"/>
  <c r="O1747" i="1"/>
  <c r="J1748" i="1"/>
  <c r="M1748" i="1"/>
  <c r="O1748" i="1"/>
  <c r="J1749" i="1"/>
  <c r="M1749" i="1"/>
  <c r="O1749" i="1"/>
  <c r="J1750" i="1"/>
  <c r="M1750" i="1"/>
  <c r="O1750" i="1"/>
  <c r="J1751" i="1"/>
  <c r="M1751" i="1"/>
  <c r="O1751" i="1"/>
  <c r="J1752" i="1"/>
  <c r="M1752" i="1"/>
  <c r="O1752" i="1"/>
  <c r="J1753" i="1"/>
  <c r="M1753" i="1"/>
  <c r="O1753" i="1"/>
  <c r="J1754" i="1"/>
  <c r="M1754" i="1"/>
  <c r="O1754" i="1"/>
  <c r="J1755" i="1"/>
  <c r="M1755" i="1"/>
  <c r="O1755" i="1"/>
  <c r="J1756" i="1"/>
  <c r="M1756" i="1"/>
  <c r="O1756" i="1"/>
  <c r="J1757" i="1"/>
  <c r="M1757" i="1"/>
  <c r="O1757" i="1"/>
  <c r="J1758" i="1"/>
  <c r="M1758" i="1"/>
  <c r="O1758" i="1"/>
  <c r="J1759" i="1"/>
  <c r="M1759" i="1"/>
  <c r="O1759" i="1"/>
  <c r="J1760" i="1"/>
  <c r="M1760" i="1"/>
  <c r="O1760" i="1"/>
  <c r="J1761" i="1"/>
  <c r="M1761" i="1"/>
  <c r="O1761" i="1"/>
  <c r="J1762" i="1"/>
  <c r="M1762" i="1"/>
  <c r="O1762" i="1"/>
  <c r="J1763" i="1"/>
  <c r="M1763" i="1"/>
  <c r="O1763" i="1"/>
  <c r="J1764" i="1"/>
  <c r="M1764" i="1"/>
  <c r="O1764" i="1"/>
  <c r="J1765" i="1"/>
  <c r="M1765" i="1"/>
  <c r="O1765" i="1"/>
  <c r="J1766" i="1"/>
  <c r="M1766" i="1"/>
  <c r="O1766" i="1"/>
  <c r="J1767" i="1"/>
  <c r="M1767" i="1"/>
  <c r="O1767" i="1"/>
  <c r="J1768" i="1"/>
  <c r="M1768" i="1"/>
  <c r="O1768" i="1"/>
  <c r="J1769" i="1"/>
  <c r="M1769" i="1"/>
  <c r="O1769" i="1"/>
  <c r="J1770" i="1"/>
  <c r="M1770" i="1"/>
  <c r="O1770" i="1"/>
  <c r="J1771" i="1"/>
  <c r="M1771" i="1"/>
  <c r="O1771" i="1"/>
  <c r="J1772" i="1"/>
  <c r="M1772" i="1"/>
  <c r="O1772" i="1"/>
  <c r="J1773" i="1"/>
  <c r="M1773" i="1"/>
  <c r="O1773" i="1"/>
  <c r="J1774" i="1"/>
  <c r="M1774" i="1"/>
  <c r="O1774" i="1"/>
  <c r="J1775" i="1"/>
  <c r="M1775" i="1"/>
  <c r="O1775" i="1"/>
  <c r="J1776" i="1"/>
  <c r="M1776" i="1"/>
  <c r="O1776" i="1"/>
  <c r="J1777" i="1"/>
  <c r="M1777" i="1"/>
  <c r="O1777" i="1"/>
  <c r="J1778" i="1"/>
  <c r="M1778" i="1"/>
  <c r="O1778" i="1"/>
  <c r="J1779" i="1"/>
  <c r="M1779" i="1"/>
  <c r="O1779" i="1"/>
  <c r="J1780" i="1"/>
  <c r="M1780" i="1"/>
  <c r="O1780" i="1"/>
  <c r="J1781" i="1"/>
  <c r="M1781" i="1"/>
  <c r="O1781" i="1"/>
  <c r="J1782" i="1"/>
  <c r="M1782" i="1"/>
  <c r="O1782" i="1"/>
  <c r="J1783" i="1"/>
  <c r="M1783" i="1"/>
  <c r="O1783" i="1"/>
  <c r="J1784" i="1"/>
  <c r="M1784" i="1"/>
  <c r="O1784" i="1"/>
  <c r="J1785" i="1"/>
  <c r="M1785" i="1"/>
  <c r="O1785" i="1"/>
  <c r="J1786" i="1"/>
  <c r="M1786" i="1"/>
  <c r="O1786" i="1"/>
  <c r="J1787" i="1"/>
  <c r="M1787" i="1"/>
  <c r="O1787" i="1"/>
  <c r="J1788" i="1"/>
  <c r="M1788" i="1"/>
  <c r="O1788" i="1"/>
  <c r="J1789" i="1"/>
  <c r="M1789" i="1"/>
  <c r="O1789" i="1"/>
  <c r="J1790" i="1"/>
  <c r="M1790" i="1"/>
  <c r="O1790" i="1"/>
  <c r="J1791" i="1"/>
  <c r="M1791" i="1"/>
  <c r="O1791" i="1"/>
  <c r="J1792" i="1"/>
  <c r="M1792" i="1"/>
  <c r="O1792" i="1"/>
  <c r="J1793" i="1"/>
  <c r="M1793" i="1"/>
  <c r="O1793" i="1"/>
  <c r="J1794" i="1"/>
  <c r="M1794" i="1"/>
  <c r="O1794" i="1"/>
  <c r="J1795" i="1"/>
  <c r="M1795" i="1"/>
  <c r="O1795" i="1"/>
  <c r="J1796" i="1"/>
  <c r="M1796" i="1"/>
  <c r="O1796" i="1"/>
  <c r="J1797" i="1"/>
  <c r="M1797" i="1"/>
  <c r="O1797" i="1"/>
  <c r="J1798" i="1"/>
  <c r="M1798" i="1"/>
  <c r="O1798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V1754" i="1"/>
  <c r="W1754" i="1"/>
  <c r="Y1754" i="1"/>
  <c r="U1755" i="1"/>
  <c r="V1755" i="1"/>
  <c r="W1755" i="1"/>
  <c r="Y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C1798" i="1"/>
  <c r="G1798" i="1"/>
  <c r="C1797" i="1"/>
  <c r="G1797" i="1"/>
  <c r="C1796" i="1"/>
  <c r="G1796" i="1"/>
  <c r="C1795" i="1"/>
  <c r="G1795" i="1"/>
  <c r="C1794" i="1"/>
  <c r="G1794" i="1"/>
  <c r="C1793" i="1"/>
  <c r="G1793" i="1"/>
  <c r="C1792" i="1"/>
  <c r="G1792" i="1"/>
  <c r="C1791" i="1"/>
  <c r="G1791" i="1"/>
  <c r="C1790" i="1"/>
  <c r="G1790" i="1"/>
  <c r="C1789" i="1"/>
  <c r="G1789" i="1"/>
  <c r="C1788" i="1"/>
  <c r="G1788" i="1"/>
  <c r="C1787" i="1"/>
  <c r="G1787" i="1"/>
  <c r="C1786" i="1"/>
  <c r="G1786" i="1"/>
  <c r="C1785" i="1"/>
  <c r="G1785" i="1"/>
  <c r="C1784" i="1"/>
  <c r="G1784" i="1"/>
  <c r="C1783" i="1"/>
  <c r="G1783" i="1"/>
  <c r="C1782" i="1"/>
  <c r="G1782" i="1"/>
  <c r="C1781" i="1"/>
  <c r="G1781" i="1"/>
  <c r="C1780" i="1"/>
  <c r="G1780" i="1"/>
  <c r="C1779" i="1"/>
  <c r="G1779" i="1"/>
  <c r="C1778" i="1"/>
  <c r="G1778" i="1"/>
  <c r="C1777" i="1"/>
  <c r="G1777" i="1"/>
  <c r="C1776" i="1"/>
  <c r="G1776" i="1"/>
  <c r="C1775" i="1"/>
  <c r="G1775" i="1"/>
  <c r="C1774" i="1"/>
  <c r="G1774" i="1"/>
  <c r="C1773" i="1"/>
  <c r="G1773" i="1"/>
  <c r="C1772" i="1"/>
  <c r="G1772" i="1"/>
  <c r="C1771" i="1"/>
  <c r="G1771" i="1"/>
  <c r="C1770" i="1"/>
  <c r="G1770" i="1"/>
  <c r="C1769" i="1"/>
  <c r="G1769" i="1"/>
  <c r="C1768" i="1"/>
  <c r="G1768" i="1"/>
  <c r="C1767" i="1"/>
  <c r="G1767" i="1"/>
  <c r="C1766" i="1"/>
  <c r="G1766" i="1"/>
  <c r="C1765" i="1"/>
  <c r="G1765" i="1"/>
  <c r="C1764" i="1"/>
  <c r="G1764" i="1"/>
  <c r="C1763" i="1"/>
  <c r="G1763" i="1"/>
  <c r="C1762" i="1"/>
  <c r="G1762" i="1"/>
  <c r="C1761" i="1"/>
  <c r="G1761" i="1"/>
  <c r="C1760" i="1"/>
  <c r="G1760" i="1"/>
  <c r="C1759" i="1"/>
  <c r="G1759" i="1"/>
  <c r="C1758" i="1"/>
  <c r="G1758" i="1"/>
  <c r="C1757" i="1"/>
  <c r="G1757" i="1"/>
  <c r="C1756" i="1"/>
  <c r="G1756" i="1"/>
  <c r="C1755" i="1"/>
  <c r="G1755" i="1"/>
  <c r="C1754" i="1"/>
  <c r="G1754" i="1"/>
  <c r="C1753" i="1"/>
  <c r="G1753" i="1"/>
  <c r="C1752" i="1"/>
  <c r="G1752" i="1"/>
  <c r="C1751" i="1"/>
  <c r="G1751" i="1"/>
  <c r="C1750" i="1"/>
  <c r="G1750" i="1"/>
  <c r="C1749" i="1"/>
  <c r="G1749" i="1"/>
  <c r="C1748" i="1"/>
  <c r="G1748" i="1"/>
  <c r="C1747" i="1"/>
  <c r="G1747" i="1"/>
  <c r="C1746" i="1"/>
  <c r="G1746" i="1"/>
  <c r="C1745" i="1"/>
  <c r="G1745" i="1"/>
  <c r="C1744" i="1"/>
  <c r="G1744" i="1"/>
  <c r="C1743" i="1"/>
  <c r="G1743" i="1"/>
  <c r="C1742" i="1"/>
  <c r="G1742" i="1"/>
  <c r="C1741" i="1"/>
  <c r="G1741" i="1"/>
  <c r="C1740" i="1"/>
  <c r="G1740" i="1"/>
  <c r="C1739" i="1"/>
  <c r="G1739" i="1"/>
  <c r="C1738" i="1"/>
  <c r="G1738" i="1"/>
  <c r="C1737" i="1"/>
  <c r="G1737" i="1"/>
  <c r="C1736" i="1"/>
  <c r="G1736" i="1"/>
  <c r="C1735" i="1"/>
  <c r="G1735" i="1"/>
  <c r="C1734" i="1"/>
  <c r="G1734" i="1"/>
  <c r="C1733" i="1"/>
  <c r="G1733" i="1"/>
  <c r="C1732" i="1"/>
  <c r="G1732" i="1"/>
  <c r="C1731" i="1"/>
  <c r="G1731" i="1"/>
  <c r="C1730" i="1"/>
  <c r="G1730" i="1"/>
  <c r="C1729" i="1"/>
  <c r="G1729" i="1"/>
  <c r="C1728" i="1"/>
  <c r="G1728" i="1"/>
  <c r="C1727" i="1"/>
  <c r="G1727" i="1"/>
  <c r="C1726" i="1"/>
  <c r="G1726" i="1"/>
  <c r="C1725" i="1"/>
  <c r="G1725" i="1"/>
  <c r="C1724" i="1"/>
  <c r="G1724" i="1"/>
  <c r="C1723" i="1"/>
  <c r="G1723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J1666" i="1"/>
  <c r="M1666" i="1"/>
  <c r="O1666" i="1"/>
  <c r="J1667" i="1"/>
  <c r="M1667" i="1"/>
  <c r="O1667" i="1"/>
  <c r="J1668" i="1"/>
  <c r="M1668" i="1"/>
  <c r="O1668" i="1"/>
  <c r="J1669" i="1"/>
  <c r="M1669" i="1"/>
  <c r="O1669" i="1"/>
  <c r="J1670" i="1"/>
  <c r="M1670" i="1"/>
  <c r="O1670" i="1"/>
  <c r="J1671" i="1"/>
  <c r="M1671" i="1"/>
  <c r="O1671" i="1"/>
  <c r="J1672" i="1"/>
  <c r="M1672" i="1"/>
  <c r="O1672" i="1"/>
  <c r="J1673" i="1"/>
  <c r="M1673" i="1"/>
  <c r="O1673" i="1"/>
  <c r="J1674" i="1"/>
  <c r="M1674" i="1"/>
  <c r="O1674" i="1"/>
  <c r="J1675" i="1"/>
  <c r="M1675" i="1"/>
  <c r="O1675" i="1"/>
  <c r="J1676" i="1"/>
  <c r="M1676" i="1"/>
  <c r="O1676" i="1"/>
  <c r="J1677" i="1"/>
  <c r="M1677" i="1"/>
  <c r="O1677" i="1"/>
  <c r="J1678" i="1"/>
  <c r="M1678" i="1"/>
  <c r="O1678" i="1"/>
  <c r="J1679" i="1"/>
  <c r="M1679" i="1"/>
  <c r="O1679" i="1"/>
  <c r="J1680" i="1"/>
  <c r="M1680" i="1"/>
  <c r="O1680" i="1"/>
  <c r="J1681" i="1"/>
  <c r="M1681" i="1"/>
  <c r="O1681" i="1"/>
  <c r="J1682" i="1"/>
  <c r="M1682" i="1"/>
  <c r="O1682" i="1"/>
  <c r="J1683" i="1"/>
  <c r="M1683" i="1"/>
  <c r="O1683" i="1"/>
  <c r="J1684" i="1"/>
  <c r="M1684" i="1"/>
  <c r="O1684" i="1"/>
  <c r="J1685" i="1"/>
  <c r="M1685" i="1"/>
  <c r="O1685" i="1"/>
  <c r="J1686" i="1"/>
  <c r="M1686" i="1"/>
  <c r="O1686" i="1"/>
  <c r="J1687" i="1"/>
  <c r="M1687" i="1"/>
  <c r="O1687" i="1"/>
  <c r="J1688" i="1"/>
  <c r="M1688" i="1"/>
  <c r="O1688" i="1"/>
  <c r="J1689" i="1"/>
  <c r="M1689" i="1"/>
  <c r="O1689" i="1"/>
  <c r="J1690" i="1"/>
  <c r="M1690" i="1"/>
  <c r="O1690" i="1"/>
  <c r="J1691" i="1"/>
  <c r="M1691" i="1"/>
  <c r="O1691" i="1"/>
  <c r="J1692" i="1"/>
  <c r="M1692" i="1"/>
  <c r="O1692" i="1"/>
  <c r="J1693" i="1"/>
  <c r="M1693" i="1"/>
  <c r="O1693" i="1"/>
  <c r="J1694" i="1"/>
  <c r="M1694" i="1"/>
  <c r="O1694" i="1"/>
  <c r="J1695" i="1"/>
  <c r="M1695" i="1"/>
  <c r="O1695" i="1"/>
  <c r="J1696" i="1"/>
  <c r="M1696" i="1"/>
  <c r="O1696" i="1"/>
  <c r="J1697" i="1"/>
  <c r="M1697" i="1"/>
  <c r="O1697" i="1"/>
  <c r="J1698" i="1"/>
  <c r="M1698" i="1"/>
  <c r="O1698" i="1"/>
  <c r="J1699" i="1"/>
  <c r="M1699" i="1"/>
  <c r="O1699" i="1"/>
  <c r="J1700" i="1"/>
  <c r="M1700" i="1"/>
  <c r="O1700" i="1"/>
  <c r="J1701" i="1"/>
  <c r="M1701" i="1"/>
  <c r="O1701" i="1"/>
  <c r="J1702" i="1"/>
  <c r="M1702" i="1"/>
  <c r="O1702" i="1"/>
  <c r="J1703" i="1"/>
  <c r="M1703" i="1"/>
  <c r="O1703" i="1"/>
  <c r="J1704" i="1"/>
  <c r="M1704" i="1"/>
  <c r="O1704" i="1"/>
  <c r="J1705" i="1"/>
  <c r="M1705" i="1"/>
  <c r="O1705" i="1"/>
  <c r="J1706" i="1"/>
  <c r="M1706" i="1"/>
  <c r="O1706" i="1"/>
  <c r="J1707" i="1"/>
  <c r="M1707" i="1"/>
  <c r="O1707" i="1"/>
  <c r="J1708" i="1"/>
  <c r="M1708" i="1"/>
  <c r="O1708" i="1"/>
  <c r="J1709" i="1"/>
  <c r="M1709" i="1"/>
  <c r="O1709" i="1"/>
  <c r="J1710" i="1"/>
  <c r="M1710" i="1"/>
  <c r="O1710" i="1"/>
  <c r="J1711" i="1"/>
  <c r="M1711" i="1"/>
  <c r="O1711" i="1"/>
  <c r="J1712" i="1"/>
  <c r="M1712" i="1"/>
  <c r="O1712" i="1"/>
  <c r="J1713" i="1"/>
  <c r="M1713" i="1"/>
  <c r="O1713" i="1"/>
  <c r="J1714" i="1"/>
  <c r="M1714" i="1"/>
  <c r="O1714" i="1"/>
  <c r="J1715" i="1"/>
  <c r="M1715" i="1"/>
  <c r="O1715" i="1"/>
  <c r="J1716" i="1"/>
  <c r="M1716" i="1"/>
  <c r="O1716" i="1"/>
  <c r="J1717" i="1"/>
  <c r="M1717" i="1"/>
  <c r="O1717" i="1"/>
  <c r="J1718" i="1"/>
  <c r="M1718" i="1"/>
  <c r="O1718" i="1"/>
  <c r="J1719" i="1"/>
  <c r="M1719" i="1"/>
  <c r="O1719" i="1"/>
  <c r="J1720" i="1"/>
  <c r="M1720" i="1"/>
  <c r="O1720" i="1"/>
  <c r="J1721" i="1"/>
  <c r="M1721" i="1"/>
  <c r="O1721" i="1"/>
  <c r="J1722" i="1"/>
  <c r="M1722" i="1"/>
  <c r="O1722" i="1"/>
  <c r="C1722" i="1"/>
  <c r="G1722" i="1"/>
  <c r="C1721" i="1"/>
  <c r="G1721" i="1"/>
  <c r="C1720" i="1"/>
  <c r="G1720" i="1"/>
  <c r="C1719" i="1"/>
  <c r="G1719" i="1"/>
  <c r="C1718" i="1"/>
  <c r="G1718" i="1"/>
  <c r="C1717" i="1"/>
  <c r="G1717" i="1"/>
  <c r="C1716" i="1"/>
  <c r="G1716" i="1"/>
  <c r="C1715" i="1"/>
  <c r="G1715" i="1"/>
  <c r="C1714" i="1"/>
  <c r="G1714" i="1"/>
  <c r="C1713" i="1"/>
  <c r="G1713" i="1"/>
  <c r="C1712" i="1"/>
  <c r="G1712" i="1"/>
  <c r="C1711" i="1"/>
  <c r="G1711" i="1"/>
  <c r="C1710" i="1"/>
  <c r="G1710" i="1"/>
  <c r="C1709" i="1"/>
  <c r="G1709" i="1"/>
  <c r="C1708" i="1"/>
  <c r="G1708" i="1"/>
  <c r="C1707" i="1"/>
  <c r="G1707" i="1"/>
  <c r="C1706" i="1"/>
  <c r="G1706" i="1"/>
  <c r="C1705" i="1"/>
  <c r="G1705" i="1"/>
  <c r="C1704" i="1"/>
  <c r="G1704" i="1"/>
  <c r="C1703" i="1"/>
  <c r="G1703" i="1"/>
  <c r="C1702" i="1"/>
  <c r="G1702" i="1"/>
  <c r="C1701" i="1"/>
  <c r="G1701" i="1"/>
  <c r="C1700" i="1"/>
  <c r="G1700" i="1"/>
  <c r="C1699" i="1"/>
  <c r="G1699" i="1"/>
  <c r="C1698" i="1"/>
  <c r="G1698" i="1"/>
  <c r="C1697" i="1"/>
  <c r="G1697" i="1"/>
  <c r="C1696" i="1"/>
  <c r="G1696" i="1"/>
  <c r="C1695" i="1"/>
  <c r="G1695" i="1"/>
  <c r="C1694" i="1"/>
  <c r="G1694" i="1"/>
  <c r="C1693" i="1"/>
  <c r="G1693" i="1"/>
  <c r="C1692" i="1"/>
  <c r="G1692" i="1"/>
  <c r="C1691" i="1"/>
  <c r="G1691" i="1"/>
  <c r="C1690" i="1"/>
  <c r="G1690" i="1"/>
  <c r="C1689" i="1"/>
  <c r="G1689" i="1"/>
  <c r="C1688" i="1"/>
  <c r="G1688" i="1"/>
  <c r="C1687" i="1"/>
  <c r="G1687" i="1"/>
  <c r="C1686" i="1"/>
  <c r="G1686" i="1"/>
  <c r="C1685" i="1"/>
  <c r="G1685" i="1"/>
  <c r="C1684" i="1"/>
  <c r="G1684" i="1"/>
  <c r="C1683" i="1"/>
  <c r="G1683" i="1"/>
  <c r="C1682" i="1"/>
  <c r="G1682" i="1"/>
  <c r="C1681" i="1"/>
  <c r="G1681" i="1"/>
  <c r="C1680" i="1"/>
  <c r="G1680" i="1"/>
  <c r="C1679" i="1"/>
  <c r="G1679" i="1"/>
  <c r="C1678" i="1"/>
  <c r="G1678" i="1"/>
  <c r="C1677" i="1"/>
  <c r="G1677" i="1"/>
  <c r="C1676" i="1"/>
  <c r="G1676" i="1"/>
  <c r="C1675" i="1"/>
  <c r="G1675" i="1"/>
  <c r="C1674" i="1"/>
  <c r="G1674" i="1"/>
  <c r="C1673" i="1"/>
  <c r="G1673" i="1"/>
  <c r="C1672" i="1"/>
  <c r="G1672" i="1"/>
  <c r="C1671" i="1"/>
  <c r="G1671" i="1"/>
  <c r="C1670" i="1"/>
  <c r="G1670" i="1"/>
  <c r="C1669" i="1"/>
  <c r="G1669" i="1"/>
  <c r="C1668" i="1"/>
  <c r="G1668" i="1"/>
  <c r="C1667" i="1"/>
  <c r="G1667" i="1"/>
  <c r="C1666" i="1"/>
  <c r="G1666" i="1"/>
  <c r="J1621" i="1"/>
  <c r="M1621" i="1"/>
  <c r="O1621" i="1"/>
  <c r="J1622" i="1"/>
  <c r="J1623" i="1"/>
  <c r="J1624" i="1"/>
  <c r="M1624" i="1"/>
  <c r="O1624" i="1"/>
  <c r="J1625" i="1"/>
  <c r="M1625" i="1"/>
  <c r="O1625" i="1"/>
  <c r="J1626" i="1"/>
  <c r="M1626" i="1"/>
  <c r="O1626" i="1"/>
  <c r="J1627" i="1"/>
  <c r="M1627" i="1"/>
  <c r="O1627" i="1"/>
  <c r="J1628" i="1"/>
  <c r="M1628" i="1"/>
  <c r="O1628" i="1"/>
  <c r="J1629" i="1"/>
  <c r="M1629" i="1"/>
  <c r="O1629" i="1"/>
  <c r="J1630" i="1"/>
  <c r="M1630" i="1"/>
  <c r="O1630" i="1"/>
  <c r="J1631" i="1"/>
  <c r="M1631" i="1"/>
  <c r="O1631" i="1"/>
  <c r="J1632" i="1"/>
  <c r="M1632" i="1"/>
  <c r="O1632" i="1"/>
  <c r="J1633" i="1"/>
  <c r="M1633" i="1"/>
  <c r="O1633" i="1"/>
  <c r="J1634" i="1"/>
  <c r="M1634" i="1"/>
  <c r="O1634" i="1"/>
  <c r="J1635" i="1"/>
  <c r="M1635" i="1"/>
  <c r="O1635" i="1"/>
  <c r="J1636" i="1"/>
  <c r="M1636" i="1"/>
  <c r="O1636" i="1"/>
  <c r="J1637" i="1"/>
  <c r="M1637" i="1"/>
  <c r="O1637" i="1"/>
  <c r="J1638" i="1"/>
  <c r="M1638" i="1"/>
  <c r="O1638" i="1"/>
  <c r="J1639" i="1"/>
  <c r="M1639" i="1"/>
  <c r="O1639" i="1"/>
  <c r="J1640" i="1"/>
  <c r="M1640" i="1"/>
  <c r="O1640" i="1"/>
  <c r="J1641" i="1"/>
  <c r="M1641" i="1"/>
  <c r="O1641" i="1"/>
  <c r="J1642" i="1"/>
  <c r="M1642" i="1"/>
  <c r="O1642" i="1"/>
  <c r="J1643" i="1"/>
  <c r="M1643" i="1"/>
  <c r="O1643" i="1"/>
  <c r="J1644" i="1"/>
  <c r="M1644" i="1"/>
  <c r="O1644" i="1"/>
  <c r="J1645" i="1"/>
  <c r="M1645" i="1"/>
  <c r="O1645" i="1"/>
  <c r="J1646" i="1"/>
  <c r="M1646" i="1"/>
  <c r="O1646" i="1"/>
  <c r="J1647" i="1"/>
  <c r="M1647" i="1"/>
  <c r="O1647" i="1"/>
  <c r="J1648" i="1"/>
  <c r="M1648" i="1"/>
  <c r="O1648" i="1"/>
  <c r="J1649" i="1"/>
  <c r="M1649" i="1"/>
  <c r="O1649" i="1"/>
  <c r="J1650" i="1"/>
  <c r="M1650" i="1"/>
  <c r="O1650" i="1"/>
  <c r="J1651" i="1"/>
  <c r="M1651" i="1"/>
  <c r="O1651" i="1"/>
  <c r="J1652" i="1"/>
  <c r="M1652" i="1"/>
  <c r="O1652" i="1"/>
  <c r="J1653" i="1"/>
  <c r="M1653" i="1"/>
  <c r="O1653" i="1"/>
  <c r="J1654" i="1"/>
  <c r="M1654" i="1"/>
  <c r="O1654" i="1"/>
  <c r="J1655" i="1"/>
  <c r="M1655" i="1"/>
  <c r="O1655" i="1"/>
  <c r="J1656" i="1"/>
  <c r="M1656" i="1"/>
  <c r="O1656" i="1"/>
  <c r="J1657" i="1"/>
  <c r="M1657" i="1"/>
  <c r="O1657" i="1"/>
  <c r="J1658" i="1"/>
  <c r="M1658" i="1"/>
  <c r="O1658" i="1"/>
  <c r="J1659" i="1"/>
  <c r="M1659" i="1"/>
  <c r="O1659" i="1"/>
  <c r="J1660" i="1"/>
  <c r="M1660" i="1"/>
  <c r="O1660" i="1"/>
  <c r="J1661" i="1"/>
  <c r="M1661" i="1"/>
  <c r="O1661" i="1"/>
  <c r="J1662" i="1"/>
  <c r="M1662" i="1"/>
  <c r="O1662" i="1"/>
  <c r="J1663" i="1"/>
  <c r="M1663" i="1"/>
  <c r="O1663" i="1"/>
  <c r="J1664" i="1"/>
  <c r="M1664" i="1"/>
  <c r="O1664" i="1"/>
  <c r="J1665" i="1"/>
  <c r="M1665" i="1"/>
  <c r="O1665" i="1"/>
  <c r="M1622" i="1"/>
  <c r="O1622" i="1"/>
  <c r="M1623" i="1"/>
  <c r="O1623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C1665" i="1"/>
  <c r="G1665" i="1"/>
  <c r="C1664" i="1"/>
  <c r="G1664" i="1"/>
  <c r="C1663" i="1"/>
  <c r="G1663" i="1"/>
  <c r="C1662" i="1"/>
  <c r="G1662" i="1"/>
  <c r="C1661" i="1"/>
  <c r="G1661" i="1"/>
  <c r="C1660" i="1"/>
  <c r="G1660" i="1"/>
  <c r="C1659" i="1"/>
  <c r="G1659" i="1"/>
  <c r="C1658" i="1"/>
  <c r="G1658" i="1"/>
  <c r="C1657" i="1"/>
  <c r="G1657" i="1"/>
  <c r="C1656" i="1"/>
  <c r="G1656" i="1"/>
  <c r="C1655" i="1"/>
  <c r="G1655" i="1"/>
  <c r="C1654" i="1"/>
  <c r="G1654" i="1"/>
  <c r="C1653" i="1"/>
  <c r="G1653" i="1"/>
  <c r="C1652" i="1"/>
  <c r="G1652" i="1"/>
  <c r="C1651" i="1"/>
  <c r="G1651" i="1"/>
  <c r="C1650" i="1"/>
  <c r="G1650" i="1"/>
  <c r="C1649" i="1"/>
  <c r="G1649" i="1"/>
  <c r="C1648" i="1"/>
  <c r="G1648" i="1"/>
  <c r="C1647" i="1"/>
  <c r="G1647" i="1"/>
  <c r="C1646" i="1"/>
  <c r="G1646" i="1"/>
  <c r="C1645" i="1"/>
  <c r="G1645" i="1"/>
  <c r="C1644" i="1"/>
  <c r="G1644" i="1"/>
  <c r="C1643" i="1"/>
  <c r="G1643" i="1"/>
  <c r="C1642" i="1"/>
  <c r="G1642" i="1"/>
  <c r="C1641" i="1"/>
  <c r="G1641" i="1"/>
  <c r="C1640" i="1"/>
  <c r="G1640" i="1"/>
  <c r="C1639" i="1"/>
  <c r="G1639" i="1"/>
  <c r="C1638" i="1"/>
  <c r="G1638" i="1"/>
  <c r="C1637" i="1"/>
  <c r="G1637" i="1"/>
  <c r="C1636" i="1"/>
  <c r="G1636" i="1"/>
  <c r="C1635" i="1"/>
  <c r="G1635" i="1"/>
  <c r="C1634" i="1"/>
  <c r="G1634" i="1"/>
  <c r="C1633" i="1"/>
  <c r="G1633" i="1"/>
  <c r="C1632" i="1"/>
  <c r="G1632" i="1"/>
  <c r="C1631" i="1"/>
  <c r="G1631" i="1"/>
  <c r="C1630" i="1"/>
  <c r="G1630" i="1"/>
  <c r="C1629" i="1"/>
  <c r="G1629" i="1"/>
  <c r="C1628" i="1"/>
  <c r="G1628" i="1"/>
  <c r="C1627" i="1"/>
  <c r="G1627" i="1"/>
  <c r="C1626" i="1"/>
  <c r="G1626" i="1"/>
  <c r="C1625" i="1"/>
  <c r="G1625" i="1"/>
  <c r="C1624" i="1"/>
  <c r="G1624" i="1"/>
  <c r="C1623" i="1"/>
  <c r="G1623" i="1"/>
  <c r="C1622" i="1"/>
  <c r="G1622" i="1"/>
  <c r="C1621" i="1"/>
  <c r="G1621" i="1"/>
  <c r="C1620" i="1"/>
  <c r="G1620" i="1"/>
  <c r="J1620" i="1"/>
  <c r="M1620" i="1"/>
  <c r="O1620" i="1"/>
  <c r="R1620" i="1"/>
  <c r="U1620" i="1"/>
  <c r="C1619" i="1"/>
  <c r="G1619" i="1"/>
  <c r="J1619" i="1"/>
  <c r="M1619" i="1"/>
  <c r="O1619" i="1"/>
  <c r="R1619" i="1"/>
  <c r="U1619" i="1"/>
  <c r="C1618" i="1"/>
  <c r="G1618" i="1"/>
  <c r="J1618" i="1"/>
  <c r="M1618" i="1"/>
  <c r="O1618" i="1"/>
  <c r="R1618" i="1"/>
  <c r="U1618" i="1"/>
  <c r="C1617" i="1"/>
  <c r="G1617" i="1"/>
  <c r="J1617" i="1"/>
  <c r="M1617" i="1"/>
  <c r="O1617" i="1"/>
  <c r="R1617" i="1"/>
  <c r="U1617" i="1"/>
  <c r="C1616" i="1"/>
  <c r="G1616" i="1"/>
  <c r="J1616" i="1"/>
  <c r="M1616" i="1"/>
  <c r="O1616" i="1"/>
  <c r="R1616" i="1"/>
  <c r="U1616" i="1"/>
  <c r="Z2082" i="1"/>
  <c r="Z2190" i="1"/>
  <c r="Z2158" i="1"/>
  <c r="Z2154" i="1"/>
  <c r="Z2146" i="1"/>
  <c r="Z2138" i="1"/>
  <c r="Z2130" i="1"/>
  <c r="Z2094" i="1"/>
  <c r="Z2090" i="1"/>
  <c r="Z2221" i="1"/>
  <c r="Z2205" i="1"/>
  <c r="V2043" i="1"/>
  <c r="W2043" i="1"/>
  <c r="Y2043" i="1"/>
  <c r="Z2043" i="1"/>
  <c r="V2039" i="1"/>
  <c r="W2039" i="1"/>
  <c r="Y2039" i="1"/>
  <c r="Z2039" i="1"/>
  <c r="V2035" i="1"/>
  <c r="W2035" i="1"/>
  <c r="Y2035" i="1"/>
  <c r="V2031" i="1"/>
  <c r="W2031" i="1"/>
  <c r="Y2031" i="1"/>
  <c r="Z2031" i="1"/>
  <c r="V2027" i="1"/>
  <c r="W2027" i="1"/>
  <c r="Y2027" i="1"/>
  <c r="Z2027" i="1"/>
  <c r="V2023" i="1"/>
  <c r="W2023" i="1"/>
  <c r="Y2023" i="1"/>
  <c r="Z2023" i="1"/>
  <c r="V2019" i="1"/>
  <c r="W2019" i="1"/>
  <c r="Y2019" i="1"/>
  <c r="V2015" i="1"/>
  <c r="W2015" i="1"/>
  <c r="Y2015" i="1"/>
  <c r="Z2015" i="1"/>
  <c r="V2011" i="1"/>
  <c r="W2011" i="1"/>
  <c r="Y2011" i="1"/>
  <c r="Z2011" i="1"/>
  <c r="V2003" i="1"/>
  <c r="W2003" i="1"/>
  <c r="Y2003" i="1"/>
  <c r="Z2003" i="1"/>
  <c r="V1999" i="1"/>
  <c r="W1999" i="1"/>
  <c r="Y1999" i="1"/>
  <c r="V1991" i="1"/>
  <c r="W1991" i="1"/>
  <c r="Y1991" i="1"/>
  <c r="Z1991" i="1"/>
  <c r="V1987" i="1"/>
  <c r="W1987" i="1"/>
  <c r="Y1987" i="1"/>
  <c r="Z1987" i="1"/>
  <c r="V1983" i="1"/>
  <c r="W1983" i="1"/>
  <c r="Y1983" i="1"/>
  <c r="Z1983" i="1"/>
  <c r="V1975" i="1"/>
  <c r="W1975" i="1"/>
  <c r="Y1975" i="1"/>
  <c r="V1971" i="1"/>
  <c r="W1971" i="1"/>
  <c r="Y1971" i="1"/>
  <c r="Z1971" i="1"/>
  <c r="V1967" i="1"/>
  <c r="W1967" i="1"/>
  <c r="Y1967" i="1"/>
  <c r="Z1967" i="1"/>
  <c r="V1963" i="1"/>
  <c r="W1963" i="1"/>
  <c r="Y1963" i="1"/>
  <c r="Z1963" i="1"/>
  <c r="V1959" i="1"/>
  <c r="W1959" i="1"/>
  <c r="Y1959" i="1"/>
  <c r="V1955" i="1"/>
  <c r="W1955" i="1"/>
  <c r="Y1955" i="1"/>
  <c r="Z1955" i="1"/>
  <c r="V1951" i="1"/>
  <c r="W1951" i="1"/>
  <c r="Y1951" i="1"/>
  <c r="Z1951" i="1"/>
  <c r="V1947" i="1"/>
  <c r="W1947" i="1"/>
  <c r="Y1947" i="1"/>
  <c r="Z1947" i="1"/>
  <c r="V1943" i="1"/>
  <c r="W1943" i="1"/>
  <c r="Y1943" i="1"/>
  <c r="V1939" i="1"/>
  <c r="W1939" i="1"/>
  <c r="Y1939" i="1"/>
  <c r="Z1939" i="1"/>
  <c r="V1935" i="1"/>
  <c r="W1935" i="1"/>
  <c r="Y1935" i="1"/>
  <c r="Z1935" i="1"/>
  <c r="V1927" i="1"/>
  <c r="W1927" i="1"/>
  <c r="Y1927" i="1"/>
  <c r="Z1927" i="1"/>
  <c r="V1923" i="1"/>
  <c r="W1923" i="1"/>
  <c r="Y1923" i="1"/>
  <c r="V1919" i="1"/>
  <c r="W1919" i="1"/>
  <c r="Y1919" i="1"/>
  <c r="Z1919" i="1"/>
  <c r="V1915" i="1"/>
  <c r="W1915" i="1"/>
  <c r="Y1915" i="1"/>
  <c r="Z1915" i="1"/>
  <c r="Z2233" i="1"/>
  <c r="V1801" i="1"/>
  <c r="W1801" i="1"/>
  <c r="Y1801" i="1"/>
  <c r="Z2156" i="1"/>
  <c r="Z2092" i="1"/>
  <c r="V2040" i="1"/>
  <c r="W2040" i="1"/>
  <c r="Y2040" i="1"/>
  <c r="Z2040" i="1"/>
  <c r="V1972" i="1"/>
  <c r="W1972" i="1"/>
  <c r="Y1972" i="1"/>
  <c r="V1841" i="1"/>
  <c r="W1841" i="1"/>
  <c r="Y1841" i="1"/>
  <c r="Z1841" i="1"/>
  <c r="V1979" i="1"/>
  <c r="W1979" i="1"/>
  <c r="Y1979" i="1"/>
  <c r="Z1979" i="1"/>
  <c r="V2042" i="1"/>
  <c r="W2042" i="1"/>
  <c r="Y2042" i="1"/>
  <c r="V2038" i="1"/>
  <c r="W2038" i="1"/>
  <c r="Y2038" i="1"/>
  <c r="V2034" i="1"/>
  <c r="W2034" i="1"/>
  <c r="Y2034" i="1"/>
  <c r="Z2034" i="1"/>
  <c r="V2030" i="1"/>
  <c r="W2030" i="1"/>
  <c r="Y2030" i="1"/>
  <c r="Z2030" i="1"/>
  <c r="V2026" i="1"/>
  <c r="W2026" i="1"/>
  <c r="Y2026" i="1"/>
  <c r="Z2026" i="1"/>
  <c r="V2022" i="1"/>
  <c r="W2022" i="1"/>
  <c r="Y2022" i="1"/>
  <c r="V2018" i="1"/>
  <c r="W2018" i="1"/>
  <c r="Y2018" i="1"/>
  <c r="Z2018" i="1"/>
  <c r="V2014" i="1"/>
  <c r="W2014" i="1"/>
  <c r="Y2014" i="1"/>
  <c r="Z2014" i="1"/>
  <c r="V2010" i="1"/>
  <c r="W2010" i="1"/>
  <c r="Y2010" i="1"/>
  <c r="Z2010" i="1"/>
  <c r="V2006" i="1"/>
  <c r="W2006" i="1"/>
  <c r="Y2006" i="1"/>
  <c r="V2002" i="1"/>
  <c r="W2002" i="1"/>
  <c r="Y2002" i="1"/>
  <c r="Z2002" i="1"/>
  <c r="V1998" i="1"/>
  <c r="W1998" i="1"/>
  <c r="Y1998" i="1"/>
  <c r="Z1998" i="1"/>
  <c r="V1994" i="1"/>
  <c r="W1994" i="1"/>
  <c r="Y1994" i="1"/>
  <c r="Z1994" i="1"/>
  <c r="V1990" i="1"/>
  <c r="W1990" i="1"/>
  <c r="Y1990" i="1"/>
  <c r="V1986" i="1"/>
  <c r="W1986" i="1"/>
  <c r="Y1986" i="1"/>
  <c r="Z1986" i="1"/>
  <c r="V1982" i="1"/>
  <c r="W1982" i="1"/>
  <c r="Y1982" i="1"/>
  <c r="Z1982" i="1"/>
  <c r="V1974" i="1"/>
  <c r="W1974" i="1"/>
  <c r="Y1974" i="1"/>
  <c r="Z1974" i="1"/>
  <c r="V1970" i="1"/>
  <c r="W1970" i="1"/>
  <c r="Y1970" i="1"/>
  <c r="V1966" i="1"/>
  <c r="W1966" i="1"/>
  <c r="Y1966" i="1"/>
  <c r="Z1966" i="1"/>
  <c r="V1962" i="1"/>
  <c r="W1962" i="1"/>
  <c r="Y1962" i="1"/>
  <c r="Z1962" i="1"/>
  <c r="V1958" i="1"/>
  <c r="W1958" i="1"/>
  <c r="Y1958" i="1"/>
  <c r="Z1958" i="1"/>
  <c r="V1954" i="1"/>
  <c r="W1954" i="1"/>
  <c r="Y1954" i="1"/>
  <c r="V1950" i="1"/>
  <c r="W1950" i="1"/>
  <c r="Y1950" i="1"/>
  <c r="Z1950" i="1"/>
  <c r="V1946" i="1"/>
  <c r="W1946" i="1"/>
  <c r="Y1946" i="1"/>
  <c r="Z1946" i="1"/>
  <c r="V1942" i="1"/>
  <c r="W1942" i="1"/>
  <c r="Y1942" i="1"/>
  <c r="Z1942" i="1"/>
  <c r="V1938" i="1"/>
  <c r="W1938" i="1"/>
  <c r="Y1938" i="1"/>
  <c r="V1934" i="1"/>
  <c r="W1934" i="1"/>
  <c r="Y1934" i="1"/>
  <c r="Z1934" i="1"/>
  <c r="V1926" i="1"/>
  <c r="W1926" i="1"/>
  <c r="Y1926" i="1"/>
  <c r="Z1926" i="1"/>
  <c r="V1922" i="1"/>
  <c r="W1922" i="1"/>
  <c r="Y1922" i="1"/>
  <c r="Z1922" i="1"/>
  <c r="V1918" i="1"/>
  <c r="W1918" i="1"/>
  <c r="Y1918" i="1"/>
  <c r="Z1918" i="1"/>
  <c r="V2225" i="1"/>
  <c r="W2225" i="1"/>
  <c r="Y2225" i="1"/>
  <c r="Z2225" i="1"/>
  <c r="Z2217" i="1"/>
  <c r="Z2209" i="1"/>
  <c r="V2203" i="1"/>
  <c r="W2203" i="1"/>
  <c r="Y2203" i="1"/>
  <c r="Z2203" i="1"/>
  <c r="V2227" i="1"/>
  <c r="W2227" i="1"/>
  <c r="Y2227" i="1"/>
  <c r="Z2227" i="1"/>
  <c r="V2207" i="1"/>
  <c r="W2207" i="1"/>
  <c r="Y2207" i="1"/>
  <c r="Z2207" i="1"/>
  <c r="V2115" i="1"/>
  <c r="W2115" i="1"/>
  <c r="Y2115" i="1"/>
  <c r="Z2115" i="1"/>
  <c r="V1680" i="1"/>
  <c r="W1680" i="1"/>
  <c r="Y1680" i="1"/>
  <c r="V1676" i="1"/>
  <c r="W1676" i="1"/>
  <c r="Y1676" i="1"/>
  <c r="Z1676" i="1"/>
  <c r="V1672" i="1"/>
  <c r="W1672" i="1"/>
  <c r="Y1672" i="1"/>
  <c r="Z1672" i="1"/>
  <c r="V1668" i="1"/>
  <c r="W1668" i="1"/>
  <c r="Y1668" i="1"/>
  <c r="Z1668" i="1"/>
  <c r="V2230" i="1"/>
  <c r="W2230" i="1"/>
  <c r="Y2230" i="1"/>
  <c r="Z2230" i="1"/>
  <c r="V2226" i="1"/>
  <c r="W2226" i="1"/>
  <c r="Y2226" i="1"/>
  <c r="Z2226" i="1"/>
  <c r="V2222" i="1"/>
  <c r="W2222" i="1"/>
  <c r="Y2222" i="1"/>
  <c r="Z2222" i="1"/>
  <c r="V2218" i="1"/>
  <c r="W2218" i="1"/>
  <c r="Y2218" i="1"/>
  <c r="Z2218" i="1"/>
  <c r="V2214" i="1"/>
  <c r="W2214" i="1"/>
  <c r="Y2214" i="1"/>
  <c r="Z2214" i="1"/>
  <c r="V2210" i="1"/>
  <c r="W2210" i="1"/>
  <c r="Y2210" i="1"/>
  <c r="Z2210" i="1"/>
  <c r="V2206" i="1"/>
  <c r="W2206" i="1"/>
  <c r="Y2206" i="1"/>
  <c r="Z2206" i="1"/>
  <c r="V2223" i="1"/>
  <c r="W2223" i="1"/>
  <c r="Y2223" i="1"/>
  <c r="Z2223" i="1"/>
  <c r="V2215" i="1"/>
  <c r="W2215" i="1"/>
  <c r="Y2215" i="1"/>
  <c r="Z2215" i="1"/>
  <c r="V2099" i="1"/>
  <c r="W2099" i="1"/>
  <c r="Y2099" i="1"/>
  <c r="Z2219" i="1"/>
  <c r="V2181" i="1"/>
  <c r="W2181" i="1"/>
  <c r="Y2181" i="1"/>
  <c r="Z2181" i="1"/>
  <c r="V2093" i="1"/>
  <c r="W2093" i="1"/>
  <c r="Y2093" i="1"/>
  <c r="Z2093" i="1"/>
  <c r="V2081" i="1"/>
  <c r="W2081" i="1"/>
  <c r="Y2081" i="1"/>
  <c r="Z2081" i="1"/>
  <c r="V2231" i="1"/>
  <c r="W2231" i="1"/>
  <c r="Y2231" i="1"/>
  <c r="Z2231" i="1"/>
  <c r="V2211" i="1"/>
  <c r="W2211" i="1"/>
  <c r="Y2211" i="1"/>
  <c r="Z2211" i="1"/>
  <c r="V2025" i="1"/>
  <c r="W2025" i="1"/>
  <c r="Y2025" i="1"/>
  <c r="Z2025" i="1"/>
  <c r="V1965" i="1"/>
  <c r="W1965" i="1"/>
  <c r="Y1965" i="1"/>
  <c r="Z1965" i="1"/>
  <c r="V2232" i="1"/>
  <c r="W2232" i="1"/>
  <c r="Y2232" i="1"/>
  <c r="Z2232" i="1"/>
  <c r="V2228" i="1"/>
  <c r="W2228" i="1"/>
  <c r="Y2228" i="1"/>
  <c r="Z2228" i="1"/>
  <c r="V2224" i="1"/>
  <c r="W2224" i="1"/>
  <c r="Y2224" i="1"/>
  <c r="Z2224" i="1"/>
  <c r="V2220" i="1"/>
  <c r="W2220" i="1"/>
  <c r="Y2220" i="1"/>
  <c r="Z2220" i="1"/>
  <c r="V2216" i="1"/>
  <c r="W2216" i="1"/>
  <c r="Y2216" i="1"/>
  <c r="Z2216" i="1"/>
  <c r="V2212" i="1"/>
  <c r="W2212" i="1"/>
  <c r="Y2212" i="1"/>
  <c r="Z2212" i="1"/>
  <c r="V2208" i="1"/>
  <c r="W2208" i="1"/>
  <c r="Y2208" i="1"/>
  <c r="Z2208" i="1"/>
  <c r="V2204" i="1"/>
  <c r="W2204" i="1"/>
  <c r="Y2204" i="1"/>
  <c r="Z2204" i="1"/>
  <c r="V2164" i="1"/>
  <c r="W2164" i="1"/>
  <c r="Y2164" i="1"/>
  <c r="Z2164" i="1"/>
  <c r="V2202" i="1"/>
  <c r="W2202" i="1"/>
  <c r="Y2202" i="1"/>
  <c r="Z2202" i="1"/>
  <c r="V2201" i="1"/>
  <c r="W2201" i="1"/>
  <c r="Y2201" i="1"/>
  <c r="Z2201" i="1"/>
  <c r="V2200" i="1"/>
  <c r="W2200" i="1"/>
  <c r="Y2200" i="1"/>
  <c r="Z2200" i="1"/>
  <c r="V2199" i="1"/>
  <c r="W2199" i="1"/>
  <c r="Y2199" i="1"/>
  <c r="Z2199" i="1"/>
  <c r="V2197" i="1"/>
  <c r="W2197" i="1"/>
  <c r="Y2197" i="1"/>
  <c r="Z2197" i="1"/>
  <c r="V2196" i="1"/>
  <c r="W2196" i="1"/>
  <c r="Y2196" i="1"/>
  <c r="Z2196" i="1"/>
  <c r="V2195" i="1"/>
  <c r="W2195" i="1"/>
  <c r="Y2195" i="1"/>
  <c r="Z2195" i="1"/>
  <c r="Z2194" i="1"/>
  <c r="V2193" i="1"/>
  <c r="W2193" i="1"/>
  <c r="Y2193" i="1"/>
  <c r="Z2193" i="1"/>
  <c r="V2191" i="1"/>
  <c r="W2191" i="1"/>
  <c r="Y2191" i="1"/>
  <c r="Z2191" i="1"/>
  <c r="V2192" i="1"/>
  <c r="W2192" i="1"/>
  <c r="Y2192" i="1"/>
  <c r="Z2192" i="1"/>
  <c r="V2189" i="1"/>
  <c r="W2189" i="1"/>
  <c r="Y2189" i="1"/>
  <c r="Z2189" i="1"/>
  <c r="Z2188" i="1"/>
  <c r="V2187" i="1"/>
  <c r="W2187" i="1"/>
  <c r="Y2187" i="1"/>
  <c r="Z2187" i="1"/>
  <c r="V2186" i="1"/>
  <c r="W2186" i="1"/>
  <c r="Y2186" i="1"/>
  <c r="Z2186" i="1"/>
  <c r="V2185" i="1"/>
  <c r="W2185" i="1"/>
  <c r="Y2185" i="1"/>
  <c r="Z2185" i="1"/>
  <c r="V2184" i="1"/>
  <c r="W2184" i="1"/>
  <c r="Y2184" i="1"/>
  <c r="Z2184" i="1"/>
  <c r="Z2183" i="1"/>
  <c r="V2180" i="1"/>
  <c r="W2180" i="1"/>
  <c r="Y2180" i="1"/>
  <c r="Z2180" i="1"/>
  <c r="V2179" i="1"/>
  <c r="W2179" i="1"/>
  <c r="Y2179" i="1"/>
  <c r="Z2179" i="1"/>
  <c r="Z2178" i="1"/>
  <c r="V2177" i="1"/>
  <c r="W2177" i="1"/>
  <c r="Y2177" i="1"/>
  <c r="Z2177" i="1"/>
  <c r="V2176" i="1"/>
  <c r="W2176" i="1"/>
  <c r="Y2176" i="1"/>
  <c r="Z2176" i="1"/>
  <c r="V2169" i="1"/>
  <c r="W2169" i="1"/>
  <c r="Y2169" i="1"/>
  <c r="Z2169" i="1"/>
  <c r="Z2170" i="1"/>
  <c r="V2171" i="1"/>
  <c r="W2171" i="1"/>
  <c r="Y2171" i="1"/>
  <c r="Z2171" i="1"/>
  <c r="Z2172" i="1"/>
  <c r="V2173" i="1"/>
  <c r="W2173" i="1"/>
  <c r="Y2173" i="1"/>
  <c r="Z2173" i="1"/>
  <c r="V2174" i="1"/>
  <c r="W2174" i="1"/>
  <c r="Y2174" i="1"/>
  <c r="Z2174" i="1"/>
  <c r="V2175" i="1"/>
  <c r="W2175" i="1"/>
  <c r="Y2175" i="1"/>
  <c r="Z2175" i="1"/>
  <c r="V2168" i="1"/>
  <c r="W2168" i="1"/>
  <c r="Y2168" i="1"/>
  <c r="Z2168" i="1"/>
  <c r="V2167" i="1"/>
  <c r="W2167" i="1"/>
  <c r="Y2167" i="1"/>
  <c r="Z2167" i="1"/>
  <c r="V2165" i="1"/>
  <c r="W2165" i="1"/>
  <c r="Y2165" i="1"/>
  <c r="Z2165" i="1"/>
  <c r="V2163" i="1"/>
  <c r="W2163" i="1"/>
  <c r="Y2163" i="1"/>
  <c r="Z2163" i="1"/>
  <c r="Z2162" i="1"/>
  <c r="V2161" i="1"/>
  <c r="W2161" i="1"/>
  <c r="Y2161" i="1"/>
  <c r="Z2161" i="1"/>
  <c r="V2160" i="1"/>
  <c r="W2160" i="1"/>
  <c r="Y2160" i="1"/>
  <c r="Z2160" i="1"/>
  <c r="V2159" i="1"/>
  <c r="W2159" i="1"/>
  <c r="Y2159" i="1"/>
  <c r="Z2159" i="1"/>
  <c r="V2157" i="1"/>
  <c r="W2157" i="1"/>
  <c r="Y2157" i="1"/>
  <c r="Z2157" i="1"/>
  <c r="V2155" i="1"/>
  <c r="W2155" i="1"/>
  <c r="Y2155" i="1"/>
  <c r="Z2155" i="1"/>
  <c r="V2153" i="1"/>
  <c r="W2153" i="1"/>
  <c r="Y2153" i="1"/>
  <c r="Z2153" i="1"/>
  <c r="V2152" i="1"/>
  <c r="W2152" i="1"/>
  <c r="Y2152" i="1"/>
  <c r="Z2152" i="1"/>
  <c r="V2151" i="1"/>
  <c r="W2151" i="1"/>
  <c r="Y2151" i="1"/>
  <c r="Z2151" i="1"/>
  <c r="V2149" i="1"/>
  <c r="W2149" i="1"/>
  <c r="Y2149" i="1"/>
  <c r="Z2149" i="1"/>
  <c r="V2148" i="1"/>
  <c r="W2148" i="1"/>
  <c r="Y2148" i="1"/>
  <c r="Z2148" i="1"/>
  <c r="V2147" i="1"/>
  <c r="W2147" i="1"/>
  <c r="Y2147" i="1"/>
  <c r="Z2147" i="1"/>
  <c r="V2145" i="1"/>
  <c r="W2145" i="1"/>
  <c r="Y2145" i="1"/>
  <c r="Z2145" i="1"/>
  <c r="V2144" i="1"/>
  <c r="W2144" i="1"/>
  <c r="Y2144" i="1"/>
  <c r="Z2144" i="1"/>
  <c r="V2143" i="1"/>
  <c r="W2143" i="1"/>
  <c r="Y2143" i="1"/>
  <c r="Z2143" i="1"/>
  <c r="Z2142" i="1"/>
  <c r="V2141" i="1"/>
  <c r="W2141" i="1"/>
  <c r="Y2141" i="1"/>
  <c r="Z2141" i="1"/>
  <c r="Z2140" i="1"/>
  <c r="V2139" i="1"/>
  <c r="W2139" i="1"/>
  <c r="Y2139" i="1"/>
  <c r="Z2139" i="1"/>
  <c r="V2137" i="1"/>
  <c r="W2137" i="1"/>
  <c r="Y2137" i="1"/>
  <c r="Z2137" i="1"/>
  <c r="V2136" i="1"/>
  <c r="W2136" i="1"/>
  <c r="Y2136" i="1"/>
  <c r="Z2136" i="1"/>
  <c r="V2135" i="1"/>
  <c r="W2135" i="1"/>
  <c r="Y2135" i="1"/>
  <c r="Z2135" i="1"/>
  <c r="V2133" i="1"/>
  <c r="W2133" i="1"/>
  <c r="Y2133" i="1"/>
  <c r="Z2133" i="1"/>
  <c r="V2132" i="1"/>
  <c r="W2132" i="1"/>
  <c r="Y2132" i="1"/>
  <c r="Z2132" i="1"/>
  <c r="V2131" i="1"/>
  <c r="W2131" i="1"/>
  <c r="Y2131" i="1"/>
  <c r="Z2131" i="1"/>
  <c r="V2129" i="1"/>
  <c r="W2129" i="1"/>
  <c r="Y2129" i="1"/>
  <c r="Z2129" i="1"/>
  <c r="V2128" i="1"/>
  <c r="W2128" i="1"/>
  <c r="Y2128" i="1"/>
  <c r="Z2128" i="1"/>
  <c r="V2127" i="1"/>
  <c r="W2127" i="1"/>
  <c r="Y2127" i="1"/>
  <c r="Z2127" i="1"/>
  <c r="Z2126" i="1"/>
  <c r="V2125" i="1"/>
  <c r="W2125" i="1"/>
  <c r="Y2125" i="1"/>
  <c r="Z2125" i="1"/>
  <c r="V2124" i="1"/>
  <c r="W2124" i="1"/>
  <c r="Y2124" i="1"/>
  <c r="Z2124" i="1"/>
  <c r="V2123" i="1"/>
  <c r="W2123" i="1"/>
  <c r="Y2123" i="1"/>
  <c r="Z2123" i="1"/>
  <c r="Z2122" i="1"/>
  <c r="V2121" i="1"/>
  <c r="W2121" i="1"/>
  <c r="Y2121" i="1"/>
  <c r="Z2121" i="1"/>
  <c r="V2120" i="1"/>
  <c r="W2120" i="1"/>
  <c r="Y2120" i="1"/>
  <c r="Z2120" i="1"/>
  <c r="Z2119" i="1"/>
  <c r="V2117" i="1"/>
  <c r="W2117" i="1"/>
  <c r="Y2117" i="1"/>
  <c r="Z2117" i="1"/>
  <c r="V2116" i="1"/>
  <c r="W2116" i="1"/>
  <c r="Y2116" i="1"/>
  <c r="Z2116" i="1"/>
  <c r="Z2114" i="1"/>
  <c r="V2113" i="1"/>
  <c r="W2113" i="1"/>
  <c r="Y2113" i="1"/>
  <c r="Z2113" i="1"/>
  <c r="V2112" i="1"/>
  <c r="W2112" i="1"/>
  <c r="Y2112" i="1"/>
  <c r="Z2112" i="1"/>
  <c r="V2111" i="1"/>
  <c r="W2111" i="1"/>
  <c r="Y2111" i="1"/>
  <c r="Z2111" i="1"/>
  <c r="V2110" i="1"/>
  <c r="W2110" i="1"/>
  <c r="Y2110" i="1"/>
  <c r="Z2110" i="1"/>
  <c r="V2109" i="1"/>
  <c r="W2109" i="1"/>
  <c r="Y2109" i="1"/>
  <c r="Z2109" i="1"/>
  <c r="Z2108" i="1"/>
  <c r="V2107" i="1"/>
  <c r="W2107" i="1"/>
  <c r="Y2107" i="1"/>
  <c r="Z2107" i="1"/>
  <c r="V2105" i="1"/>
  <c r="W2105" i="1"/>
  <c r="Y2105" i="1"/>
  <c r="Z2105" i="1"/>
  <c r="Z2106" i="1"/>
  <c r="V2104" i="1"/>
  <c r="W2104" i="1"/>
  <c r="Y2104" i="1"/>
  <c r="Z2104" i="1"/>
  <c r="V2103" i="1"/>
  <c r="W2103" i="1"/>
  <c r="Y2103" i="1"/>
  <c r="Z2103" i="1"/>
  <c r="V2101" i="1"/>
  <c r="W2101" i="1"/>
  <c r="Y2101" i="1"/>
  <c r="Z2101" i="1"/>
  <c r="V2100" i="1"/>
  <c r="W2100" i="1"/>
  <c r="Y2100" i="1"/>
  <c r="Z2100" i="1"/>
  <c r="Z2099" i="1"/>
  <c r="Z2098" i="1"/>
  <c r="V2097" i="1"/>
  <c r="W2097" i="1"/>
  <c r="Y2097" i="1"/>
  <c r="Z2097" i="1"/>
  <c r="V2096" i="1"/>
  <c r="W2096" i="1"/>
  <c r="Y2096" i="1"/>
  <c r="Z2096" i="1"/>
  <c r="V2095" i="1"/>
  <c r="W2095" i="1"/>
  <c r="Y2095" i="1"/>
  <c r="Z2095" i="1"/>
  <c r="V2091" i="1"/>
  <c r="W2091" i="1"/>
  <c r="Y2091" i="1"/>
  <c r="Z2091" i="1"/>
  <c r="V2089" i="1"/>
  <c r="W2089" i="1"/>
  <c r="Y2089" i="1"/>
  <c r="Z2089" i="1"/>
  <c r="V2088" i="1"/>
  <c r="W2088" i="1"/>
  <c r="Y2088" i="1"/>
  <c r="Z2088" i="1"/>
  <c r="Z2087" i="1"/>
  <c r="V2085" i="1"/>
  <c r="W2085" i="1"/>
  <c r="Y2085" i="1"/>
  <c r="Z2085" i="1"/>
  <c r="V2084" i="1"/>
  <c r="W2084" i="1"/>
  <c r="Y2084" i="1"/>
  <c r="Z2084" i="1"/>
  <c r="V2083" i="1"/>
  <c r="W2083" i="1"/>
  <c r="Y2083" i="1"/>
  <c r="Z2083" i="1"/>
  <c r="V2080" i="1"/>
  <c r="W2080" i="1"/>
  <c r="Y2080" i="1"/>
  <c r="Z2080" i="1"/>
  <c r="V2079" i="1"/>
  <c r="W2079" i="1"/>
  <c r="Y2079" i="1"/>
  <c r="Z2079" i="1"/>
  <c r="Z2078" i="1"/>
  <c r="V2045" i="1"/>
  <c r="W2045" i="1"/>
  <c r="Y2045" i="1"/>
  <c r="Z2045" i="1"/>
  <c r="V2033" i="1"/>
  <c r="W2033" i="1"/>
  <c r="Y2033" i="1"/>
  <c r="Z2033" i="1"/>
  <c r="V2029" i="1"/>
  <c r="W2029" i="1"/>
  <c r="Y2029" i="1"/>
  <c r="Z2029" i="1"/>
  <c r="V2021" i="1"/>
  <c r="W2021" i="1"/>
  <c r="Y2021" i="1"/>
  <c r="Z2021" i="1"/>
  <c r="V2017" i="1"/>
  <c r="W2017" i="1"/>
  <c r="Y2017" i="1"/>
  <c r="Z2017" i="1"/>
  <c r="V2013" i="1"/>
  <c r="W2013" i="1"/>
  <c r="Y2013" i="1"/>
  <c r="Z2013" i="1"/>
  <c r="V2009" i="1"/>
  <c r="W2009" i="1"/>
  <c r="Y2009" i="1"/>
  <c r="Z2009" i="1"/>
  <c r="V2005" i="1"/>
  <c r="W2005" i="1"/>
  <c r="Y2005" i="1"/>
  <c r="Z2005" i="1"/>
  <c r="V2001" i="1"/>
  <c r="W2001" i="1"/>
  <c r="Y2001" i="1"/>
  <c r="Z2001" i="1"/>
  <c r="V1997" i="1"/>
  <c r="W1997" i="1"/>
  <c r="Y1997" i="1"/>
  <c r="Z1997" i="1"/>
  <c r="V1993" i="1"/>
  <c r="W1993" i="1"/>
  <c r="Y1993" i="1"/>
  <c r="Z1993" i="1"/>
  <c r="V1989" i="1"/>
  <c r="W1989" i="1"/>
  <c r="Y1989" i="1"/>
  <c r="Z1989" i="1"/>
  <c r="V1985" i="1"/>
  <c r="W1985" i="1"/>
  <c r="Y1985" i="1"/>
  <c r="Z1985" i="1"/>
  <c r="V1981" i="1"/>
  <c r="W1981" i="1"/>
  <c r="Y1981" i="1"/>
  <c r="Z1981" i="1"/>
  <c r="V1973" i="1"/>
  <c r="W1973" i="1"/>
  <c r="Y1973" i="1"/>
  <c r="Z1973" i="1"/>
  <c r="V1961" i="1"/>
  <c r="W1961" i="1"/>
  <c r="Y1961" i="1"/>
  <c r="V1957" i="1"/>
  <c r="W1957" i="1"/>
  <c r="Y1957" i="1"/>
  <c r="Z1957" i="1"/>
  <c r="V1953" i="1"/>
  <c r="W1953" i="1"/>
  <c r="Y1953" i="1"/>
  <c r="Z1953" i="1"/>
  <c r="V1949" i="1"/>
  <c r="W1949" i="1"/>
  <c r="Y1949" i="1"/>
  <c r="Z1949" i="1"/>
  <c r="V1945" i="1"/>
  <c r="W1945" i="1"/>
  <c r="Y1945" i="1"/>
  <c r="V1941" i="1"/>
  <c r="W1941" i="1"/>
  <c r="Y1941" i="1"/>
  <c r="Z1941" i="1"/>
  <c r="V1937" i="1"/>
  <c r="W1937" i="1"/>
  <c r="Y1937" i="1"/>
  <c r="Z1937" i="1"/>
  <c r="V1933" i="1"/>
  <c r="W1933" i="1"/>
  <c r="Y1933" i="1"/>
  <c r="Z1933" i="1"/>
  <c r="V1929" i="1"/>
  <c r="W1929" i="1"/>
  <c r="Y1929" i="1"/>
  <c r="V1925" i="1"/>
  <c r="W1925" i="1"/>
  <c r="Y1925" i="1"/>
  <c r="Z1925" i="1"/>
  <c r="V2044" i="1"/>
  <c r="W2044" i="1"/>
  <c r="Y2044" i="1"/>
  <c r="Z2044" i="1"/>
  <c r="V2036" i="1"/>
  <c r="W2036" i="1"/>
  <c r="Y2036" i="1"/>
  <c r="Z2036" i="1"/>
  <c r="V2032" i="1"/>
  <c r="W2032" i="1"/>
  <c r="Y2032" i="1"/>
  <c r="Z2032" i="1"/>
  <c r="V2028" i="1"/>
  <c r="W2028" i="1"/>
  <c r="Y2028" i="1"/>
  <c r="Z2028" i="1"/>
  <c r="V2024" i="1"/>
  <c r="W2024" i="1"/>
  <c r="Y2024" i="1"/>
  <c r="Z2024" i="1"/>
  <c r="V2020" i="1"/>
  <c r="W2020" i="1"/>
  <c r="Y2020" i="1"/>
  <c r="Z2020" i="1"/>
  <c r="V2016" i="1"/>
  <c r="W2016" i="1"/>
  <c r="Y2016" i="1"/>
  <c r="Z2016" i="1"/>
  <c r="V2008" i="1"/>
  <c r="W2008" i="1"/>
  <c r="Y2008" i="1"/>
  <c r="Z2008" i="1"/>
  <c r="V2004" i="1"/>
  <c r="W2004" i="1"/>
  <c r="Y2004" i="1"/>
  <c r="Z2004" i="1"/>
  <c r="V2000" i="1"/>
  <c r="W2000" i="1"/>
  <c r="Y2000" i="1"/>
  <c r="Z2000" i="1"/>
  <c r="V1996" i="1"/>
  <c r="W1996" i="1"/>
  <c r="Y1996" i="1"/>
  <c r="Z1996" i="1"/>
  <c r="V1992" i="1"/>
  <c r="W1992" i="1"/>
  <c r="Y1992" i="1"/>
  <c r="Z1992" i="1"/>
  <c r="V1988" i="1"/>
  <c r="W1988" i="1"/>
  <c r="Y1988" i="1"/>
  <c r="Z1988" i="1"/>
  <c r="V1984" i="1"/>
  <c r="W1984" i="1"/>
  <c r="Y1984" i="1"/>
  <c r="Z1984" i="1"/>
  <c r="V1980" i="1"/>
  <c r="W1980" i="1"/>
  <c r="Y1980" i="1"/>
  <c r="Z1980" i="1"/>
  <c r="V1976" i="1"/>
  <c r="W1976" i="1"/>
  <c r="Y1976" i="1"/>
  <c r="Z1976" i="1"/>
  <c r="V1968" i="1"/>
  <c r="W1968" i="1"/>
  <c r="Y1968" i="1"/>
  <c r="Z1968" i="1"/>
  <c r="V1964" i="1"/>
  <c r="W1964" i="1"/>
  <c r="Y1964" i="1"/>
  <c r="Z1964" i="1"/>
  <c r="V1960" i="1"/>
  <c r="W1960" i="1"/>
  <c r="Y1960" i="1"/>
  <c r="Z1960" i="1"/>
  <c r="V1956" i="1"/>
  <c r="W1956" i="1"/>
  <c r="Y1956" i="1"/>
  <c r="Z1956" i="1"/>
  <c r="V1952" i="1"/>
  <c r="W1952" i="1"/>
  <c r="Y1952" i="1"/>
  <c r="Z1952" i="1"/>
  <c r="V1944" i="1"/>
  <c r="W1944" i="1"/>
  <c r="Y1944" i="1"/>
  <c r="Z1944" i="1"/>
  <c r="V1940" i="1"/>
  <c r="W1940" i="1"/>
  <c r="Y1940" i="1"/>
  <c r="Z1940" i="1"/>
  <c r="V1936" i="1"/>
  <c r="W1936" i="1"/>
  <c r="Y1936" i="1"/>
  <c r="Z1936" i="1"/>
  <c r="V1932" i="1"/>
  <c r="W1932" i="1"/>
  <c r="Y1932" i="1"/>
  <c r="Z1932" i="1"/>
  <c r="V1928" i="1"/>
  <c r="W1928" i="1"/>
  <c r="Y1928" i="1"/>
  <c r="Z1928" i="1"/>
  <c r="V1924" i="1"/>
  <c r="W1924" i="1"/>
  <c r="Y1924" i="1"/>
  <c r="Z1924" i="1"/>
  <c r="V1920" i="1"/>
  <c r="W1920" i="1"/>
  <c r="Y1920" i="1"/>
  <c r="Z1920" i="1"/>
  <c r="V1916" i="1"/>
  <c r="W1916" i="1"/>
  <c r="Y1916" i="1"/>
  <c r="Z1916" i="1"/>
  <c r="V2229" i="1"/>
  <c r="W2229" i="1"/>
  <c r="Y2229" i="1"/>
  <c r="Z2229" i="1"/>
  <c r="V2213" i="1"/>
  <c r="W2213" i="1"/>
  <c r="Y2213" i="1"/>
  <c r="Z2213" i="1"/>
  <c r="V2198" i="1"/>
  <c r="W2198" i="1"/>
  <c r="Y2198" i="1"/>
  <c r="Z2198" i="1"/>
  <c r="V2182" i="1"/>
  <c r="W2182" i="1"/>
  <c r="Y2182" i="1"/>
  <c r="Z2182" i="1"/>
  <c r="V2166" i="1"/>
  <c r="W2166" i="1"/>
  <c r="Y2166" i="1"/>
  <c r="Z2166" i="1"/>
  <c r="V2150" i="1"/>
  <c r="W2150" i="1"/>
  <c r="Y2150" i="1"/>
  <c r="Z2150" i="1"/>
  <c r="V2134" i="1"/>
  <c r="W2134" i="1"/>
  <c r="Y2134" i="1"/>
  <c r="Z2134" i="1"/>
  <c r="V2118" i="1"/>
  <c r="W2118" i="1"/>
  <c r="Y2118" i="1"/>
  <c r="Z2118" i="1"/>
  <c r="V2102" i="1"/>
  <c r="W2102" i="1"/>
  <c r="Y2102" i="1"/>
  <c r="Z2102" i="1"/>
  <c r="V2086" i="1"/>
  <c r="W2086" i="1"/>
  <c r="Y2086" i="1"/>
  <c r="Z2086" i="1"/>
  <c r="V1802" i="1"/>
  <c r="W1802" i="1"/>
  <c r="Y1802" i="1"/>
  <c r="Z1802" i="1"/>
  <c r="V2073" i="1"/>
  <c r="W2073" i="1"/>
  <c r="Y2073" i="1"/>
  <c r="Z2073" i="1"/>
  <c r="V2069" i="1"/>
  <c r="W2069" i="1"/>
  <c r="Y2069" i="1"/>
  <c r="V2065" i="1"/>
  <c r="W2065" i="1"/>
  <c r="Y2065" i="1"/>
  <c r="Z2065" i="1"/>
  <c r="V2061" i="1"/>
  <c r="W2061" i="1"/>
  <c r="Y2061" i="1"/>
  <c r="Z2061" i="1"/>
  <c r="V2057" i="1"/>
  <c r="W2057" i="1"/>
  <c r="Y2057" i="1"/>
  <c r="Z2057" i="1"/>
  <c r="V2053" i="1"/>
  <c r="W2053" i="1"/>
  <c r="Y2053" i="1"/>
  <c r="Z2053" i="1"/>
  <c r="V2049" i="1"/>
  <c r="W2049" i="1"/>
  <c r="Y2049" i="1"/>
  <c r="Z2049" i="1"/>
  <c r="V2071" i="1"/>
  <c r="W2071" i="1"/>
  <c r="Y2071" i="1"/>
  <c r="V2067" i="1"/>
  <c r="W2067" i="1"/>
  <c r="Y2067" i="1"/>
  <c r="Z2067" i="1"/>
  <c r="V2063" i="1"/>
  <c r="W2063" i="1"/>
  <c r="Y2063" i="1"/>
  <c r="Z2063" i="1"/>
  <c r="V2059" i="1"/>
  <c r="W2059" i="1"/>
  <c r="Y2059" i="1"/>
  <c r="Z2059" i="1"/>
  <c r="V2055" i="1"/>
  <c r="W2055" i="1"/>
  <c r="Y2055" i="1"/>
  <c r="Z2055" i="1"/>
  <c r="V2051" i="1"/>
  <c r="W2051" i="1"/>
  <c r="Y2051" i="1"/>
  <c r="Z2051" i="1"/>
  <c r="V2047" i="1"/>
  <c r="W2047" i="1"/>
  <c r="Y2047" i="1"/>
  <c r="Z2047" i="1"/>
  <c r="V2077" i="1"/>
  <c r="W2077" i="1"/>
  <c r="Y2077" i="1"/>
  <c r="Z2077" i="1"/>
  <c r="Z2076" i="1"/>
  <c r="V2075" i="1"/>
  <c r="W2075" i="1"/>
  <c r="Y2075" i="1"/>
  <c r="Z2075" i="1"/>
  <c r="Z2074" i="1"/>
  <c r="Z2072" i="1"/>
  <c r="Z2071" i="1"/>
  <c r="Z2070" i="1"/>
  <c r="Z2069" i="1"/>
  <c r="Z2068" i="1"/>
  <c r="Z2066" i="1"/>
  <c r="Z2064" i="1"/>
  <c r="Z2062" i="1"/>
  <c r="Z2060" i="1"/>
  <c r="Z2058" i="1"/>
  <c r="V2056" i="1"/>
  <c r="W2056" i="1"/>
  <c r="Y2056" i="1"/>
  <c r="Z2056" i="1"/>
  <c r="Z2054" i="1"/>
  <c r="Z2052" i="1"/>
  <c r="V2050" i="1"/>
  <c r="W2050" i="1"/>
  <c r="Y2050" i="1"/>
  <c r="Z2050" i="1"/>
  <c r="Z2048" i="1"/>
  <c r="V2046" i="1"/>
  <c r="W2046" i="1"/>
  <c r="Y2046" i="1"/>
  <c r="Z2046" i="1"/>
  <c r="Z2042" i="1"/>
  <c r="V2041" i="1"/>
  <c r="W2041" i="1"/>
  <c r="Y2041" i="1"/>
  <c r="Z2041" i="1"/>
  <c r="Z2038" i="1"/>
  <c r="V2037" i="1"/>
  <c r="W2037" i="1"/>
  <c r="Y2037" i="1"/>
  <c r="Z2037" i="1"/>
  <c r="Z2035" i="1"/>
  <c r="Z2022" i="1"/>
  <c r="Z2019" i="1"/>
  <c r="V2012" i="1"/>
  <c r="W2012" i="1"/>
  <c r="Y2012" i="1"/>
  <c r="Z2012" i="1"/>
  <c r="V2007" i="1"/>
  <c r="W2007" i="1"/>
  <c r="Y2007" i="1"/>
  <c r="Z2007" i="1"/>
  <c r="Z2006" i="1"/>
  <c r="Z1999" i="1"/>
  <c r="V1995" i="1"/>
  <c r="W1995" i="1"/>
  <c r="Y1995" i="1"/>
  <c r="Z1995" i="1"/>
  <c r="Z1990" i="1"/>
  <c r="V1978" i="1"/>
  <c r="W1978" i="1"/>
  <c r="Y1978" i="1"/>
  <c r="Z1978" i="1"/>
  <c r="V1977" i="1"/>
  <c r="W1977" i="1"/>
  <c r="Y1977" i="1"/>
  <c r="Z1977" i="1"/>
  <c r="Z1975" i="1"/>
  <c r="Z1972" i="1"/>
  <c r="Z1970" i="1"/>
  <c r="V1969" i="1"/>
  <c r="W1969" i="1"/>
  <c r="Y1969" i="1"/>
  <c r="Z1969" i="1"/>
  <c r="Z1961" i="1"/>
  <c r="Z1959" i="1"/>
  <c r="Z1954" i="1"/>
  <c r="V1948" i="1"/>
  <c r="W1948" i="1"/>
  <c r="Y1948" i="1"/>
  <c r="Z1948" i="1"/>
  <c r="Z1945" i="1"/>
  <c r="Z1943" i="1"/>
  <c r="Z1938" i="1"/>
  <c r="V1931" i="1"/>
  <c r="W1931" i="1"/>
  <c r="Y1931" i="1"/>
  <c r="Z1931" i="1"/>
  <c r="V1930" i="1"/>
  <c r="W1930" i="1"/>
  <c r="Y1930" i="1"/>
  <c r="Z1930" i="1"/>
  <c r="Z1929" i="1"/>
  <c r="Z1923" i="1"/>
  <c r="V1921" i="1"/>
  <c r="W1921" i="1"/>
  <c r="Y1921" i="1"/>
  <c r="Z1921" i="1"/>
  <c r="V1917" i="1"/>
  <c r="W1917" i="1"/>
  <c r="Y1917" i="1"/>
  <c r="Z1917" i="1"/>
  <c r="V1914" i="1"/>
  <c r="W1914" i="1"/>
  <c r="Y1914" i="1"/>
  <c r="Z1914" i="1"/>
  <c r="V1913" i="1"/>
  <c r="W1913" i="1"/>
  <c r="Y1913" i="1"/>
  <c r="Z1913" i="1"/>
  <c r="V1912" i="1"/>
  <c r="W1912" i="1"/>
  <c r="Y1912" i="1"/>
  <c r="Z1912" i="1"/>
  <c r="V1910" i="1"/>
  <c r="W1910" i="1"/>
  <c r="Y1910" i="1"/>
  <c r="Z1910" i="1"/>
  <c r="V1911" i="1"/>
  <c r="W1911" i="1"/>
  <c r="Y1911" i="1"/>
  <c r="Z1911" i="1"/>
  <c r="V1909" i="1"/>
  <c r="W1909" i="1"/>
  <c r="Y1909" i="1"/>
  <c r="Z1909" i="1"/>
  <c r="V1908" i="1"/>
  <c r="W1908" i="1"/>
  <c r="Y1908" i="1"/>
  <c r="Z1908" i="1"/>
  <c r="V1907" i="1"/>
  <c r="W1907" i="1"/>
  <c r="Y1907" i="1"/>
  <c r="Z1907" i="1"/>
  <c r="V1906" i="1"/>
  <c r="W1906" i="1"/>
  <c r="Y1906" i="1"/>
  <c r="Z1906" i="1"/>
  <c r="V1905" i="1"/>
  <c r="W1905" i="1"/>
  <c r="Y1905" i="1"/>
  <c r="Z1905" i="1"/>
  <c r="V1904" i="1"/>
  <c r="W1904" i="1"/>
  <c r="Y1904" i="1"/>
  <c r="Z1904" i="1"/>
  <c r="V1903" i="1"/>
  <c r="W1903" i="1"/>
  <c r="Y1903" i="1"/>
  <c r="Z1903" i="1"/>
  <c r="V1902" i="1"/>
  <c r="W1902" i="1"/>
  <c r="Y1902" i="1"/>
  <c r="Z1902" i="1"/>
  <c r="V1901" i="1"/>
  <c r="W1901" i="1"/>
  <c r="Y1901" i="1"/>
  <c r="Z1901" i="1"/>
  <c r="V1900" i="1"/>
  <c r="W1900" i="1"/>
  <c r="Y1900" i="1"/>
  <c r="Z1900" i="1"/>
  <c r="V1899" i="1"/>
  <c r="W1899" i="1"/>
  <c r="Y1899" i="1"/>
  <c r="Z1899" i="1"/>
  <c r="V1898" i="1"/>
  <c r="W1898" i="1"/>
  <c r="Y1898" i="1"/>
  <c r="Z1898" i="1"/>
  <c r="V1897" i="1"/>
  <c r="W1897" i="1"/>
  <c r="Y1897" i="1"/>
  <c r="Z1897" i="1"/>
  <c r="V1896" i="1"/>
  <c r="W1896" i="1"/>
  <c r="Y1896" i="1"/>
  <c r="Z1896" i="1"/>
  <c r="V1895" i="1"/>
  <c r="W1895" i="1"/>
  <c r="Y1895" i="1"/>
  <c r="Z1895" i="1"/>
  <c r="V1894" i="1"/>
  <c r="W1894" i="1"/>
  <c r="Y1894" i="1"/>
  <c r="Z1894" i="1"/>
  <c r="V1893" i="1"/>
  <c r="W1893" i="1"/>
  <c r="Y1893" i="1"/>
  <c r="Z1893" i="1"/>
  <c r="V1892" i="1"/>
  <c r="W1892" i="1"/>
  <c r="Y1892" i="1"/>
  <c r="Z1892" i="1"/>
  <c r="V1891" i="1"/>
  <c r="W1891" i="1"/>
  <c r="Y1891" i="1"/>
  <c r="Z1891" i="1"/>
  <c r="V1890" i="1"/>
  <c r="W1890" i="1"/>
  <c r="Y1890" i="1"/>
  <c r="Z1890" i="1"/>
  <c r="V1889" i="1"/>
  <c r="W1889" i="1"/>
  <c r="Y1889" i="1"/>
  <c r="Z1889" i="1"/>
  <c r="V1888" i="1"/>
  <c r="W1888" i="1"/>
  <c r="Y1888" i="1"/>
  <c r="Z1888" i="1"/>
  <c r="V1887" i="1"/>
  <c r="W1887" i="1"/>
  <c r="Y1887" i="1"/>
  <c r="Z1887" i="1"/>
  <c r="V1886" i="1"/>
  <c r="W1886" i="1"/>
  <c r="Y1886" i="1"/>
  <c r="Z1886" i="1"/>
  <c r="V1885" i="1"/>
  <c r="W1885" i="1"/>
  <c r="Y1885" i="1"/>
  <c r="Z1885" i="1"/>
  <c r="V1884" i="1"/>
  <c r="W1884" i="1"/>
  <c r="Y1884" i="1"/>
  <c r="Z1884" i="1"/>
  <c r="V1883" i="1"/>
  <c r="W1883" i="1"/>
  <c r="Y1883" i="1"/>
  <c r="Z1883" i="1"/>
  <c r="V1882" i="1"/>
  <c r="W1882" i="1"/>
  <c r="Y1882" i="1"/>
  <c r="Z1882" i="1"/>
  <c r="V1881" i="1"/>
  <c r="W1881" i="1"/>
  <c r="Y1881" i="1"/>
  <c r="Z1881" i="1"/>
  <c r="V1880" i="1"/>
  <c r="W1880" i="1"/>
  <c r="Y1880" i="1"/>
  <c r="Z1880" i="1"/>
  <c r="V1879" i="1"/>
  <c r="W1879" i="1"/>
  <c r="Y1879" i="1"/>
  <c r="Z1879" i="1"/>
  <c r="V1878" i="1"/>
  <c r="W1878" i="1"/>
  <c r="Y1878" i="1"/>
  <c r="Z1878" i="1"/>
  <c r="V1877" i="1"/>
  <c r="W1877" i="1"/>
  <c r="Y1877" i="1"/>
  <c r="Z1877" i="1"/>
  <c r="V1876" i="1"/>
  <c r="W1876" i="1"/>
  <c r="Y1876" i="1"/>
  <c r="Z1876" i="1"/>
  <c r="V1875" i="1"/>
  <c r="W1875" i="1"/>
  <c r="Y1875" i="1"/>
  <c r="Z1875" i="1"/>
  <c r="V1874" i="1"/>
  <c r="W1874" i="1"/>
  <c r="Y1874" i="1"/>
  <c r="Z1874" i="1"/>
  <c r="V1873" i="1"/>
  <c r="W1873" i="1"/>
  <c r="Y1873" i="1"/>
  <c r="Z1873" i="1"/>
  <c r="V1872" i="1"/>
  <c r="W1872" i="1"/>
  <c r="Y1872" i="1"/>
  <c r="Z1872" i="1"/>
  <c r="V1871" i="1"/>
  <c r="W1871" i="1"/>
  <c r="Y1871" i="1"/>
  <c r="Z1871" i="1"/>
  <c r="V1870" i="1"/>
  <c r="W1870" i="1"/>
  <c r="Y1870" i="1"/>
  <c r="Z1870" i="1"/>
  <c r="V1869" i="1"/>
  <c r="W1869" i="1"/>
  <c r="Y1869" i="1"/>
  <c r="Z1869" i="1"/>
  <c r="V1868" i="1"/>
  <c r="W1868" i="1"/>
  <c r="Y1868" i="1"/>
  <c r="Z1868" i="1"/>
  <c r="V1867" i="1"/>
  <c r="W1867" i="1"/>
  <c r="Y1867" i="1"/>
  <c r="Z1867" i="1"/>
  <c r="V1866" i="1"/>
  <c r="W1866" i="1"/>
  <c r="Y1866" i="1"/>
  <c r="Z1866" i="1"/>
  <c r="V1865" i="1"/>
  <c r="W1865" i="1"/>
  <c r="Y1865" i="1"/>
  <c r="Z1865" i="1"/>
  <c r="V1864" i="1"/>
  <c r="W1864" i="1"/>
  <c r="Y1864" i="1"/>
  <c r="Z1864" i="1"/>
  <c r="V1863" i="1"/>
  <c r="W1863" i="1"/>
  <c r="Y1863" i="1"/>
  <c r="Z1863" i="1"/>
  <c r="V1862" i="1"/>
  <c r="W1862" i="1"/>
  <c r="Y1862" i="1"/>
  <c r="Z1862" i="1"/>
  <c r="V1861" i="1"/>
  <c r="W1861" i="1"/>
  <c r="Y1861" i="1"/>
  <c r="Z1861" i="1"/>
  <c r="V1860" i="1"/>
  <c r="W1860" i="1"/>
  <c r="Y1860" i="1"/>
  <c r="Z1860" i="1"/>
  <c r="V1859" i="1"/>
  <c r="W1859" i="1"/>
  <c r="Y1859" i="1"/>
  <c r="Z1859" i="1"/>
  <c r="V1858" i="1"/>
  <c r="W1858" i="1"/>
  <c r="Y1858" i="1"/>
  <c r="Z1858" i="1"/>
  <c r="V1857" i="1"/>
  <c r="W1857" i="1"/>
  <c r="Y1857" i="1"/>
  <c r="Z1857" i="1"/>
  <c r="V1856" i="1"/>
  <c r="W1856" i="1"/>
  <c r="Y1856" i="1"/>
  <c r="Z1856" i="1"/>
  <c r="V1855" i="1"/>
  <c r="W1855" i="1"/>
  <c r="Y1855" i="1"/>
  <c r="Z1855" i="1"/>
  <c r="V1702" i="1"/>
  <c r="W1702" i="1"/>
  <c r="Y1702" i="1"/>
  <c r="Z1702" i="1"/>
  <c r="V1833" i="1"/>
  <c r="W1833" i="1"/>
  <c r="Y1833" i="1"/>
  <c r="Z1833" i="1"/>
  <c r="V1832" i="1"/>
  <c r="W1832" i="1"/>
  <c r="Y1832" i="1"/>
  <c r="Z1832" i="1"/>
  <c r="V1854" i="1"/>
  <c r="W1854" i="1"/>
  <c r="Y1854" i="1"/>
  <c r="Z1854" i="1"/>
  <c r="Z1853" i="1"/>
  <c r="Z1852" i="1"/>
  <c r="Z1851" i="1"/>
  <c r="Z1850" i="1"/>
  <c r="Z1849" i="1"/>
  <c r="V1848" i="1"/>
  <c r="W1848" i="1"/>
  <c r="Y1848" i="1"/>
  <c r="Z1848" i="1"/>
  <c r="Z1847" i="1"/>
  <c r="Z1846" i="1"/>
  <c r="Z1845" i="1"/>
  <c r="Z1844" i="1"/>
  <c r="V1843" i="1"/>
  <c r="W1843" i="1"/>
  <c r="Y1843" i="1"/>
  <c r="Z1843" i="1"/>
  <c r="Z1842" i="1"/>
  <c r="Z1840" i="1"/>
  <c r="Z1839" i="1"/>
  <c r="Z1838" i="1"/>
  <c r="Z1837" i="1"/>
  <c r="Z1836" i="1"/>
  <c r="Z1835" i="1"/>
  <c r="Z1834" i="1"/>
  <c r="Z1831" i="1"/>
  <c r="Z1830" i="1"/>
  <c r="V1829" i="1"/>
  <c r="W1829" i="1"/>
  <c r="Y1829" i="1"/>
  <c r="Z1829" i="1"/>
  <c r="V1828" i="1"/>
  <c r="W1828" i="1"/>
  <c r="Y1828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V1685" i="1"/>
  <c r="W1685" i="1"/>
  <c r="Y1685" i="1"/>
  <c r="Z1685" i="1"/>
  <c r="V1739" i="1"/>
  <c r="W1739" i="1"/>
  <c r="Y1739" i="1"/>
  <c r="Z1739" i="1"/>
  <c r="V1731" i="1"/>
  <c r="W1731" i="1"/>
  <c r="Y1731" i="1"/>
  <c r="Z1731" i="1"/>
  <c r="V1723" i="1"/>
  <c r="W1723" i="1"/>
  <c r="Y1723" i="1"/>
  <c r="Z1723" i="1"/>
  <c r="V1722" i="1"/>
  <c r="W1722" i="1"/>
  <c r="Y1722" i="1"/>
  <c r="Z1722" i="1"/>
  <c r="V1718" i="1"/>
  <c r="W1718" i="1"/>
  <c r="Y1718" i="1"/>
  <c r="Z1718" i="1"/>
  <c r="V1714" i="1"/>
  <c r="W1714" i="1"/>
  <c r="Y1714" i="1"/>
  <c r="Z1714" i="1"/>
  <c r="V1710" i="1"/>
  <c r="W1710" i="1"/>
  <c r="Y1710" i="1"/>
  <c r="Z1710" i="1"/>
  <c r="V1698" i="1"/>
  <c r="W1698" i="1"/>
  <c r="Y1698" i="1"/>
  <c r="Z1698" i="1"/>
  <c r="V1694" i="1"/>
  <c r="W1694" i="1"/>
  <c r="Y1694" i="1"/>
  <c r="Z1694" i="1"/>
  <c r="V1686" i="1"/>
  <c r="W1686" i="1"/>
  <c r="Y1686" i="1"/>
  <c r="Z1686" i="1"/>
  <c r="V1682" i="1"/>
  <c r="W1682" i="1"/>
  <c r="Y1682" i="1"/>
  <c r="Z1682" i="1"/>
  <c r="V1678" i="1"/>
  <c r="W1678" i="1"/>
  <c r="Y1678" i="1"/>
  <c r="Z1678" i="1"/>
  <c r="V1674" i="1"/>
  <c r="W1674" i="1"/>
  <c r="Y1674" i="1"/>
  <c r="Z1674" i="1"/>
  <c r="V1670" i="1"/>
  <c r="W1670" i="1"/>
  <c r="Y1670" i="1"/>
  <c r="Z1670" i="1"/>
  <c r="V1666" i="1"/>
  <c r="W1666" i="1"/>
  <c r="Y1666" i="1"/>
  <c r="Z1666" i="1"/>
  <c r="V1799" i="1"/>
  <c r="W1799" i="1"/>
  <c r="Y1799" i="1"/>
  <c r="Z1799" i="1"/>
  <c r="V1800" i="1"/>
  <c r="W1800" i="1"/>
  <c r="Y1800" i="1"/>
  <c r="Z1800" i="1"/>
  <c r="Z1801" i="1"/>
  <c r="V1737" i="1"/>
  <c r="W1737" i="1"/>
  <c r="Y1737" i="1"/>
  <c r="Z1737" i="1"/>
  <c r="V1725" i="1"/>
  <c r="W1725" i="1"/>
  <c r="Y1725" i="1"/>
  <c r="Z1725" i="1"/>
  <c r="V1728" i="1"/>
  <c r="W1728" i="1"/>
  <c r="Y1728" i="1"/>
  <c r="Z1728" i="1"/>
  <c r="V1724" i="1"/>
  <c r="W1724" i="1"/>
  <c r="Y1724" i="1"/>
  <c r="Z1724" i="1"/>
  <c r="V1797" i="1"/>
  <c r="W1797" i="1"/>
  <c r="Y1797" i="1"/>
  <c r="Z1797" i="1"/>
  <c r="V1793" i="1"/>
  <c r="W1793" i="1"/>
  <c r="Y1793" i="1"/>
  <c r="Z1793" i="1"/>
  <c r="V1789" i="1"/>
  <c r="W1789" i="1"/>
  <c r="Y1789" i="1"/>
  <c r="Z1789" i="1"/>
  <c r="V1785" i="1"/>
  <c r="W1785" i="1"/>
  <c r="Y1785" i="1"/>
  <c r="Z1785" i="1"/>
  <c r="V1781" i="1"/>
  <c r="W1781" i="1"/>
  <c r="Y1781" i="1"/>
  <c r="Z1781" i="1"/>
  <c r="V1777" i="1"/>
  <c r="W1777" i="1"/>
  <c r="Y1777" i="1"/>
  <c r="Z1777" i="1"/>
  <c r="V1773" i="1"/>
  <c r="W1773" i="1"/>
  <c r="Y1773" i="1"/>
  <c r="V1769" i="1"/>
  <c r="W1769" i="1"/>
  <c r="Y1769" i="1"/>
  <c r="Z1769" i="1"/>
  <c r="V1765" i="1"/>
  <c r="W1765" i="1"/>
  <c r="Y1765" i="1"/>
  <c r="Z1765" i="1"/>
  <c r="V1761" i="1"/>
  <c r="W1761" i="1"/>
  <c r="Y1761" i="1"/>
  <c r="Z1761" i="1"/>
  <c r="V1757" i="1"/>
  <c r="W1757" i="1"/>
  <c r="Y1757" i="1"/>
  <c r="V1753" i="1"/>
  <c r="W1753" i="1"/>
  <c r="Y1753" i="1"/>
  <c r="Z1753" i="1"/>
  <c r="V1749" i="1"/>
  <c r="W1749" i="1"/>
  <c r="Y1749" i="1"/>
  <c r="Z1749" i="1"/>
  <c r="V1745" i="1"/>
  <c r="W1745" i="1"/>
  <c r="Y1745" i="1"/>
  <c r="Z1745" i="1"/>
  <c r="V1635" i="1"/>
  <c r="W1635" i="1"/>
  <c r="Y1635" i="1"/>
  <c r="Z1635" i="1"/>
  <c r="V1623" i="1"/>
  <c r="W1623" i="1"/>
  <c r="Y1623" i="1"/>
  <c r="Z1623" i="1"/>
  <c r="V1795" i="1"/>
  <c r="W1795" i="1"/>
  <c r="Y1795" i="1"/>
  <c r="Z1795" i="1"/>
  <c r="V1791" i="1"/>
  <c r="W1791" i="1"/>
  <c r="Y1791" i="1"/>
  <c r="Z1791" i="1"/>
  <c r="V1787" i="1"/>
  <c r="W1787" i="1"/>
  <c r="Y1787" i="1"/>
  <c r="Z1787" i="1"/>
  <c r="V1783" i="1"/>
  <c r="W1783" i="1"/>
  <c r="Y1783" i="1"/>
  <c r="Z1783" i="1"/>
  <c r="V1779" i="1"/>
  <c r="W1779" i="1"/>
  <c r="Y1779" i="1"/>
  <c r="Z1779" i="1"/>
  <c r="V1741" i="1"/>
  <c r="W1741" i="1"/>
  <c r="Y1741" i="1"/>
  <c r="Z1741" i="1"/>
  <c r="V1619" i="1"/>
  <c r="W1619" i="1"/>
  <c r="Y1619" i="1"/>
  <c r="Z1619" i="1"/>
  <c r="V1665" i="1"/>
  <c r="W1665" i="1"/>
  <c r="Y1665" i="1"/>
  <c r="Z1665" i="1"/>
  <c r="V1661" i="1"/>
  <c r="W1661" i="1"/>
  <c r="Y1661" i="1"/>
  <c r="Z1661" i="1"/>
  <c r="V1657" i="1"/>
  <c r="W1657" i="1"/>
  <c r="Y1657" i="1"/>
  <c r="Z1657" i="1"/>
  <c r="V1645" i="1"/>
  <c r="W1645" i="1"/>
  <c r="Y1645" i="1"/>
  <c r="Z1645" i="1"/>
  <c r="V1641" i="1"/>
  <c r="W1641" i="1"/>
  <c r="Y1641" i="1"/>
  <c r="Z1641" i="1"/>
  <c r="V1637" i="1"/>
  <c r="W1637" i="1"/>
  <c r="Y1637" i="1"/>
  <c r="Z1637" i="1"/>
  <c r="V1633" i="1"/>
  <c r="W1633" i="1"/>
  <c r="Y1633" i="1"/>
  <c r="Z1633" i="1"/>
  <c r="V1629" i="1"/>
  <c r="W1629" i="1"/>
  <c r="Y1629" i="1"/>
  <c r="Z1629" i="1"/>
  <c r="V1679" i="1"/>
  <c r="W1679" i="1"/>
  <c r="Y1679" i="1"/>
  <c r="Z1679" i="1"/>
  <c r="V1675" i="1"/>
  <c r="W1675" i="1"/>
  <c r="Y1675" i="1"/>
  <c r="Z1675" i="1"/>
  <c r="V1671" i="1"/>
  <c r="W1671" i="1"/>
  <c r="Y1671" i="1"/>
  <c r="Z1671" i="1"/>
  <c r="V1667" i="1"/>
  <c r="W1667" i="1"/>
  <c r="Y1667" i="1"/>
  <c r="Z1667" i="1"/>
  <c r="V1711" i="1"/>
  <c r="W1711" i="1"/>
  <c r="Y1711" i="1"/>
  <c r="Z1711" i="1"/>
  <c r="V1690" i="1"/>
  <c r="W1690" i="1"/>
  <c r="Y1690" i="1"/>
  <c r="Z1690" i="1"/>
  <c r="V1760" i="1"/>
  <c r="W1760" i="1"/>
  <c r="Y1760" i="1"/>
  <c r="Z1760" i="1"/>
  <c r="V1756" i="1"/>
  <c r="W1756" i="1"/>
  <c r="Y1756" i="1"/>
  <c r="Z1756" i="1"/>
  <c r="V1744" i="1"/>
  <c r="W1744" i="1"/>
  <c r="Y1744" i="1"/>
  <c r="Z1744" i="1"/>
  <c r="V1740" i="1"/>
  <c r="W1740" i="1"/>
  <c r="Y1740" i="1"/>
  <c r="Z1740" i="1"/>
  <c r="V1798" i="1"/>
  <c r="W1798" i="1"/>
  <c r="Y1798" i="1"/>
  <c r="Z1798" i="1"/>
  <c r="V1796" i="1"/>
  <c r="W1796" i="1"/>
  <c r="Y1796" i="1"/>
  <c r="Z1796" i="1"/>
  <c r="V1792" i="1"/>
  <c r="W1792" i="1"/>
  <c r="Y1792" i="1"/>
  <c r="Z1792" i="1"/>
  <c r="V1790" i="1"/>
  <c r="W1790" i="1"/>
  <c r="Y1790" i="1"/>
  <c r="Z1790" i="1"/>
  <c r="V1788" i="1"/>
  <c r="W1788" i="1"/>
  <c r="Y1788" i="1"/>
  <c r="Z1788" i="1"/>
  <c r="V1784" i="1"/>
  <c r="W1784" i="1"/>
  <c r="Y1784" i="1"/>
  <c r="Z1784" i="1"/>
  <c r="V1782" i="1"/>
  <c r="W1782" i="1"/>
  <c r="Y1782" i="1"/>
  <c r="Z1782" i="1"/>
  <c r="V1780" i="1"/>
  <c r="W1780" i="1"/>
  <c r="Y1780" i="1"/>
  <c r="Z1780" i="1"/>
  <c r="V1776" i="1"/>
  <c r="W1776" i="1"/>
  <c r="Y1776" i="1"/>
  <c r="Z1776" i="1"/>
  <c r="Z1773" i="1"/>
  <c r="V1772" i="1"/>
  <c r="W1772" i="1"/>
  <c r="Y1772" i="1"/>
  <c r="Z1772" i="1"/>
  <c r="V1771" i="1"/>
  <c r="W1771" i="1"/>
  <c r="Y1771" i="1"/>
  <c r="Z1771" i="1"/>
  <c r="V1770" i="1"/>
  <c r="W1770" i="1"/>
  <c r="Y1770" i="1"/>
  <c r="Z1770" i="1"/>
  <c r="V1768" i="1"/>
  <c r="W1768" i="1"/>
  <c r="Y1768" i="1"/>
  <c r="Z1768" i="1"/>
  <c r="V1767" i="1"/>
  <c r="W1767" i="1"/>
  <c r="Y1767" i="1"/>
  <c r="Z1767" i="1"/>
  <c r="V1764" i="1"/>
  <c r="W1764" i="1"/>
  <c r="Y1764" i="1"/>
  <c r="Z1764" i="1"/>
  <c r="V1763" i="1"/>
  <c r="W1763" i="1"/>
  <c r="Y1763" i="1"/>
  <c r="Z1763" i="1"/>
  <c r="Z1757" i="1"/>
  <c r="Z1755" i="1"/>
  <c r="Z1754" i="1"/>
  <c r="V1752" i="1"/>
  <c r="W1752" i="1"/>
  <c r="Y1752" i="1"/>
  <c r="Z1752" i="1"/>
  <c r="V1751" i="1"/>
  <c r="W1751" i="1"/>
  <c r="Y1751" i="1"/>
  <c r="Z1751" i="1"/>
  <c r="V1748" i="1"/>
  <c r="W1748" i="1"/>
  <c r="Y1748" i="1"/>
  <c r="Z1748" i="1"/>
  <c r="V1747" i="1"/>
  <c r="W1747" i="1"/>
  <c r="Y1747" i="1"/>
  <c r="Z1747" i="1"/>
  <c r="V1738" i="1"/>
  <c r="W1738" i="1"/>
  <c r="Y1738" i="1"/>
  <c r="Z1738" i="1"/>
  <c r="V1736" i="1"/>
  <c r="W1736" i="1"/>
  <c r="Y1736" i="1"/>
  <c r="Z1736" i="1"/>
  <c r="V1735" i="1"/>
  <c r="W1735" i="1"/>
  <c r="Y1735" i="1"/>
  <c r="Z1735" i="1"/>
  <c r="V1733" i="1"/>
  <c r="W1733" i="1"/>
  <c r="Y1733" i="1"/>
  <c r="Z1733" i="1"/>
  <c r="V1732" i="1"/>
  <c r="W1732" i="1"/>
  <c r="Y1732" i="1"/>
  <c r="Z1732" i="1"/>
  <c r="V1729" i="1"/>
  <c r="W1729" i="1"/>
  <c r="Y1729" i="1"/>
  <c r="Z1729" i="1"/>
  <c r="V1794" i="1"/>
  <c r="W1794" i="1"/>
  <c r="Y1794" i="1"/>
  <c r="Z1794" i="1"/>
  <c r="V1786" i="1"/>
  <c r="W1786" i="1"/>
  <c r="Y1786" i="1"/>
  <c r="Z1786" i="1"/>
  <c r="V1778" i="1"/>
  <c r="W1778" i="1"/>
  <c r="Y1778" i="1"/>
  <c r="Z1778" i="1"/>
  <c r="V1775" i="1"/>
  <c r="W1775" i="1"/>
  <c r="Y1775" i="1"/>
  <c r="Z1775" i="1"/>
  <c r="V1762" i="1"/>
  <c r="W1762" i="1"/>
  <c r="Y1762" i="1"/>
  <c r="Z1762" i="1"/>
  <c r="V1759" i="1"/>
  <c r="W1759" i="1"/>
  <c r="Y1759" i="1"/>
  <c r="Z1759" i="1"/>
  <c r="V1746" i="1"/>
  <c r="W1746" i="1"/>
  <c r="Y1746" i="1"/>
  <c r="Z1746" i="1"/>
  <c r="V1743" i="1"/>
  <c r="W1743" i="1"/>
  <c r="Y1743" i="1"/>
  <c r="Z1743" i="1"/>
  <c r="V1730" i="1"/>
  <c r="W1730" i="1"/>
  <c r="Y1730" i="1"/>
  <c r="Z1730" i="1"/>
  <c r="V1727" i="1"/>
  <c r="W1727" i="1"/>
  <c r="Y1727" i="1"/>
  <c r="Z1727" i="1"/>
  <c r="V1766" i="1"/>
  <c r="W1766" i="1"/>
  <c r="Y1766" i="1"/>
  <c r="Z1766" i="1"/>
  <c r="V1750" i="1"/>
  <c r="W1750" i="1"/>
  <c r="Y1750" i="1"/>
  <c r="Z1750" i="1"/>
  <c r="V1734" i="1"/>
  <c r="W1734" i="1"/>
  <c r="Y1734" i="1"/>
  <c r="Z1734" i="1"/>
  <c r="V1774" i="1"/>
  <c r="W1774" i="1"/>
  <c r="Y1774" i="1"/>
  <c r="Z1774" i="1"/>
  <c r="V1758" i="1"/>
  <c r="W1758" i="1"/>
  <c r="Y1758" i="1"/>
  <c r="Z1758" i="1"/>
  <c r="V1742" i="1"/>
  <c r="W1742" i="1"/>
  <c r="Y1742" i="1"/>
  <c r="Z1742" i="1"/>
  <c r="V1726" i="1"/>
  <c r="W1726" i="1"/>
  <c r="Y1726" i="1"/>
  <c r="Z1726" i="1"/>
  <c r="V1721" i="1"/>
  <c r="W1721" i="1"/>
  <c r="Y1721" i="1"/>
  <c r="Z1721" i="1"/>
  <c r="V1719" i="1"/>
  <c r="W1719" i="1"/>
  <c r="Y1719" i="1"/>
  <c r="Z1719" i="1"/>
  <c r="V1717" i="1"/>
  <c r="W1717" i="1"/>
  <c r="Y1717" i="1"/>
  <c r="Z1717" i="1"/>
  <c r="V1715" i="1"/>
  <c r="W1715" i="1"/>
  <c r="Y1715" i="1"/>
  <c r="Z1715" i="1"/>
  <c r="V1713" i="1"/>
  <c r="W1713" i="1"/>
  <c r="Y1713" i="1"/>
  <c r="Z1713" i="1"/>
  <c r="V1709" i="1"/>
  <c r="W1709" i="1"/>
  <c r="Y1709" i="1"/>
  <c r="Z1709" i="1"/>
  <c r="V1707" i="1"/>
  <c r="W1707" i="1"/>
  <c r="Y1707" i="1"/>
  <c r="Z1707" i="1"/>
  <c r="V1706" i="1"/>
  <c r="W1706" i="1"/>
  <c r="Y1706" i="1"/>
  <c r="Z1706" i="1"/>
  <c r="V1705" i="1"/>
  <c r="W1705" i="1"/>
  <c r="Y1705" i="1"/>
  <c r="Z1705" i="1"/>
  <c r="V1703" i="1"/>
  <c r="W1703" i="1"/>
  <c r="Y1703" i="1"/>
  <c r="Z1703" i="1"/>
  <c r="V1701" i="1"/>
  <c r="W1701" i="1"/>
  <c r="Y1701" i="1"/>
  <c r="Z1701" i="1"/>
  <c r="V1699" i="1"/>
  <c r="W1699" i="1"/>
  <c r="Y1699" i="1"/>
  <c r="Z1699" i="1"/>
  <c r="V1697" i="1"/>
  <c r="W1697" i="1"/>
  <c r="Y1697" i="1"/>
  <c r="Z1697" i="1"/>
  <c r="V1695" i="1"/>
  <c r="W1695" i="1"/>
  <c r="Y1695" i="1"/>
  <c r="Z1695" i="1"/>
  <c r="V1693" i="1"/>
  <c r="W1693" i="1"/>
  <c r="Y1693" i="1"/>
  <c r="Z1693" i="1"/>
  <c r="V1691" i="1"/>
  <c r="W1691" i="1"/>
  <c r="Y1691" i="1"/>
  <c r="Z1691" i="1"/>
  <c r="V1689" i="1"/>
  <c r="W1689" i="1"/>
  <c r="Y1689" i="1"/>
  <c r="Z1689" i="1"/>
  <c r="V1687" i="1"/>
  <c r="W1687" i="1"/>
  <c r="Y1687" i="1"/>
  <c r="Z1687" i="1"/>
  <c r="V1683" i="1"/>
  <c r="W1683" i="1"/>
  <c r="Y1683" i="1"/>
  <c r="Z1683" i="1"/>
  <c r="V1681" i="1"/>
  <c r="W1681" i="1"/>
  <c r="Y1681" i="1"/>
  <c r="Z1681" i="1"/>
  <c r="V1720" i="1"/>
  <c r="W1720" i="1"/>
  <c r="Y1720" i="1"/>
  <c r="Z1720" i="1"/>
  <c r="V1716" i="1"/>
  <c r="W1716" i="1"/>
  <c r="Y1716" i="1"/>
  <c r="Z1716" i="1"/>
  <c r="V1712" i="1"/>
  <c r="W1712" i="1"/>
  <c r="Y1712" i="1"/>
  <c r="Z1712" i="1"/>
  <c r="V1708" i="1"/>
  <c r="W1708" i="1"/>
  <c r="Y1708" i="1"/>
  <c r="Z1708" i="1"/>
  <c r="V1704" i="1"/>
  <c r="W1704" i="1"/>
  <c r="Y1704" i="1"/>
  <c r="Z1704" i="1"/>
  <c r="V1700" i="1"/>
  <c r="W1700" i="1"/>
  <c r="Y1700" i="1"/>
  <c r="Z1700" i="1"/>
  <c r="V1696" i="1"/>
  <c r="W1696" i="1"/>
  <c r="Y1696" i="1"/>
  <c r="Z1696" i="1"/>
  <c r="V1692" i="1"/>
  <c r="W1692" i="1"/>
  <c r="Y1692" i="1"/>
  <c r="Z1692" i="1"/>
  <c r="V1688" i="1"/>
  <c r="W1688" i="1"/>
  <c r="Y1688" i="1"/>
  <c r="Z1688" i="1"/>
  <c r="V1684" i="1"/>
  <c r="W1684" i="1"/>
  <c r="Y1684" i="1"/>
  <c r="Z1684" i="1"/>
  <c r="V1677" i="1"/>
  <c r="W1677" i="1"/>
  <c r="Y1677" i="1"/>
  <c r="Z1677" i="1"/>
  <c r="V1673" i="1"/>
  <c r="W1673" i="1"/>
  <c r="Y1673" i="1"/>
  <c r="Z1673" i="1"/>
  <c r="V1669" i="1"/>
  <c r="W1669" i="1"/>
  <c r="Y1669" i="1"/>
  <c r="Z1669" i="1"/>
  <c r="Z1680" i="1"/>
  <c r="V1662" i="1"/>
  <c r="W1662" i="1"/>
  <c r="Y1662" i="1"/>
  <c r="Z1662" i="1"/>
  <c r="V1658" i="1"/>
  <c r="W1658" i="1"/>
  <c r="Y1658" i="1"/>
  <c r="Z1658" i="1"/>
  <c r="V1654" i="1"/>
  <c r="W1654" i="1"/>
  <c r="Y1654" i="1"/>
  <c r="Z1654" i="1"/>
  <c r="V1650" i="1"/>
  <c r="W1650" i="1"/>
  <c r="Y1650" i="1"/>
  <c r="Z1650" i="1"/>
  <c r="V1642" i="1"/>
  <c r="W1642" i="1"/>
  <c r="Y1642" i="1"/>
  <c r="Z1642" i="1"/>
  <c r="V1634" i="1"/>
  <c r="W1634" i="1"/>
  <c r="Y1634" i="1"/>
  <c r="Z1634" i="1"/>
  <c r="V1630" i="1"/>
  <c r="W1630" i="1"/>
  <c r="Y1630" i="1"/>
  <c r="Z1630" i="1"/>
  <c r="V1626" i="1"/>
  <c r="W1626" i="1"/>
  <c r="Y1626" i="1"/>
  <c r="Z1626" i="1"/>
  <c r="V1663" i="1"/>
  <c r="W1663" i="1"/>
  <c r="Y1663" i="1"/>
  <c r="Z1663" i="1"/>
  <c r="V1655" i="1"/>
  <c r="W1655" i="1"/>
  <c r="Y1655" i="1"/>
  <c r="Z1655" i="1"/>
  <c r="V1651" i="1"/>
  <c r="W1651" i="1"/>
  <c r="Y1651" i="1"/>
  <c r="Z1651" i="1"/>
  <c r="V1647" i="1"/>
  <c r="W1647" i="1"/>
  <c r="Y1647" i="1"/>
  <c r="Z1647" i="1"/>
  <c r="V1639" i="1"/>
  <c r="W1639" i="1"/>
  <c r="Y1639" i="1"/>
  <c r="Z1639" i="1"/>
  <c r="V1631" i="1"/>
  <c r="W1631" i="1"/>
  <c r="Y1631" i="1"/>
  <c r="Z1631" i="1"/>
  <c r="V1627" i="1"/>
  <c r="W1627" i="1"/>
  <c r="Y1627" i="1"/>
  <c r="Z1627" i="1"/>
  <c r="V1649" i="1"/>
  <c r="W1649" i="1"/>
  <c r="Y1649" i="1"/>
  <c r="Z1649" i="1"/>
  <c r="V1617" i="1"/>
  <c r="W1617" i="1"/>
  <c r="Y1617" i="1"/>
  <c r="Z1617" i="1"/>
  <c r="V1659" i="1"/>
  <c r="W1659" i="1"/>
  <c r="Y1659" i="1"/>
  <c r="Z1659" i="1"/>
  <c r="V1618" i="1"/>
  <c r="W1618" i="1"/>
  <c r="Y1618" i="1"/>
  <c r="Z1618" i="1"/>
  <c r="V1653" i="1"/>
  <c r="W1653" i="1"/>
  <c r="Y1653" i="1"/>
  <c r="Z1653" i="1"/>
  <c r="V1625" i="1"/>
  <c r="W1625" i="1"/>
  <c r="Y1625" i="1"/>
  <c r="Z1625" i="1"/>
  <c r="V1646" i="1"/>
  <c r="W1646" i="1"/>
  <c r="Y1646" i="1"/>
  <c r="Z1646" i="1"/>
  <c r="V1643" i="1"/>
  <c r="W1643" i="1"/>
  <c r="Y1643" i="1"/>
  <c r="Z1643" i="1"/>
  <c r="V1638" i="1"/>
  <c r="W1638" i="1"/>
  <c r="Y1638" i="1"/>
  <c r="Z1638" i="1"/>
  <c r="V1621" i="1"/>
  <c r="W1621" i="1"/>
  <c r="Y1621" i="1"/>
  <c r="Z1621" i="1"/>
  <c r="V1620" i="1"/>
  <c r="W1620" i="1"/>
  <c r="Y1620" i="1"/>
  <c r="Z1620" i="1"/>
  <c r="V1622" i="1"/>
  <c r="W1622" i="1"/>
  <c r="Y1622" i="1"/>
  <c r="Z1622" i="1"/>
  <c r="V1664" i="1"/>
  <c r="W1664" i="1"/>
  <c r="Y1664" i="1"/>
  <c r="Z1664" i="1"/>
  <c r="V1660" i="1"/>
  <c r="W1660" i="1"/>
  <c r="Y1660" i="1"/>
  <c r="Z1660" i="1"/>
  <c r="V1656" i="1"/>
  <c r="W1656" i="1"/>
  <c r="Y1656" i="1"/>
  <c r="Z1656" i="1"/>
  <c r="V1652" i="1"/>
  <c r="W1652" i="1"/>
  <c r="Y1652" i="1"/>
  <c r="Z1652" i="1"/>
  <c r="V1648" i="1"/>
  <c r="W1648" i="1"/>
  <c r="Y1648" i="1"/>
  <c r="Z1648" i="1"/>
  <c r="V1644" i="1"/>
  <c r="W1644" i="1"/>
  <c r="Y1644" i="1"/>
  <c r="Z1644" i="1"/>
  <c r="V1640" i="1"/>
  <c r="W1640" i="1"/>
  <c r="Y1640" i="1"/>
  <c r="Z1640" i="1"/>
  <c r="V1636" i="1"/>
  <c r="W1636" i="1"/>
  <c r="Y1636" i="1"/>
  <c r="Z1636" i="1"/>
  <c r="V1632" i="1"/>
  <c r="W1632" i="1"/>
  <c r="Y1632" i="1"/>
  <c r="Z1632" i="1"/>
  <c r="V1628" i="1"/>
  <c r="W1628" i="1"/>
  <c r="Y1628" i="1"/>
  <c r="Z1628" i="1"/>
  <c r="V1624" i="1"/>
  <c r="W1624" i="1"/>
  <c r="Y1624" i="1"/>
  <c r="Z1624" i="1"/>
  <c r="V1616" i="1"/>
  <c r="W1616" i="1"/>
  <c r="Y1616" i="1"/>
  <c r="Z1616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R1516" i="1"/>
  <c r="V1516" i="1"/>
  <c r="W1516" i="1"/>
  <c r="R1517" i="1"/>
  <c r="R1518" i="1"/>
  <c r="R1519" i="1"/>
  <c r="V1519" i="1"/>
  <c r="W1519" i="1"/>
  <c r="Y1519" i="1"/>
  <c r="R1520" i="1"/>
  <c r="R1521" i="1"/>
  <c r="V1521" i="1"/>
  <c r="W1521" i="1"/>
  <c r="Y1521" i="1"/>
  <c r="R1522" i="1"/>
  <c r="V1522" i="1"/>
  <c r="W1522" i="1"/>
  <c r="Y1522" i="1"/>
  <c r="R1523" i="1"/>
  <c r="V1523" i="1"/>
  <c r="W1523" i="1"/>
  <c r="Y1523" i="1"/>
  <c r="R1524" i="1"/>
  <c r="V1524" i="1"/>
  <c r="W1524" i="1"/>
  <c r="Y1524" i="1"/>
  <c r="R1525" i="1"/>
  <c r="V1525" i="1"/>
  <c r="W1525" i="1"/>
  <c r="Y1525" i="1"/>
  <c r="R1526" i="1"/>
  <c r="V1526" i="1"/>
  <c r="W1526" i="1"/>
  <c r="Y1526" i="1"/>
  <c r="R1527" i="1"/>
  <c r="R1528" i="1"/>
  <c r="V1528" i="1"/>
  <c r="W1528" i="1"/>
  <c r="Y1528" i="1"/>
  <c r="R1529" i="1"/>
  <c r="V1529" i="1"/>
  <c r="W1529" i="1"/>
  <c r="Y1529" i="1"/>
  <c r="R1530" i="1"/>
  <c r="V1530" i="1"/>
  <c r="W1530" i="1"/>
  <c r="Y1530" i="1"/>
  <c r="R1531" i="1"/>
  <c r="R1532" i="1"/>
  <c r="V1532" i="1"/>
  <c r="W1532" i="1"/>
  <c r="Y1532" i="1"/>
  <c r="R1533" i="1"/>
  <c r="V1533" i="1"/>
  <c r="W1533" i="1"/>
  <c r="Y1533" i="1"/>
  <c r="R1534" i="1"/>
  <c r="V1534" i="1"/>
  <c r="W1534" i="1"/>
  <c r="Y1534" i="1"/>
  <c r="R1535" i="1"/>
  <c r="R1536" i="1"/>
  <c r="V1536" i="1"/>
  <c r="W1536" i="1"/>
  <c r="Y1536" i="1"/>
  <c r="R1537" i="1"/>
  <c r="V1537" i="1"/>
  <c r="W1537" i="1"/>
  <c r="Y1537" i="1"/>
  <c r="R1538" i="1"/>
  <c r="R1539" i="1"/>
  <c r="V1539" i="1"/>
  <c r="W1539" i="1"/>
  <c r="Y1539" i="1"/>
  <c r="R1540" i="1"/>
  <c r="V1540" i="1"/>
  <c r="W1540" i="1"/>
  <c r="Y1540" i="1"/>
  <c r="R1541" i="1"/>
  <c r="V1541" i="1"/>
  <c r="W1541" i="1"/>
  <c r="Y1541" i="1"/>
  <c r="R1542" i="1"/>
  <c r="V1542" i="1"/>
  <c r="W1542" i="1"/>
  <c r="Y1542" i="1"/>
  <c r="R1543" i="1"/>
  <c r="V1543" i="1"/>
  <c r="W1543" i="1"/>
  <c r="Y1543" i="1"/>
  <c r="R1544" i="1"/>
  <c r="V1544" i="1"/>
  <c r="W1544" i="1"/>
  <c r="Y1544" i="1"/>
  <c r="R1545" i="1"/>
  <c r="V1545" i="1"/>
  <c r="W1545" i="1"/>
  <c r="Y1545" i="1"/>
  <c r="R1546" i="1"/>
  <c r="V1546" i="1"/>
  <c r="W1546" i="1"/>
  <c r="Y1546" i="1"/>
  <c r="R1547" i="1"/>
  <c r="V1547" i="1"/>
  <c r="W1547" i="1"/>
  <c r="Y1547" i="1"/>
  <c r="R1548" i="1"/>
  <c r="V1548" i="1"/>
  <c r="W1548" i="1"/>
  <c r="Y1548" i="1"/>
  <c r="R1549" i="1"/>
  <c r="V1549" i="1"/>
  <c r="W1549" i="1"/>
  <c r="Y1549" i="1"/>
  <c r="R1550" i="1"/>
  <c r="V1550" i="1"/>
  <c r="W1550" i="1"/>
  <c r="Y1550" i="1"/>
  <c r="R1551" i="1"/>
  <c r="V1551" i="1"/>
  <c r="W1551" i="1"/>
  <c r="Y1551" i="1"/>
  <c r="R1552" i="1"/>
  <c r="V1552" i="1"/>
  <c r="W1552" i="1"/>
  <c r="Y1552" i="1"/>
  <c r="R1553" i="1"/>
  <c r="V1553" i="1"/>
  <c r="W1553" i="1"/>
  <c r="Y1553" i="1"/>
  <c r="R1554" i="1"/>
  <c r="V1554" i="1"/>
  <c r="W1554" i="1"/>
  <c r="Y1554" i="1"/>
  <c r="R1555" i="1"/>
  <c r="V1555" i="1"/>
  <c r="W1555" i="1"/>
  <c r="Y1555" i="1"/>
  <c r="R1556" i="1"/>
  <c r="V1556" i="1"/>
  <c r="W1556" i="1"/>
  <c r="Y1556" i="1"/>
  <c r="R1557" i="1"/>
  <c r="V1557" i="1"/>
  <c r="W1557" i="1"/>
  <c r="Y1557" i="1"/>
  <c r="R1558" i="1"/>
  <c r="V1558" i="1"/>
  <c r="W1558" i="1"/>
  <c r="Y1558" i="1"/>
  <c r="R1559" i="1"/>
  <c r="V1559" i="1"/>
  <c r="W1559" i="1"/>
  <c r="Y1559" i="1"/>
  <c r="R1560" i="1"/>
  <c r="V1560" i="1"/>
  <c r="W1560" i="1"/>
  <c r="Y1560" i="1"/>
  <c r="R1561" i="1"/>
  <c r="R1562" i="1"/>
  <c r="V1562" i="1"/>
  <c r="W1562" i="1"/>
  <c r="Y1562" i="1"/>
  <c r="R1563" i="1"/>
  <c r="R1564" i="1"/>
  <c r="V1564" i="1"/>
  <c r="W1564" i="1"/>
  <c r="Y1564" i="1"/>
  <c r="R1565" i="1"/>
  <c r="R1566" i="1"/>
  <c r="V1566" i="1"/>
  <c r="W1566" i="1"/>
  <c r="Y1566" i="1"/>
  <c r="R1567" i="1"/>
  <c r="V1567" i="1"/>
  <c r="W1567" i="1"/>
  <c r="Y1567" i="1"/>
  <c r="R1568" i="1"/>
  <c r="V1568" i="1"/>
  <c r="W1568" i="1"/>
  <c r="Y1568" i="1"/>
  <c r="R1569" i="1"/>
  <c r="R1570" i="1"/>
  <c r="V1570" i="1"/>
  <c r="W1570" i="1"/>
  <c r="Y1570" i="1"/>
  <c r="R1571" i="1"/>
  <c r="V1571" i="1"/>
  <c r="W1571" i="1"/>
  <c r="Y1571" i="1"/>
  <c r="R1572" i="1"/>
  <c r="V1572" i="1"/>
  <c r="W1572" i="1"/>
  <c r="Y1572" i="1"/>
  <c r="R1573" i="1"/>
  <c r="V1573" i="1"/>
  <c r="W1573" i="1"/>
  <c r="Y1573" i="1"/>
  <c r="R1574" i="1"/>
  <c r="V1574" i="1"/>
  <c r="W1574" i="1"/>
  <c r="Y1574" i="1"/>
  <c r="R1575" i="1"/>
  <c r="R1576" i="1"/>
  <c r="R1577" i="1"/>
  <c r="V1577" i="1"/>
  <c r="W1577" i="1"/>
  <c r="Y1577" i="1"/>
  <c r="R1578" i="1"/>
  <c r="V1578" i="1"/>
  <c r="W1578" i="1"/>
  <c r="Y1578" i="1"/>
  <c r="R1579" i="1"/>
  <c r="V1579" i="1"/>
  <c r="W1579" i="1"/>
  <c r="Y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J1516" i="1"/>
  <c r="M1516" i="1"/>
  <c r="O1516" i="1"/>
  <c r="J1517" i="1"/>
  <c r="M1517" i="1"/>
  <c r="O1517" i="1"/>
  <c r="J1518" i="1"/>
  <c r="M1518" i="1"/>
  <c r="O1518" i="1"/>
  <c r="J1519" i="1"/>
  <c r="M1519" i="1"/>
  <c r="O1519" i="1"/>
  <c r="J1520" i="1"/>
  <c r="M1520" i="1"/>
  <c r="O1520" i="1"/>
  <c r="J1521" i="1"/>
  <c r="M1521" i="1"/>
  <c r="O1521" i="1"/>
  <c r="J1522" i="1"/>
  <c r="M1522" i="1"/>
  <c r="O1522" i="1"/>
  <c r="J1523" i="1"/>
  <c r="M1523" i="1"/>
  <c r="O1523" i="1"/>
  <c r="J1524" i="1"/>
  <c r="M1524" i="1"/>
  <c r="O1524" i="1"/>
  <c r="J1525" i="1"/>
  <c r="M1525" i="1"/>
  <c r="O1525" i="1"/>
  <c r="J1526" i="1"/>
  <c r="M1526" i="1"/>
  <c r="O1526" i="1"/>
  <c r="J1527" i="1"/>
  <c r="M1527" i="1"/>
  <c r="O1527" i="1"/>
  <c r="J1528" i="1"/>
  <c r="M1528" i="1"/>
  <c r="O1528" i="1"/>
  <c r="J1529" i="1"/>
  <c r="M1529" i="1"/>
  <c r="O1529" i="1"/>
  <c r="J1530" i="1"/>
  <c r="M1530" i="1"/>
  <c r="O1530" i="1"/>
  <c r="J1531" i="1"/>
  <c r="M1531" i="1"/>
  <c r="O1531" i="1"/>
  <c r="J1532" i="1"/>
  <c r="M1532" i="1"/>
  <c r="O1532" i="1"/>
  <c r="J1533" i="1"/>
  <c r="M1533" i="1"/>
  <c r="O1533" i="1"/>
  <c r="J1534" i="1"/>
  <c r="M1534" i="1"/>
  <c r="O1534" i="1"/>
  <c r="J1535" i="1"/>
  <c r="M1535" i="1"/>
  <c r="O1535" i="1"/>
  <c r="J1536" i="1"/>
  <c r="M1536" i="1"/>
  <c r="O1536" i="1"/>
  <c r="J1537" i="1"/>
  <c r="M1537" i="1"/>
  <c r="O1537" i="1"/>
  <c r="J1538" i="1"/>
  <c r="M1538" i="1"/>
  <c r="O1538" i="1"/>
  <c r="J1539" i="1"/>
  <c r="M1539" i="1"/>
  <c r="O1539" i="1"/>
  <c r="J1540" i="1"/>
  <c r="M1540" i="1"/>
  <c r="O1540" i="1"/>
  <c r="J1541" i="1"/>
  <c r="M1541" i="1"/>
  <c r="O1541" i="1"/>
  <c r="J1542" i="1"/>
  <c r="M1542" i="1"/>
  <c r="O1542" i="1"/>
  <c r="J1543" i="1"/>
  <c r="M1543" i="1"/>
  <c r="O1543" i="1"/>
  <c r="J1544" i="1"/>
  <c r="M1544" i="1"/>
  <c r="O1544" i="1"/>
  <c r="J1545" i="1"/>
  <c r="M1545" i="1"/>
  <c r="O1545" i="1"/>
  <c r="J1546" i="1"/>
  <c r="M1546" i="1"/>
  <c r="O1546" i="1"/>
  <c r="J1547" i="1"/>
  <c r="M1547" i="1"/>
  <c r="O1547" i="1"/>
  <c r="J1548" i="1"/>
  <c r="M1548" i="1"/>
  <c r="O1548" i="1"/>
  <c r="J1549" i="1"/>
  <c r="M1549" i="1"/>
  <c r="O1549" i="1"/>
  <c r="J1550" i="1"/>
  <c r="M1550" i="1"/>
  <c r="O1550" i="1"/>
  <c r="J1551" i="1"/>
  <c r="M1551" i="1"/>
  <c r="O1551" i="1"/>
  <c r="J1552" i="1"/>
  <c r="M1552" i="1"/>
  <c r="O1552" i="1"/>
  <c r="J1553" i="1"/>
  <c r="M1553" i="1"/>
  <c r="O1553" i="1"/>
  <c r="J1554" i="1"/>
  <c r="M1554" i="1"/>
  <c r="O1554" i="1"/>
  <c r="J1555" i="1"/>
  <c r="M1555" i="1"/>
  <c r="O1555" i="1"/>
  <c r="J1556" i="1"/>
  <c r="M1556" i="1"/>
  <c r="O1556" i="1"/>
  <c r="J1557" i="1"/>
  <c r="M1557" i="1"/>
  <c r="O1557" i="1"/>
  <c r="J1558" i="1"/>
  <c r="M1558" i="1"/>
  <c r="O1558" i="1"/>
  <c r="J1559" i="1"/>
  <c r="M1559" i="1"/>
  <c r="O1559" i="1"/>
  <c r="J1560" i="1"/>
  <c r="M1560" i="1"/>
  <c r="O1560" i="1"/>
  <c r="J1561" i="1"/>
  <c r="M1561" i="1"/>
  <c r="O1561" i="1"/>
  <c r="J1562" i="1"/>
  <c r="M1562" i="1"/>
  <c r="O1562" i="1"/>
  <c r="J1563" i="1"/>
  <c r="M1563" i="1"/>
  <c r="O1563" i="1"/>
  <c r="J1564" i="1"/>
  <c r="M1564" i="1"/>
  <c r="O1564" i="1"/>
  <c r="J1565" i="1"/>
  <c r="M1565" i="1"/>
  <c r="O1565" i="1"/>
  <c r="J1566" i="1"/>
  <c r="M1566" i="1"/>
  <c r="O1566" i="1"/>
  <c r="J1567" i="1"/>
  <c r="M1567" i="1"/>
  <c r="O1567" i="1"/>
  <c r="J1568" i="1"/>
  <c r="M1568" i="1"/>
  <c r="O1568" i="1"/>
  <c r="J1569" i="1"/>
  <c r="M1569" i="1"/>
  <c r="O1569" i="1"/>
  <c r="J1570" i="1"/>
  <c r="M1570" i="1"/>
  <c r="O1570" i="1"/>
  <c r="J1571" i="1"/>
  <c r="M1571" i="1"/>
  <c r="O1571" i="1"/>
  <c r="J1572" i="1"/>
  <c r="M1572" i="1"/>
  <c r="O1572" i="1"/>
  <c r="J1573" i="1"/>
  <c r="M1573" i="1"/>
  <c r="O1573" i="1"/>
  <c r="J1574" i="1"/>
  <c r="M1574" i="1"/>
  <c r="O1574" i="1"/>
  <c r="J1575" i="1"/>
  <c r="M1575" i="1"/>
  <c r="O1575" i="1"/>
  <c r="J1576" i="1"/>
  <c r="M1576" i="1"/>
  <c r="O1576" i="1"/>
  <c r="J1577" i="1"/>
  <c r="M1577" i="1"/>
  <c r="O1577" i="1"/>
  <c r="J1578" i="1"/>
  <c r="M1578" i="1"/>
  <c r="O1578" i="1"/>
  <c r="J1579" i="1"/>
  <c r="M1579" i="1"/>
  <c r="O1579" i="1"/>
  <c r="J1580" i="1"/>
  <c r="M1580" i="1"/>
  <c r="O1580" i="1"/>
  <c r="J1581" i="1"/>
  <c r="M1581" i="1"/>
  <c r="O1581" i="1"/>
  <c r="J1582" i="1"/>
  <c r="M1582" i="1"/>
  <c r="O1582" i="1"/>
  <c r="J1583" i="1"/>
  <c r="M1583" i="1"/>
  <c r="O1583" i="1"/>
  <c r="J1584" i="1"/>
  <c r="M1584" i="1"/>
  <c r="O1584" i="1"/>
  <c r="J1585" i="1"/>
  <c r="M1585" i="1"/>
  <c r="O1585" i="1"/>
  <c r="J1586" i="1"/>
  <c r="M1586" i="1"/>
  <c r="O1586" i="1"/>
  <c r="J1587" i="1"/>
  <c r="M1587" i="1"/>
  <c r="O1587" i="1"/>
  <c r="J1588" i="1"/>
  <c r="M1588" i="1"/>
  <c r="O1588" i="1"/>
  <c r="J1589" i="1"/>
  <c r="M1589" i="1"/>
  <c r="O1589" i="1"/>
  <c r="J1590" i="1"/>
  <c r="M1590" i="1"/>
  <c r="O1590" i="1"/>
  <c r="J1591" i="1"/>
  <c r="M1591" i="1"/>
  <c r="O1591" i="1"/>
  <c r="J1592" i="1"/>
  <c r="M1592" i="1"/>
  <c r="O1592" i="1"/>
  <c r="J1593" i="1"/>
  <c r="M1593" i="1"/>
  <c r="O1593" i="1"/>
  <c r="J1594" i="1"/>
  <c r="M1594" i="1"/>
  <c r="O1594" i="1"/>
  <c r="J1595" i="1"/>
  <c r="M1595" i="1"/>
  <c r="O1595" i="1"/>
  <c r="J1596" i="1"/>
  <c r="M1596" i="1"/>
  <c r="O1596" i="1"/>
  <c r="J1597" i="1"/>
  <c r="M1597" i="1"/>
  <c r="O1597" i="1"/>
  <c r="J1598" i="1"/>
  <c r="M1598" i="1"/>
  <c r="O1598" i="1"/>
  <c r="J1599" i="1"/>
  <c r="M1599" i="1"/>
  <c r="O1599" i="1"/>
  <c r="J1600" i="1"/>
  <c r="M1600" i="1"/>
  <c r="O1600" i="1"/>
  <c r="J1601" i="1"/>
  <c r="M1601" i="1"/>
  <c r="O1601" i="1"/>
  <c r="J1602" i="1"/>
  <c r="M1602" i="1"/>
  <c r="O1602" i="1"/>
  <c r="J1603" i="1"/>
  <c r="M1603" i="1"/>
  <c r="O1603" i="1"/>
  <c r="J1604" i="1"/>
  <c r="M1604" i="1"/>
  <c r="O1604" i="1"/>
  <c r="J1605" i="1"/>
  <c r="M1605" i="1"/>
  <c r="O1605" i="1"/>
  <c r="J1606" i="1"/>
  <c r="M1606" i="1"/>
  <c r="O1606" i="1"/>
  <c r="J1607" i="1"/>
  <c r="M1607" i="1"/>
  <c r="O1607" i="1"/>
  <c r="J1608" i="1"/>
  <c r="M1608" i="1"/>
  <c r="O1608" i="1"/>
  <c r="J1609" i="1"/>
  <c r="M1609" i="1"/>
  <c r="O1609" i="1"/>
  <c r="J1610" i="1"/>
  <c r="M1610" i="1"/>
  <c r="O1610" i="1"/>
  <c r="J1611" i="1"/>
  <c r="M1611" i="1"/>
  <c r="O1611" i="1"/>
  <c r="J1612" i="1"/>
  <c r="M1612" i="1"/>
  <c r="O1612" i="1"/>
  <c r="J1613" i="1"/>
  <c r="M1613" i="1"/>
  <c r="O1613" i="1"/>
  <c r="J1614" i="1"/>
  <c r="M1614" i="1"/>
  <c r="O1614" i="1"/>
  <c r="J1615" i="1"/>
  <c r="M1615" i="1"/>
  <c r="O1615" i="1"/>
  <c r="C1615" i="1"/>
  <c r="G1615" i="1"/>
  <c r="C1614" i="1"/>
  <c r="G1614" i="1"/>
  <c r="C1613" i="1"/>
  <c r="G1613" i="1"/>
  <c r="C1612" i="1"/>
  <c r="G1612" i="1"/>
  <c r="C1611" i="1"/>
  <c r="G1611" i="1"/>
  <c r="C1610" i="1"/>
  <c r="G1610" i="1"/>
  <c r="C1609" i="1"/>
  <c r="G1609" i="1"/>
  <c r="C1608" i="1"/>
  <c r="G1608" i="1"/>
  <c r="C1607" i="1"/>
  <c r="G1607" i="1"/>
  <c r="C1606" i="1"/>
  <c r="G1606" i="1"/>
  <c r="C1605" i="1"/>
  <c r="G1605" i="1"/>
  <c r="C1604" i="1"/>
  <c r="G1604" i="1"/>
  <c r="C1603" i="1"/>
  <c r="G1603" i="1"/>
  <c r="C1602" i="1"/>
  <c r="G1602" i="1"/>
  <c r="C1601" i="1"/>
  <c r="G1601" i="1"/>
  <c r="C1600" i="1"/>
  <c r="G1600" i="1"/>
  <c r="C1599" i="1"/>
  <c r="G1599" i="1"/>
  <c r="C1598" i="1"/>
  <c r="G1598" i="1"/>
  <c r="C1597" i="1"/>
  <c r="G1597" i="1"/>
  <c r="C1596" i="1"/>
  <c r="G1596" i="1"/>
  <c r="C1595" i="1"/>
  <c r="G1595" i="1"/>
  <c r="C1594" i="1"/>
  <c r="G1594" i="1"/>
  <c r="C1593" i="1"/>
  <c r="G1593" i="1"/>
  <c r="C1592" i="1"/>
  <c r="G1592" i="1"/>
  <c r="C1591" i="1"/>
  <c r="G1591" i="1"/>
  <c r="C1590" i="1"/>
  <c r="G1590" i="1"/>
  <c r="C1589" i="1"/>
  <c r="G1589" i="1"/>
  <c r="C1588" i="1"/>
  <c r="G1588" i="1"/>
  <c r="C1587" i="1"/>
  <c r="G1587" i="1"/>
  <c r="C1586" i="1"/>
  <c r="G1586" i="1"/>
  <c r="C1585" i="1"/>
  <c r="G1585" i="1"/>
  <c r="C1584" i="1"/>
  <c r="G1584" i="1"/>
  <c r="C1583" i="1"/>
  <c r="G1583" i="1"/>
  <c r="C1582" i="1"/>
  <c r="G1582" i="1"/>
  <c r="C1581" i="1"/>
  <c r="G1581" i="1"/>
  <c r="C1580" i="1"/>
  <c r="G1580" i="1"/>
  <c r="C1579" i="1"/>
  <c r="G1579" i="1"/>
  <c r="C1578" i="1"/>
  <c r="G1578" i="1"/>
  <c r="C1577" i="1"/>
  <c r="G1577" i="1"/>
  <c r="C1576" i="1"/>
  <c r="G1576" i="1"/>
  <c r="C1575" i="1"/>
  <c r="G1575" i="1"/>
  <c r="C1574" i="1"/>
  <c r="G1574" i="1"/>
  <c r="C1573" i="1"/>
  <c r="G1573" i="1"/>
  <c r="C1572" i="1"/>
  <c r="G1572" i="1"/>
  <c r="C1571" i="1"/>
  <c r="G1571" i="1"/>
  <c r="C1570" i="1"/>
  <c r="G1570" i="1"/>
  <c r="C1569" i="1"/>
  <c r="G1569" i="1"/>
  <c r="C1568" i="1"/>
  <c r="G1568" i="1"/>
  <c r="C1567" i="1"/>
  <c r="G1567" i="1"/>
  <c r="C1566" i="1"/>
  <c r="G1566" i="1"/>
  <c r="C1565" i="1"/>
  <c r="G1565" i="1"/>
  <c r="C1564" i="1"/>
  <c r="G1564" i="1"/>
  <c r="C1563" i="1"/>
  <c r="G1563" i="1"/>
  <c r="C1562" i="1"/>
  <c r="G1562" i="1"/>
  <c r="C1561" i="1"/>
  <c r="G1561" i="1"/>
  <c r="C1560" i="1"/>
  <c r="G1560" i="1"/>
  <c r="C1559" i="1"/>
  <c r="G1559" i="1"/>
  <c r="C1558" i="1"/>
  <c r="G1558" i="1"/>
  <c r="C1557" i="1"/>
  <c r="G1557" i="1"/>
  <c r="C1556" i="1"/>
  <c r="G1556" i="1"/>
  <c r="C1555" i="1"/>
  <c r="G1555" i="1"/>
  <c r="C1554" i="1"/>
  <c r="G1554" i="1"/>
  <c r="C1553" i="1"/>
  <c r="G1553" i="1"/>
  <c r="C1552" i="1"/>
  <c r="G1552" i="1"/>
  <c r="C1551" i="1"/>
  <c r="G1551" i="1"/>
  <c r="C1550" i="1"/>
  <c r="G1550" i="1"/>
  <c r="C1549" i="1"/>
  <c r="G1549" i="1"/>
  <c r="C1548" i="1"/>
  <c r="G1548" i="1"/>
  <c r="C1547" i="1"/>
  <c r="G1547" i="1"/>
  <c r="C1546" i="1"/>
  <c r="G1546" i="1"/>
  <c r="C1545" i="1"/>
  <c r="G1545" i="1"/>
  <c r="C1544" i="1"/>
  <c r="G1544" i="1"/>
  <c r="C1543" i="1"/>
  <c r="G1543" i="1"/>
  <c r="C1542" i="1"/>
  <c r="G1542" i="1"/>
  <c r="C1541" i="1"/>
  <c r="G1541" i="1"/>
  <c r="C1540" i="1"/>
  <c r="G1540" i="1"/>
  <c r="C1539" i="1"/>
  <c r="G1539" i="1"/>
  <c r="C1538" i="1"/>
  <c r="G1538" i="1"/>
  <c r="C1537" i="1"/>
  <c r="G1537" i="1"/>
  <c r="C1536" i="1"/>
  <c r="G1536" i="1"/>
  <c r="C1535" i="1"/>
  <c r="G1535" i="1"/>
  <c r="C1534" i="1"/>
  <c r="G1534" i="1"/>
  <c r="C1533" i="1"/>
  <c r="G1533" i="1"/>
  <c r="C1532" i="1"/>
  <c r="G1532" i="1"/>
  <c r="C1531" i="1"/>
  <c r="G1531" i="1"/>
  <c r="C1530" i="1"/>
  <c r="G1530" i="1"/>
  <c r="C1529" i="1"/>
  <c r="G1529" i="1"/>
  <c r="C1528" i="1"/>
  <c r="G1528" i="1"/>
  <c r="C1527" i="1"/>
  <c r="G1527" i="1"/>
  <c r="C1526" i="1"/>
  <c r="G1526" i="1"/>
  <c r="C1525" i="1"/>
  <c r="G1525" i="1"/>
  <c r="C1524" i="1"/>
  <c r="G1524" i="1"/>
  <c r="C1523" i="1"/>
  <c r="G1523" i="1"/>
  <c r="C1522" i="1"/>
  <c r="G1522" i="1"/>
  <c r="C1521" i="1"/>
  <c r="G1521" i="1"/>
  <c r="C1520" i="1"/>
  <c r="G1520" i="1"/>
  <c r="C1519" i="1"/>
  <c r="G1519" i="1"/>
  <c r="C1518" i="1"/>
  <c r="G1518" i="1"/>
  <c r="C1517" i="1"/>
  <c r="G1517" i="1"/>
  <c r="C1479" i="1"/>
  <c r="G1479" i="1"/>
  <c r="J1479" i="1"/>
  <c r="M1479" i="1"/>
  <c r="O1479" i="1"/>
  <c r="R1479" i="1"/>
  <c r="U1479" i="1"/>
  <c r="V1535" i="1"/>
  <c r="W1535" i="1"/>
  <c r="Y1535" i="1"/>
  <c r="V1531" i="1"/>
  <c r="W1531" i="1"/>
  <c r="Y1531" i="1"/>
  <c r="V1527" i="1"/>
  <c r="W1527" i="1"/>
  <c r="Y1527" i="1"/>
  <c r="Z1527" i="1"/>
  <c r="V1517" i="1"/>
  <c r="W1517" i="1"/>
  <c r="Y1517" i="1"/>
  <c r="Z1517" i="1"/>
  <c r="V1575" i="1"/>
  <c r="W1575" i="1"/>
  <c r="Y1575" i="1"/>
  <c r="Z1575" i="1"/>
  <c r="V1561" i="1"/>
  <c r="W1561" i="1"/>
  <c r="Y1561" i="1"/>
  <c r="Z1561" i="1"/>
  <c r="V1615" i="1"/>
  <c r="W1615" i="1"/>
  <c r="Y1615" i="1"/>
  <c r="Z1615" i="1"/>
  <c r="V1614" i="1"/>
  <c r="W1614" i="1"/>
  <c r="Y1614" i="1"/>
  <c r="Z1614" i="1"/>
  <c r="V1613" i="1"/>
  <c r="W1613" i="1"/>
  <c r="Y1613" i="1"/>
  <c r="Z1613" i="1"/>
  <c r="V1612" i="1"/>
  <c r="W1612" i="1"/>
  <c r="Y1612" i="1"/>
  <c r="Z1612" i="1"/>
  <c r="V1611" i="1"/>
  <c r="W1611" i="1"/>
  <c r="Y1611" i="1"/>
  <c r="Z1611" i="1"/>
  <c r="V1610" i="1"/>
  <c r="W1610" i="1"/>
  <c r="Y1610" i="1"/>
  <c r="Z1610" i="1"/>
  <c r="V1609" i="1"/>
  <c r="W1609" i="1"/>
  <c r="Y1609" i="1"/>
  <c r="Z1609" i="1"/>
  <c r="V1608" i="1"/>
  <c r="W1608" i="1"/>
  <c r="Y1608" i="1"/>
  <c r="Z1608" i="1"/>
  <c r="V1607" i="1"/>
  <c r="W1607" i="1"/>
  <c r="Y1607" i="1"/>
  <c r="Z1607" i="1"/>
  <c r="V1606" i="1"/>
  <c r="W1606" i="1"/>
  <c r="Y1606" i="1"/>
  <c r="Z1606" i="1"/>
  <c r="V1605" i="1"/>
  <c r="W1605" i="1"/>
  <c r="Y1605" i="1"/>
  <c r="Z1605" i="1"/>
  <c r="V1604" i="1"/>
  <c r="W1604" i="1"/>
  <c r="Y1604" i="1"/>
  <c r="Z1604" i="1"/>
  <c r="V1603" i="1"/>
  <c r="W1603" i="1"/>
  <c r="Y1603" i="1"/>
  <c r="Z1603" i="1"/>
  <c r="V1602" i="1"/>
  <c r="W1602" i="1"/>
  <c r="Y1602" i="1"/>
  <c r="Z1602" i="1"/>
  <c r="V1601" i="1"/>
  <c r="W1601" i="1"/>
  <c r="Y1601" i="1"/>
  <c r="Z1601" i="1"/>
  <c r="V1600" i="1"/>
  <c r="W1600" i="1"/>
  <c r="Y1600" i="1"/>
  <c r="Z1600" i="1"/>
  <c r="V1599" i="1"/>
  <c r="W1599" i="1"/>
  <c r="Y1599" i="1"/>
  <c r="Z1599" i="1"/>
  <c r="V1598" i="1"/>
  <c r="W1598" i="1"/>
  <c r="Y1598" i="1"/>
  <c r="Z1598" i="1"/>
  <c r="V1597" i="1"/>
  <c r="W1597" i="1"/>
  <c r="Y1597" i="1"/>
  <c r="Z1597" i="1"/>
  <c r="V1596" i="1"/>
  <c r="W1596" i="1"/>
  <c r="Y1596" i="1"/>
  <c r="Z1596" i="1"/>
  <c r="V1595" i="1"/>
  <c r="W1595" i="1"/>
  <c r="Y1595" i="1"/>
  <c r="Z1595" i="1"/>
  <c r="V1594" i="1"/>
  <c r="W1594" i="1"/>
  <c r="Y1594" i="1"/>
  <c r="Z1594" i="1"/>
  <c r="V1593" i="1"/>
  <c r="W1593" i="1"/>
  <c r="Y1593" i="1"/>
  <c r="Z1593" i="1"/>
  <c r="V1592" i="1"/>
  <c r="W1592" i="1"/>
  <c r="Y1592" i="1"/>
  <c r="Z1592" i="1"/>
  <c r="V1591" i="1"/>
  <c r="W1591" i="1"/>
  <c r="Y1591" i="1"/>
  <c r="Z1591" i="1"/>
  <c r="V1590" i="1"/>
  <c r="W1590" i="1"/>
  <c r="Y1590" i="1"/>
  <c r="Z1590" i="1"/>
  <c r="V1589" i="1"/>
  <c r="W1589" i="1"/>
  <c r="Y1589" i="1"/>
  <c r="Z1589" i="1"/>
  <c r="V1588" i="1"/>
  <c r="W1588" i="1"/>
  <c r="Y1588" i="1"/>
  <c r="Z1588" i="1"/>
  <c r="V1587" i="1"/>
  <c r="W1587" i="1"/>
  <c r="Y1587" i="1"/>
  <c r="Z1587" i="1"/>
  <c r="V1586" i="1"/>
  <c r="W1586" i="1"/>
  <c r="Y1586" i="1"/>
  <c r="Z1586" i="1"/>
  <c r="V1585" i="1"/>
  <c r="W1585" i="1"/>
  <c r="Y1585" i="1"/>
  <c r="Z1585" i="1"/>
  <c r="V1584" i="1"/>
  <c r="W1584" i="1"/>
  <c r="Y1584" i="1"/>
  <c r="Z1584" i="1"/>
  <c r="V1583" i="1"/>
  <c r="W1583" i="1"/>
  <c r="Y1583" i="1"/>
  <c r="Z1583" i="1"/>
  <c r="V1582" i="1"/>
  <c r="W1582" i="1"/>
  <c r="Y1582" i="1"/>
  <c r="Z1582" i="1"/>
  <c r="V1581" i="1"/>
  <c r="W1581" i="1"/>
  <c r="Y1581" i="1"/>
  <c r="Z1581" i="1"/>
  <c r="V1580" i="1"/>
  <c r="W1580" i="1"/>
  <c r="Y1580" i="1"/>
  <c r="Z1580" i="1"/>
  <c r="V1563" i="1"/>
  <c r="W1563" i="1"/>
  <c r="Y1563" i="1"/>
  <c r="Z1563" i="1"/>
  <c r="Z1579" i="1"/>
  <c r="Z1578" i="1"/>
  <c r="Z1577" i="1"/>
  <c r="V1576" i="1"/>
  <c r="W1576" i="1"/>
  <c r="Y1576" i="1"/>
  <c r="Z1576" i="1"/>
  <c r="Z1574" i="1"/>
  <c r="Z1573" i="1"/>
  <c r="Z1572" i="1"/>
  <c r="Z1571" i="1"/>
  <c r="Z1570" i="1"/>
  <c r="V1569" i="1"/>
  <c r="W1569" i="1"/>
  <c r="Y1569" i="1"/>
  <c r="Z1569" i="1"/>
  <c r="Z1568" i="1"/>
  <c r="Z1567" i="1"/>
  <c r="Z1566" i="1"/>
  <c r="V1565" i="1"/>
  <c r="W1565" i="1"/>
  <c r="Y1565" i="1"/>
  <c r="Z1565" i="1"/>
  <c r="Z1564" i="1"/>
  <c r="Z1562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V1538" i="1"/>
  <c r="W1538" i="1"/>
  <c r="Y1538" i="1"/>
  <c r="Z1538" i="1"/>
  <c r="Z1537" i="1"/>
  <c r="Z1536" i="1"/>
  <c r="Z1535" i="1"/>
  <c r="Z1534" i="1"/>
  <c r="Z1533" i="1"/>
  <c r="Z1532" i="1"/>
  <c r="Z1531" i="1"/>
  <c r="Z1530" i="1"/>
  <c r="Z1529" i="1"/>
  <c r="Z1528" i="1"/>
  <c r="Z1526" i="1"/>
  <c r="Z1525" i="1"/>
  <c r="Z1524" i="1"/>
  <c r="Z1523" i="1"/>
  <c r="Z1522" i="1"/>
  <c r="Z1521" i="1"/>
  <c r="V1520" i="1"/>
  <c r="W1520" i="1"/>
  <c r="Y1520" i="1"/>
  <c r="Z1520" i="1"/>
  <c r="Z1519" i="1"/>
  <c r="V1518" i="1"/>
  <c r="W1518" i="1"/>
  <c r="Y1518" i="1"/>
  <c r="Z1518" i="1"/>
  <c r="V1479" i="1"/>
  <c r="W1479" i="1"/>
  <c r="Y1479" i="1"/>
  <c r="Z1479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J1311" i="1"/>
  <c r="M1311" i="1"/>
  <c r="O1311" i="1"/>
  <c r="J1312" i="1"/>
  <c r="M1312" i="1"/>
  <c r="O1312" i="1"/>
  <c r="J1313" i="1"/>
  <c r="M1313" i="1"/>
  <c r="O1313" i="1"/>
  <c r="J1314" i="1"/>
  <c r="M1314" i="1"/>
  <c r="O1314" i="1"/>
  <c r="J1315" i="1"/>
  <c r="M1315" i="1"/>
  <c r="O1315" i="1"/>
  <c r="J1316" i="1"/>
  <c r="M1316" i="1"/>
  <c r="O1316" i="1"/>
  <c r="J1317" i="1"/>
  <c r="M1317" i="1"/>
  <c r="O1317" i="1"/>
  <c r="J1318" i="1"/>
  <c r="M1318" i="1"/>
  <c r="O1318" i="1"/>
  <c r="J1319" i="1"/>
  <c r="M1319" i="1"/>
  <c r="O1319" i="1"/>
  <c r="J1320" i="1"/>
  <c r="M1320" i="1"/>
  <c r="O1320" i="1"/>
  <c r="J1321" i="1"/>
  <c r="M1321" i="1"/>
  <c r="O1321" i="1"/>
  <c r="J1322" i="1"/>
  <c r="M1322" i="1"/>
  <c r="O1322" i="1"/>
  <c r="J1323" i="1"/>
  <c r="M1323" i="1"/>
  <c r="O1323" i="1"/>
  <c r="J1324" i="1"/>
  <c r="M1324" i="1"/>
  <c r="O1324" i="1"/>
  <c r="J1325" i="1"/>
  <c r="M1325" i="1"/>
  <c r="O1325" i="1"/>
  <c r="J1326" i="1"/>
  <c r="M1326" i="1"/>
  <c r="O1326" i="1"/>
  <c r="J1327" i="1"/>
  <c r="M1327" i="1"/>
  <c r="O1327" i="1"/>
  <c r="J1328" i="1"/>
  <c r="M1328" i="1"/>
  <c r="O1328" i="1"/>
  <c r="J1329" i="1"/>
  <c r="M1329" i="1"/>
  <c r="O1329" i="1"/>
  <c r="J1330" i="1"/>
  <c r="M1330" i="1"/>
  <c r="O1330" i="1"/>
  <c r="J1331" i="1"/>
  <c r="M1331" i="1"/>
  <c r="O1331" i="1"/>
  <c r="J1332" i="1"/>
  <c r="M1332" i="1"/>
  <c r="O1332" i="1"/>
  <c r="J1333" i="1"/>
  <c r="M1333" i="1"/>
  <c r="O1333" i="1"/>
  <c r="J1334" i="1"/>
  <c r="M1334" i="1"/>
  <c r="O1334" i="1"/>
  <c r="J1335" i="1"/>
  <c r="M1335" i="1"/>
  <c r="O1335" i="1"/>
  <c r="J1336" i="1"/>
  <c r="M1336" i="1"/>
  <c r="O1336" i="1"/>
  <c r="J1337" i="1"/>
  <c r="M1337" i="1"/>
  <c r="O1337" i="1"/>
  <c r="J1338" i="1"/>
  <c r="M1338" i="1"/>
  <c r="O1338" i="1"/>
  <c r="J1339" i="1"/>
  <c r="M1339" i="1"/>
  <c r="O1339" i="1"/>
  <c r="J1340" i="1"/>
  <c r="M1340" i="1"/>
  <c r="O1340" i="1"/>
  <c r="J1341" i="1"/>
  <c r="M1341" i="1"/>
  <c r="O1341" i="1"/>
  <c r="J1342" i="1"/>
  <c r="M1342" i="1"/>
  <c r="O1342" i="1"/>
  <c r="J1343" i="1"/>
  <c r="M1343" i="1"/>
  <c r="O1343" i="1"/>
  <c r="J1344" i="1"/>
  <c r="M1344" i="1"/>
  <c r="O1344" i="1"/>
  <c r="J1345" i="1"/>
  <c r="M1345" i="1"/>
  <c r="O1345" i="1"/>
  <c r="J1346" i="1"/>
  <c r="M1346" i="1"/>
  <c r="O1346" i="1"/>
  <c r="J1347" i="1"/>
  <c r="M1347" i="1"/>
  <c r="O1347" i="1"/>
  <c r="J1348" i="1"/>
  <c r="M1348" i="1"/>
  <c r="O1348" i="1"/>
  <c r="J1349" i="1"/>
  <c r="M1349" i="1"/>
  <c r="O1349" i="1"/>
  <c r="J1350" i="1"/>
  <c r="M1350" i="1"/>
  <c r="O1350" i="1"/>
  <c r="J1351" i="1"/>
  <c r="M1351" i="1"/>
  <c r="O1351" i="1"/>
  <c r="J1352" i="1"/>
  <c r="M1352" i="1"/>
  <c r="O1352" i="1"/>
  <c r="J1353" i="1"/>
  <c r="M1353" i="1"/>
  <c r="O1353" i="1"/>
  <c r="J1354" i="1"/>
  <c r="M1354" i="1"/>
  <c r="O1354" i="1"/>
  <c r="J1355" i="1"/>
  <c r="M1355" i="1"/>
  <c r="O1355" i="1"/>
  <c r="J1356" i="1"/>
  <c r="M1356" i="1"/>
  <c r="O1356" i="1"/>
  <c r="J1357" i="1"/>
  <c r="M1357" i="1"/>
  <c r="O1357" i="1"/>
  <c r="J1358" i="1"/>
  <c r="M1358" i="1"/>
  <c r="O1358" i="1"/>
  <c r="J1359" i="1"/>
  <c r="M1359" i="1"/>
  <c r="O1359" i="1"/>
  <c r="J1360" i="1"/>
  <c r="M1360" i="1"/>
  <c r="O1360" i="1"/>
  <c r="J1361" i="1"/>
  <c r="M1361" i="1"/>
  <c r="O1361" i="1"/>
  <c r="J1362" i="1"/>
  <c r="M1362" i="1"/>
  <c r="O1362" i="1"/>
  <c r="J1363" i="1"/>
  <c r="M1363" i="1"/>
  <c r="O1363" i="1"/>
  <c r="J1364" i="1"/>
  <c r="M1364" i="1"/>
  <c r="O1364" i="1"/>
  <c r="J1365" i="1"/>
  <c r="M1365" i="1"/>
  <c r="O1365" i="1"/>
  <c r="J1366" i="1"/>
  <c r="M1366" i="1"/>
  <c r="O1366" i="1"/>
  <c r="J1367" i="1"/>
  <c r="M1367" i="1"/>
  <c r="O1367" i="1"/>
  <c r="J1368" i="1"/>
  <c r="M1368" i="1"/>
  <c r="O1368" i="1"/>
  <c r="J1369" i="1"/>
  <c r="M1369" i="1"/>
  <c r="O1369" i="1"/>
  <c r="J1370" i="1"/>
  <c r="M1370" i="1"/>
  <c r="O1370" i="1"/>
  <c r="J1371" i="1"/>
  <c r="M1371" i="1"/>
  <c r="O1371" i="1"/>
  <c r="J1372" i="1"/>
  <c r="M1372" i="1"/>
  <c r="O1372" i="1"/>
  <c r="J1373" i="1"/>
  <c r="M1373" i="1"/>
  <c r="O1373" i="1"/>
  <c r="J1374" i="1"/>
  <c r="M1374" i="1"/>
  <c r="O1374" i="1"/>
  <c r="J1375" i="1"/>
  <c r="M1375" i="1"/>
  <c r="O1375" i="1"/>
  <c r="J1376" i="1"/>
  <c r="M1376" i="1"/>
  <c r="O1376" i="1"/>
  <c r="J1377" i="1"/>
  <c r="M1377" i="1"/>
  <c r="O1377" i="1"/>
  <c r="J1378" i="1"/>
  <c r="M1378" i="1"/>
  <c r="O1378" i="1"/>
  <c r="J1379" i="1"/>
  <c r="M1379" i="1"/>
  <c r="O1379" i="1"/>
  <c r="J1380" i="1"/>
  <c r="M1380" i="1"/>
  <c r="O1380" i="1"/>
  <c r="J1381" i="1"/>
  <c r="M1381" i="1"/>
  <c r="O1381" i="1"/>
  <c r="J1382" i="1"/>
  <c r="M1382" i="1"/>
  <c r="O1382" i="1"/>
  <c r="J1383" i="1"/>
  <c r="M1383" i="1"/>
  <c r="O1383" i="1"/>
  <c r="J1384" i="1"/>
  <c r="M1384" i="1"/>
  <c r="O1384" i="1"/>
  <c r="J1385" i="1"/>
  <c r="M1385" i="1"/>
  <c r="O1385" i="1"/>
  <c r="J1386" i="1"/>
  <c r="M1386" i="1"/>
  <c r="O1386" i="1"/>
  <c r="J1387" i="1"/>
  <c r="M1387" i="1"/>
  <c r="O1387" i="1"/>
  <c r="J1388" i="1"/>
  <c r="M1388" i="1"/>
  <c r="O1388" i="1"/>
  <c r="J1389" i="1"/>
  <c r="M1389" i="1"/>
  <c r="O1389" i="1"/>
  <c r="J1390" i="1"/>
  <c r="M1390" i="1"/>
  <c r="O1390" i="1"/>
  <c r="J1391" i="1"/>
  <c r="M1391" i="1"/>
  <c r="O1391" i="1"/>
  <c r="J1392" i="1"/>
  <c r="M1392" i="1"/>
  <c r="O1392" i="1"/>
  <c r="J1393" i="1"/>
  <c r="M1393" i="1"/>
  <c r="O1393" i="1"/>
  <c r="J1394" i="1"/>
  <c r="M1394" i="1"/>
  <c r="O1394" i="1"/>
  <c r="J1395" i="1"/>
  <c r="M1395" i="1"/>
  <c r="O1395" i="1"/>
  <c r="J1396" i="1"/>
  <c r="M1396" i="1"/>
  <c r="O1396" i="1"/>
  <c r="J1397" i="1"/>
  <c r="M1397" i="1"/>
  <c r="O1397" i="1"/>
  <c r="J1398" i="1"/>
  <c r="M1398" i="1"/>
  <c r="O1398" i="1"/>
  <c r="J1399" i="1"/>
  <c r="M1399" i="1"/>
  <c r="O1399" i="1"/>
  <c r="J1400" i="1"/>
  <c r="M1400" i="1"/>
  <c r="O1400" i="1"/>
  <c r="J1401" i="1"/>
  <c r="M1401" i="1"/>
  <c r="O1401" i="1"/>
  <c r="J1402" i="1"/>
  <c r="M1402" i="1"/>
  <c r="O1402" i="1"/>
  <c r="J1403" i="1"/>
  <c r="M1403" i="1"/>
  <c r="O1403" i="1"/>
  <c r="J1404" i="1"/>
  <c r="M1404" i="1"/>
  <c r="O1404" i="1"/>
  <c r="J1405" i="1"/>
  <c r="M1405" i="1"/>
  <c r="O1405" i="1"/>
  <c r="J1406" i="1"/>
  <c r="M1406" i="1"/>
  <c r="O1406" i="1"/>
  <c r="J1407" i="1"/>
  <c r="M1407" i="1"/>
  <c r="O1407" i="1"/>
  <c r="J1408" i="1"/>
  <c r="M1408" i="1"/>
  <c r="O1408" i="1"/>
  <c r="J1409" i="1"/>
  <c r="M1409" i="1"/>
  <c r="O1409" i="1"/>
  <c r="J1410" i="1"/>
  <c r="M1410" i="1"/>
  <c r="O1410" i="1"/>
  <c r="J1411" i="1"/>
  <c r="M1411" i="1"/>
  <c r="O1411" i="1"/>
  <c r="J1412" i="1"/>
  <c r="M1412" i="1"/>
  <c r="O1412" i="1"/>
  <c r="J1413" i="1"/>
  <c r="M1413" i="1"/>
  <c r="O1413" i="1"/>
  <c r="J1414" i="1"/>
  <c r="M1414" i="1"/>
  <c r="O1414" i="1"/>
  <c r="J1415" i="1"/>
  <c r="M1415" i="1"/>
  <c r="O1415" i="1"/>
  <c r="J1416" i="1"/>
  <c r="M1416" i="1"/>
  <c r="O1416" i="1"/>
  <c r="J1417" i="1"/>
  <c r="M1417" i="1"/>
  <c r="O1417" i="1"/>
  <c r="J1418" i="1"/>
  <c r="M1418" i="1"/>
  <c r="O1418" i="1"/>
  <c r="J1419" i="1"/>
  <c r="M1419" i="1"/>
  <c r="O1419" i="1"/>
  <c r="J1420" i="1"/>
  <c r="M1420" i="1"/>
  <c r="O1420" i="1"/>
  <c r="J1421" i="1"/>
  <c r="M1421" i="1"/>
  <c r="O1421" i="1"/>
  <c r="J1422" i="1"/>
  <c r="M1422" i="1"/>
  <c r="O1422" i="1"/>
  <c r="J1423" i="1"/>
  <c r="M1423" i="1"/>
  <c r="O1423" i="1"/>
  <c r="J1424" i="1"/>
  <c r="M1424" i="1"/>
  <c r="O1424" i="1"/>
  <c r="J1425" i="1"/>
  <c r="M1425" i="1"/>
  <c r="O1425" i="1"/>
  <c r="J1426" i="1"/>
  <c r="M1426" i="1"/>
  <c r="O1426" i="1"/>
  <c r="J1427" i="1"/>
  <c r="M1427" i="1"/>
  <c r="O1427" i="1"/>
  <c r="J1428" i="1"/>
  <c r="M1428" i="1"/>
  <c r="O1428" i="1"/>
  <c r="J1429" i="1"/>
  <c r="M1429" i="1"/>
  <c r="O1429" i="1"/>
  <c r="J1430" i="1"/>
  <c r="M1430" i="1"/>
  <c r="O1430" i="1"/>
  <c r="J1431" i="1"/>
  <c r="M1431" i="1"/>
  <c r="O1431" i="1"/>
  <c r="J1432" i="1"/>
  <c r="M1432" i="1"/>
  <c r="O1432" i="1"/>
  <c r="J1433" i="1"/>
  <c r="M1433" i="1"/>
  <c r="O1433" i="1"/>
  <c r="J1434" i="1"/>
  <c r="M1434" i="1"/>
  <c r="O1434" i="1"/>
  <c r="J1435" i="1"/>
  <c r="M1435" i="1"/>
  <c r="O1435" i="1"/>
  <c r="J1436" i="1"/>
  <c r="M1436" i="1"/>
  <c r="O1436" i="1"/>
  <c r="J1437" i="1"/>
  <c r="M1437" i="1"/>
  <c r="O1437" i="1"/>
  <c r="J1438" i="1"/>
  <c r="M1438" i="1"/>
  <c r="O1438" i="1"/>
  <c r="J1439" i="1"/>
  <c r="M1439" i="1"/>
  <c r="O1439" i="1"/>
  <c r="J1440" i="1"/>
  <c r="M1440" i="1"/>
  <c r="O1440" i="1"/>
  <c r="J1441" i="1"/>
  <c r="M1441" i="1"/>
  <c r="O1441" i="1"/>
  <c r="J1442" i="1"/>
  <c r="M1442" i="1"/>
  <c r="O1442" i="1"/>
  <c r="J1443" i="1"/>
  <c r="M1443" i="1"/>
  <c r="O1443" i="1"/>
  <c r="J1444" i="1"/>
  <c r="M1444" i="1"/>
  <c r="O1444" i="1"/>
  <c r="J1445" i="1"/>
  <c r="M1445" i="1"/>
  <c r="O1445" i="1"/>
  <c r="J1446" i="1"/>
  <c r="M1446" i="1"/>
  <c r="O1446" i="1"/>
  <c r="J1447" i="1"/>
  <c r="M1447" i="1"/>
  <c r="O1447" i="1"/>
  <c r="J1448" i="1"/>
  <c r="M1448" i="1"/>
  <c r="O1448" i="1"/>
  <c r="J1449" i="1"/>
  <c r="M1449" i="1"/>
  <c r="O1449" i="1"/>
  <c r="J1450" i="1"/>
  <c r="M1450" i="1"/>
  <c r="O1450" i="1"/>
  <c r="J1451" i="1"/>
  <c r="M1451" i="1"/>
  <c r="O1451" i="1"/>
  <c r="J1452" i="1"/>
  <c r="M1452" i="1"/>
  <c r="O1452" i="1"/>
  <c r="J1453" i="1"/>
  <c r="M1453" i="1"/>
  <c r="O1453" i="1"/>
  <c r="J1454" i="1"/>
  <c r="M1454" i="1"/>
  <c r="O1454" i="1"/>
  <c r="J1455" i="1"/>
  <c r="M1455" i="1"/>
  <c r="O1455" i="1"/>
  <c r="J1456" i="1"/>
  <c r="M1456" i="1"/>
  <c r="O1456" i="1"/>
  <c r="J1457" i="1"/>
  <c r="M1457" i="1"/>
  <c r="O1457" i="1"/>
  <c r="J1458" i="1"/>
  <c r="M1458" i="1"/>
  <c r="O1458" i="1"/>
  <c r="J1459" i="1"/>
  <c r="M1459" i="1"/>
  <c r="O1459" i="1"/>
  <c r="J1460" i="1"/>
  <c r="M1460" i="1"/>
  <c r="O1460" i="1"/>
  <c r="J1461" i="1"/>
  <c r="M1461" i="1"/>
  <c r="O1461" i="1"/>
  <c r="J1462" i="1"/>
  <c r="M1462" i="1"/>
  <c r="O1462" i="1"/>
  <c r="J1463" i="1"/>
  <c r="M1463" i="1"/>
  <c r="O1463" i="1"/>
  <c r="J1464" i="1"/>
  <c r="M1464" i="1"/>
  <c r="O1464" i="1"/>
  <c r="J1465" i="1"/>
  <c r="M1465" i="1"/>
  <c r="O1465" i="1"/>
  <c r="J1466" i="1"/>
  <c r="M1466" i="1"/>
  <c r="O1466" i="1"/>
  <c r="J1467" i="1"/>
  <c r="M1467" i="1"/>
  <c r="O1467" i="1"/>
  <c r="J1468" i="1"/>
  <c r="M1468" i="1"/>
  <c r="O1468" i="1"/>
  <c r="J1469" i="1"/>
  <c r="M1469" i="1"/>
  <c r="O1469" i="1"/>
  <c r="J1470" i="1"/>
  <c r="M1470" i="1"/>
  <c r="O1470" i="1"/>
  <c r="J1471" i="1"/>
  <c r="M1471" i="1"/>
  <c r="O1471" i="1"/>
  <c r="J1472" i="1"/>
  <c r="M1472" i="1"/>
  <c r="O1472" i="1"/>
  <c r="J1473" i="1"/>
  <c r="M1473" i="1"/>
  <c r="O1473" i="1"/>
  <c r="J1474" i="1"/>
  <c r="M1474" i="1"/>
  <c r="O1474" i="1"/>
  <c r="J1475" i="1"/>
  <c r="M1475" i="1"/>
  <c r="O1475" i="1"/>
  <c r="J1476" i="1"/>
  <c r="M1476" i="1"/>
  <c r="O1476" i="1"/>
  <c r="J1477" i="1"/>
  <c r="M1477" i="1"/>
  <c r="O1477" i="1"/>
  <c r="J1478" i="1"/>
  <c r="M1478" i="1"/>
  <c r="O1478" i="1"/>
  <c r="J1480" i="1"/>
  <c r="M1480" i="1"/>
  <c r="O1480" i="1"/>
  <c r="J1481" i="1"/>
  <c r="M1481" i="1"/>
  <c r="O1481" i="1"/>
  <c r="J1482" i="1"/>
  <c r="M1482" i="1"/>
  <c r="O1482" i="1"/>
  <c r="J1483" i="1"/>
  <c r="M1483" i="1"/>
  <c r="O1483" i="1"/>
  <c r="J1484" i="1"/>
  <c r="M1484" i="1"/>
  <c r="O1484" i="1"/>
  <c r="J1485" i="1"/>
  <c r="M1485" i="1"/>
  <c r="O1485" i="1"/>
  <c r="J1486" i="1"/>
  <c r="M1486" i="1"/>
  <c r="O1486" i="1"/>
  <c r="J1487" i="1"/>
  <c r="M1487" i="1"/>
  <c r="O1487" i="1"/>
  <c r="J1488" i="1"/>
  <c r="M1488" i="1"/>
  <c r="O1488" i="1"/>
  <c r="J1489" i="1"/>
  <c r="M1489" i="1"/>
  <c r="O1489" i="1"/>
  <c r="J1490" i="1"/>
  <c r="M1490" i="1"/>
  <c r="O1490" i="1"/>
  <c r="J1491" i="1"/>
  <c r="M1491" i="1"/>
  <c r="O1491" i="1"/>
  <c r="J1492" i="1"/>
  <c r="M1492" i="1"/>
  <c r="O1492" i="1"/>
  <c r="J1493" i="1"/>
  <c r="M1493" i="1"/>
  <c r="O1493" i="1"/>
  <c r="J1494" i="1"/>
  <c r="M1494" i="1"/>
  <c r="O1494" i="1"/>
  <c r="J1495" i="1"/>
  <c r="M1495" i="1"/>
  <c r="O1495" i="1"/>
  <c r="J1496" i="1"/>
  <c r="M1496" i="1"/>
  <c r="O1496" i="1"/>
  <c r="J1497" i="1"/>
  <c r="M1497" i="1"/>
  <c r="O1497" i="1"/>
  <c r="J1498" i="1"/>
  <c r="M1498" i="1"/>
  <c r="O1498" i="1"/>
  <c r="J1499" i="1"/>
  <c r="M1499" i="1"/>
  <c r="O1499" i="1"/>
  <c r="J1500" i="1"/>
  <c r="M1500" i="1"/>
  <c r="O1500" i="1"/>
  <c r="J1501" i="1"/>
  <c r="M1501" i="1"/>
  <c r="O1501" i="1"/>
  <c r="J1502" i="1"/>
  <c r="M1502" i="1"/>
  <c r="O1502" i="1"/>
  <c r="J1503" i="1"/>
  <c r="M1503" i="1"/>
  <c r="O1503" i="1"/>
  <c r="J1504" i="1"/>
  <c r="M1504" i="1"/>
  <c r="O1504" i="1"/>
  <c r="J1505" i="1"/>
  <c r="M1505" i="1"/>
  <c r="O1505" i="1"/>
  <c r="J1506" i="1"/>
  <c r="M1506" i="1"/>
  <c r="O1506" i="1"/>
  <c r="J1507" i="1"/>
  <c r="M1507" i="1"/>
  <c r="O1507" i="1"/>
  <c r="J1508" i="1"/>
  <c r="M1508" i="1"/>
  <c r="O1508" i="1"/>
  <c r="J1509" i="1"/>
  <c r="M1509" i="1"/>
  <c r="O1509" i="1"/>
  <c r="J1510" i="1"/>
  <c r="M1510" i="1"/>
  <c r="O1510" i="1"/>
  <c r="J1511" i="1"/>
  <c r="M1511" i="1"/>
  <c r="O1511" i="1"/>
  <c r="J1512" i="1"/>
  <c r="M1512" i="1"/>
  <c r="O1512" i="1"/>
  <c r="J1513" i="1"/>
  <c r="M1513" i="1"/>
  <c r="O1513" i="1"/>
  <c r="J1514" i="1"/>
  <c r="M1514" i="1"/>
  <c r="O1514" i="1"/>
  <c r="J1515" i="1"/>
  <c r="M1515" i="1"/>
  <c r="O1515" i="1"/>
  <c r="C1516" i="1"/>
  <c r="G1516" i="1"/>
  <c r="C1515" i="1"/>
  <c r="G1515" i="1"/>
  <c r="C1514" i="1"/>
  <c r="G1514" i="1"/>
  <c r="C1513" i="1"/>
  <c r="G1513" i="1"/>
  <c r="C1512" i="1"/>
  <c r="G1512" i="1"/>
  <c r="C1511" i="1"/>
  <c r="G1511" i="1"/>
  <c r="C1510" i="1"/>
  <c r="G1510" i="1"/>
  <c r="C1509" i="1"/>
  <c r="G1509" i="1"/>
  <c r="C1508" i="1"/>
  <c r="G1508" i="1"/>
  <c r="C1507" i="1"/>
  <c r="G1507" i="1"/>
  <c r="C1506" i="1"/>
  <c r="G1506" i="1"/>
  <c r="C1505" i="1"/>
  <c r="G1505" i="1"/>
  <c r="C1504" i="1"/>
  <c r="G1504" i="1"/>
  <c r="C1503" i="1"/>
  <c r="G1503" i="1"/>
  <c r="C1502" i="1"/>
  <c r="G1502" i="1"/>
  <c r="C1501" i="1"/>
  <c r="G1501" i="1"/>
  <c r="C1500" i="1"/>
  <c r="G1500" i="1"/>
  <c r="C1499" i="1"/>
  <c r="G1499" i="1"/>
  <c r="C1498" i="1"/>
  <c r="G1498" i="1"/>
  <c r="C1497" i="1"/>
  <c r="G1497" i="1"/>
  <c r="C1496" i="1"/>
  <c r="G1496" i="1"/>
  <c r="C1495" i="1"/>
  <c r="G1495" i="1"/>
  <c r="C1494" i="1"/>
  <c r="G1494" i="1"/>
  <c r="C1493" i="1"/>
  <c r="G1493" i="1"/>
  <c r="C1492" i="1"/>
  <c r="G1492" i="1"/>
  <c r="C1491" i="1"/>
  <c r="G1491" i="1"/>
  <c r="C1490" i="1"/>
  <c r="G1490" i="1"/>
  <c r="C1489" i="1"/>
  <c r="G1489" i="1"/>
  <c r="C1488" i="1"/>
  <c r="G1488" i="1"/>
  <c r="C1487" i="1"/>
  <c r="G1487" i="1"/>
  <c r="C1486" i="1"/>
  <c r="G1486" i="1"/>
  <c r="C1485" i="1"/>
  <c r="G1485" i="1"/>
  <c r="C1484" i="1"/>
  <c r="G1484" i="1"/>
  <c r="C1483" i="1"/>
  <c r="G1483" i="1"/>
  <c r="C1482" i="1"/>
  <c r="G1482" i="1"/>
  <c r="C1481" i="1"/>
  <c r="G1481" i="1"/>
  <c r="C1480" i="1"/>
  <c r="G1480" i="1"/>
  <c r="C1478" i="1"/>
  <c r="G1478" i="1"/>
  <c r="C1477" i="1"/>
  <c r="G1477" i="1"/>
  <c r="C1476" i="1"/>
  <c r="G1476" i="1"/>
  <c r="C1475" i="1"/>
  <c r="G1475" i="1"/>
  <c r="C1474" i="1"/>
  <c r="G1474" i="1"/>
  <c r="C1473" i="1"/>
  <c r="G1473" i="1"/>
  <c r="C1472" i="1"/>
  <c r="G1472" i="1"/>
  <c r="C1471" i="1"/>
  <c r="G1471" i="1"/>
  <c r="C1470" i="1"/>
  <c r="G1470" i="1"/>
  <c r="C1469" i="1"/>
  <c r="G1469" i="1"/>
  <c r="C1468" i="1"/>
  <c r="G1468" i="1"/>
  <c r="C1467" i="1"/>
  <c r="G1467" i="1"/>
  <c r="C1466" i="1"/>
  <c r="G1466" i="1"/>
  <c r="C1465" i="1"/>
  <c r="G1465" i="1"/>
  <c r="C1464" i="1"/>
  <c r="G1464" i="1"/>
  <c r="C1463" i="1"/>
  <c r="G1463" i="1"/>
  <c r="C1462" i="1"/>
  <c r="G1462" i="1"/>
  <c r="C1461" i="1"/>
  <c r="G1461" i="1"/>
  <c r="C1460" i="1"/>
  <c r="G1460" i="1"/>
  <c r="C1459" i="1"/>
  <c r="G1459" i="1"/>
  <c r="C1458" i="1"/>
  <c r="G1458" i="1"/>
  <c r="C1457" i="1"/>
  <c r="G1457" i="1"/>
  <c r="C1456" i="1"/>
  <c r="G1456" i="1"/>
  <c r="C1455" i="1"/>
  <c r="G1455" i="1"/>
  <c r="C1454" i="1"/>
  <c r="G1454" i="1"/>
  <c r="C1453" i="1"/>
  <c r="G1453" i="1"/>
  <c r="C1452" i="1"/>
  <c r="G1452" i="1"/>
  <c r="C1451" i="1"/>
  <c r="G1451" i="1"/>
  <c r="C1450" i="1"/>
  <c r="G1450" i="1"/>
  <c r="C1449" i="1"/>
  <c r="G1449" i="1"/>
  <c r="C1448" i="1"/>
  <c r="G1448" i="1"/>
  <c r="C1447" i="1"/>
  <c r="G1447" i="1"/>
  <c r="C1446" i="1"/>
  <c r="G1446" i="1"/>
  <c r="C1445" i="1"/>
  <c r="G1445" i="1"/>
  <c r="C1444" i="1"/>
  <c r="G1444" i="1"/>
  <c r="C1443" i="1"/>
  <c r="G1443" i="1"/>
  <c r="C1442" i="1"/>
  <c r="G1442" i="1"/>
  <c r="C1441" i="1"/>
  <c r="G1441" i="1"/>
  <c r="C1440" i="1"/>
  <c r="G1440" i="1"/>
  <c r="C1439" i="1"/>
  <c r="G1439" i="1"/>
  <c r="C1438" i="1"/>
  <c r="G1438" i="1"/>
  <c r="C1437" i="1"/>
  <c r="G1437" i="1"/>
  <c r="C1436" i="1"/>
  <c r="G1436" i="1"/>
  <c r="C1435" i="1"/>
  <c r="G1435" i="1"/>
  <c r="C1434" i="1"/>
  <c r="G1434" i="1"/>
  <c r="C1433" i="1"/>
  <c r="G1433" i="1"/>
  <c r="C1432" i="1"/>
  <c r="G1432" i="1"/>
  <c r="C1431" i="1"/>
  <c r="G1431" i="1"/>
  <c r="C1430" i="1"/>
  <c r="G1430" i="1"/>
  <c r="C1429" i="1"/>
  <c r="G1429" i="1"/>
  <c r="C1428" i="1"/>
  <c r="G1428" i="1"/>
  <c r="C1427" i="1"/>
  <c r="G1427" i="1"/>
  <c r="C1426" i="1"/>
  <c r="G1426" i="1"/>
  <c r="C1425" i="1"/>
  <c r="G1425" i="1"/>
  <c r="C1424" i="1"/>
  <c r="G1424" i="1"/>
  <c r="C1423" i="1"/>
  <c r="G1423" i="1"/>
  <c r="C1422" i="1"/>
  <c r="G1422" i="1"/>
  <c r="C1421" i="1"/>
  <c r="G1421" i="1"/>
  <c r="C1420" i="1"/>
  <c r="G1420" i="1"/>
  <c r="C1419" i="1"/>
  <c r="G1419" i="1"/>
  <c r="C1418" i="1"/>
  <c r="G1418" i="1"/>
  <c r="C1417" i="1"/>
  <c r="G1417" i="1"/>
  <c r="C1416" i="1"/>
  <c r="G1416" i="1"/>
  <c r="C1415" i="1"/>
  <c r="G1415" i="1"/>
  <c r="C1414" i="1"/>
  <c r="G1414" i="1"/>
  <c r="C1413" i="1"/>
  <c r="G1413" i="1"/>
  <c r="C1412" i="1"/>
  <c r="G1412" i="1"/>
  <c r="C1411" i="1"/>
  <c r="G1411" i="1"/>
  <c r="C1410" i="1"/>
  <c r="G1410" i="1"/>
  <c r="C1409" i="1"/>
  <c r="G1409" i="1"/>
  <c r="C1408" i="1"/>
  <c r="G1408" i="1"/>
  <c r="C1407" i="1"/>
  <c r="G1407" i="1"/>
  <c r="C1406" i="1"/>
  <c r="G1406" i="1"/>
  <c r="C1405" i="1"/>
  <c r="G1405" i="1"/>
  <c r="C1404" i="1"/>
  <c r="G1404" i="1"/>
  <c r="C1403" i="1"/>
  <c r="G1403" i="1"/>
  <c r="C1402" i="1"/>
  <c r="G1402" i="1"/>
  <c r="C1401" i="1"/>
  <c r="G1401" i="1"/>
  <c r="C1400" i="1"/>
  <c r="G1400" i="1"/>
  <c r="C1399" i="1"/>
  <c r="G1399" i="1"/>
  <c r="C1398" i="1"/>
  <c r="G1398" i="1"/>
  <c r="C1397" i="1"/>
  <c r="G1397" i="1"/>
  <c r="C1396" i="1"/>
  <c r="G1396" i="1"/>
  <c r="C1395" i="1"/>
  <c r="G1395" i="1"/>
  <c r="C1394" i="1"/>
  <c r="G1394" i="1"/>
  <c r="C1393" i="1"/>
  <c r="G1393" i="1"/>
  <c r="C1392" i="1"/>
  <c r="G1392" i="1"/>
  <c r="C1391" i="1"/>
  <c r="G1391" i="1"/>
  <c r="C1390" i="1"/>
  <c r="G1390" i="1"/>
  <c r="C1389" i="1"/>
  <c r="G1389" i="1"/>
  <c r="C1388" i="1"/>
  <c r="G1388" i="1"/>
  <c r="C1387" i="1"/>
  <c r="G1387" i="1"/>
  <c r="C1386" i="1"/>
  <c r="G1386" i="1"/>
  <c r="C1385" i="1"/>
  <c r="G1385" i="1"/>
  <c r="C1384" i="1"/>
  <c r="G1384" i="1"/>
  <c r="C1383" i="1"/>
  <c r="G1383" i="1"/>
  <c r="C1382" i="1"/>
  <c r="G1382" i="1"/>
  <c r="C1381" i="1"/>
  <c r="G1381" i="1"/>
  <c r="C1380" i="1"/>
  <c r="G1380" i="1"/>
  <c r="C1379" i="1"/>
  <c r="G1379" i="1"/>
  <c r="C1378" i="1"/>
  <c r="G1378" i="1"/>
  <c r="C1377" i="1"/>
  <c r="G1377" i="1"/>
  <c r="C1376" i="1"/>
  <c r="G1376" i="1"/>
  <c r="C1375" i="1"/>
  <c r="G1375" i="1"/>
  <c r="C1374" i="1"/>
  <c r="G1374" i="1"/>
  <c r="C1373" i="1"/>
  <c r="G1373" i="1"/>
  <c r="C1372" i="1"/>
  <c r="G1372" i="1"/>
  <c r="C1371" i="1"/>
  <c r="G1371" i="1"/>
  <c r="C1370" i="1"/>
  <c r="G1370" i="1"/>
  <c r="C1369" i="1"/>
  <c r="G1369" i="1"/>
  <c r="C1368" i="1"/>
  <c r="G1368" i="1"/>
  <c r="C1367" i="1"/>
  <c r="G1367" i="1"/>
  <c r="C1366" i="1"/>
  <c r="G1366" i="1"/>
  <c r="C1365" i="1"/>
  <c r="G1365" i="1"/>
  <c r="C1364" i="1"/>
  <c r="G1364" i="1"/>
  <c r="C1363" i="1"/>
  <c r="G1363" i="1"/>
  <c r="C1362" i="1"/>
  <c r="G1362" i="1"/>
  <c r="C1361" i="1"/>
  <c r="G1361" i="1"/>
  <c r="C1360" i="1"/>
  <c r="G1360" i="1"/>
  <c r="C1359" i="1"/>
  <c r="G1359" i="1"/>
  <c r="C1358" i="1"/>
  <c r="G1358" i="1"/>
  <c r="C1357" i="1"/>
  <c r="G1357" i="1"/>
  <c r="C1356" i="1"/>
  <c r="G1356" i="1"/>
  <c r="C1355" i="1"/>
  <c r="G1355" i="1"/>
  <c r="C1354" i="1"/>
  <c r="G1354" i="1"/>
  <c r="C1353" i="1"/>
  <c r="G1353" i="1"/>
  <c r="C1352" i="1"/>
  <c r="G1352" i="1"/>
  <c r="C1351" i="1"/>
  <c r="G1351" i="1"/>
  <c r="C1350" i="1"/>
  <c r="G1350" i="1"/>
  <c r="C1349" i="1"/>
  <c r="G1349" i="1"/>
  <c r="C1348" i="1"/>
  <c r="G1348" i="1"/>
  <c r="C1347" i="1"/>
  <c r="G1347" i="1"/>
  <c r="C1346" i="1"/>
  <c r="G1346" i="1"/>
  <c r="C1345" i="1"/>
  <c r="G1345" i="1"/>
  <c r="C1344" i="1"/>
  <c r="G1344" i="1"/>
  <c r="C1343" i="1"/>
  <c r="G1343" i="1"/>
  <c r="C1342" i="1"/>
  <c r="G1342" i="1"/>
  <c r="C1341" i="1"/>
  <c r="G1341" i="1"/>
  <c r="C1340" i="1"/>
  <c r="G1340" i="1"/>
  <c r="C1339" i="1"/>
  <c r="G1339" i="1"/>
  <c r="C1338" i="1"/>
  <c r="G1338" i="1"/>
  <c r="C1337" i="1"/>
  <c r="G1337" i="1"/>
  <c r="C1336" i="1"/>
  <c r="G1336" i="1"/>
  <c r="C1335" i="1"/>
  <c r="G1335" i="1"/>
  <c r="C1334" i="1"/>
  <c r="G1334" i="1"/>
  <c r="C1333" i="1"/>
  <c r="G1333" i="1"/>
  <c r="C1332" i="1"/>
  <c r="G1332" i="1"/>
  <c r="C1331" i="1"/>
  <c r="G1331" i="1"/>
  <c r="C1330" i="1"/>
  <c r="G1330" i="1"/>
  <c r="C1329" i="1"/>
  <c r="G1329" i="1"/>
  <c r="C1328" i="1"/>
  <c r="G1328" i="1"/>
  <c r="C1327" i="1"/>
  <c r="G1327" i="1"/>
  <c r="C1326" i="1"/>
  <c r="G1326" i="1"/>
  <c r="C1325" i="1"/>
  <c r="G1325" i="1"/>
  <c r="C1324" i="1"/>
  <c r="G1324" i="1"/>
  <c r="C1323" i="1"/>
  <c r="G1323" i="1"/>
  <c r="C1322" i="1"/>
  <c r="G1322" i="1"/>
  <c r="C1321" i="1"/>
  <c r="G1321" i="1"/>
  <c r="C1320" i="1"/>
  <c r="G1320" i="1"/>
  <c r="C1319" i="1"/>
  <c r="G1319" i="1"/>
  <c r="C1318" i="1"/>
  <c r="G1318" i="1"/>
  <c r="C1317" i="1"/>
  <c r="G1317" i="1"/>
  <c r="C1316" i="1"/>
  <c r="G1316" i="1"/>
  <c r="C1315" i="1"/>
  <c r="G1315" i="1"/>
  <c r="C1314" i="1"/>
  <c r="G1314" i="1"/>
  <c r="C1313" i="1"/>
  <c r="G1313" i="1"/>
  <c r="C1312" i="1"/>
  <c r="G1312" i="1"/>
  <c r="C1311" i="1"/>
  <c r="G1311" i="1"/>
  <c r="G1249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J1240" i="1"/>
  <c r="M1240" i="1"/>
  <c r="O1240" i="1"/>
  <c r="J1241" i="1"/>
  <c r="M1241" i="1"/>
  <c r="O1241" i="1"/>
  <c r="J1242" i="1"/>
  <c r="M1242" i="1"/>
  <c r="O1242" i="1"/>
  <c r="J1243" i="1"/>
  <c r="M1243" i="1"/>
  <c r="O1243" i="1"/>
  <c r="J1244" i="1"/>
  <c r="M1244" i="1"/>
  <c r="O1244" i="1"/>
  <c r="J1245" i="1"/>
  <c r="M1245" i="1"/>
  <c r="O1245" i="1"/>
  <c r="J1246" i="1"/>
  <c r="M1246" i="1"/>
  <c r="O1246" i="1"/>
  <c r="J1247" i="1"/>
  <c r="M1247" i="1"/>
  <c r="O1247" i="1"/>
  <c r="J1248" i="1"/>
  <c r="M1248" i="1"/>
  <c r="O1248" i="1"/>
  <c r="J1249" i="1"/>
  <c r="M1249" i="1"/>
  <c r="O1249" i="1"/>
  <c r="J1250" i="1"/>
  <c r="M1250" i="1"/>
  <c r="O1250" i="1"/>
  <c r="J1251" i="1"/>
  <c r="M1251" i="1"/>
  <c r="O1251" i="1"/>
  <c r="J1252" i="1"/>
  <c r="M1252" i="1"/>
  <c r="O1252" i="1"/>
  <c r="J1253" i="1"/>
  <c r="M1253" i="1"/>
  <c r="O1253" i="1"/>
  <c r="J1254" i="1"/>
  <c r="M1254" i="1"/>
  <c r="O1254" i="1"/>
  <c r="J1255" i="1"/>
  <c r="M1255" i="1"/>
  <c r="O1255" i="1"/>
  <c r="J1256" i="1"/>
  <c r="M1256" i="1"/>
  <c r="O1256" i="1"/>
  <c r="J1257" i="1"/>
  <c r="M1257" i="1"/>
  <c r="O1257" i="1"/>
  <c r="J1258" i="1"/>
  <c r="M1258" i="1"/>
  <c r="O1258" i="1"/>
  <c r="J1259" i="1"/>
  <c r="M1259" i="1"/>
  <c r="O1259" i="1"/>
  <c r="J1260" i="1"/>
  <c r="M1260" i="1"/>
  <c r="O1260" i="1"/>
  <c r="J1261" i="1"/>
  <c r="M1261" i="1"/>
  <c r="O1261" i="1"/>
  <c r="J1262" i="1"/>
  <c r="M1262" i="1"/>
  <c r="O1262" i="1"/>
  <c r="J1263" i="1"/>
  <c r="M1263" i="1"/>
  <c r="O1263" i="1"/>
  <c r="J1264" i="1"/>
  <c r="M1264" i="1"/>
  <c r="O1264" i="1"/>
  <c r="J1265" i="1"/>
  <c r="M1265" i="1"/>
  <c r="O1265" i="1"/>
  <c r="J1266" i="1"/>
  <c r="M1266" i="1"/>
  <c r="O1266" i="1"/>
  <c r="J1267" i="1"/>
  <c r="M1267" i="1"/>
  <c r="O1267" i="1"/>
  <c r="J1268" i="1"/>
  <c r="M1268" i="1"/>
  <c r="O1268" i="1"/>
  <c r="J1269" i="1"/>
  <c r="M1269" i="1"/>
  <c r="O1269" i="1"/>
  <c r="J1270" i="1"/>
  <c r="M1270" i="1"/>
  <c r="O1270" i="1"/>
  <c r="J1271" i="1"/>
  <c r="M1271" i="1"/>
  <c r="O1271" i="1"/>
  <c r="J1272" i="1"/>
  <c r="M1272" i="1"/>
  <c r="O1272" i="1"/>
  <c r="J1273" i="1"/>
  <c r="M1273" i="1"/>
  <c r="O1273" i="1"/>
  <c r="J1274" i="1"/>
  <c r="M1274" i="1"/>
  <c r="O1274" i="1"/>
  <c r="J1275" i="1"/>
  <c r="M1275" i="1"/>
  <c r="O1275" i="1"/>
  <c r="J1276" i="1"/>
  <c r="M1276" i="1"/>
  <c r="O1276" i="1"/>
  <c r="J1277" i="1"/>
  <c r="M1277" i="1"/>
  <c r="O1277" i="1"/>
  <c r="J1278" i="1"/>
  <c r="M1278" i="1"/>
  <c r="O1278" i="1"/>
  <c r="J1279" i="1"/>
  <c r="M1279" i="1"/>
  <c r="O1279" i="1"/>
  <c r="J1280" i="1"/>
  <c r="M1280" i="1"/>
  <c r="O1280" i="1"/>
  <c r="J1281" i="1"/>
  <c r="M1281" i="1"/>
  <c r="O1281" i="1"/>
  <c r="J1282" i="1"/>
  <c r="M1282" i="1"/>
  <c r="O1282" i="1"/>
  <c r="J1283" i="1"/>
  <c r="M1283" i="1"/>
  <c r="O1283" i="1"/>
  <c r="J1284" i="1"/>
  <c r="M1284" i="1"/>
  <c r="O1284" i="1"/>
  <c r="J1285" i="1"/>
  <c r="M1285" i="1"/>
  <c r="O1285" i="1"/>
  <c r="J1286" i="1"/>
  <c r="M1286" i="1"/>
  <c r="O1286" i="1"/>
  <c r="J1287" i="1"/>
  <c r="M1287" i="1"/>
  <c r="O1287" i="1"/>
  <c r="J1288" i="1"/>
  <c r="M1288" i="1"/>
  <c r="O1288" i="1"/>
  <c r="J1289" i="1"/>
  <c r="M1289" i="1"/>
  <c r="O1289" i="1"/>
  <c r="J1290" i="1"/>
  <c r="M1290" i="1"/>
  <c r="O1290" i="1"/>
  <c r="J1291" i="1"/>
  <c r="M1291" i="1"/>
  <c r="O1291" i="1"/>
  <c r="J1292" i="1"/>
  <c r="M1292" i="1"/>
  <c r="O1292" i="1"/>
  <c r="J1293" i="1"/>
  <c r="M1293" i="1"/>
  <c r="O1293" i="1"/>
  <c r="J1294" i="1"/>
  <c r="M1294" i="1"/>
  <c r="O1294" i="1"/>
  <c r="J1295" i="1"/>
  <c r="M1295" i="1"/>
  <c r="O1295" i="1"/>
  <c r="J1296" i="1"/>
  <c r="M1296" i="1"/>
  <c r="O1296" i="1"/>
  <c r="J1297" i="1"/>
  <c r="J1298" i="1"/>
  <c r="M1298" i="1"/>
  <c r="O1298" i="1"/>
  <c r="J1299" i="1"/>
  <c r="M1299" i="1"/>
  <c r="O1299" i="1"/>
  <c r="J1300" i="1"/>
  <c r="M1300" i="1"/>
  <c r="O1300" i="1"/>
  <c r="J1301" i="1"/>
  <c r="M1301" i="1"/>
  <c r="O1301" i="1"/>
  <c r="J1302" i="1"/>
  <c r="M1302" i="1"/>
  <c r="O1302" i="1"/>
  <c r="J1303" i="1"/>
  <c r="M1303" i="1"/>
  <c r="O1303" i="1"/>
  <c r="J1304" i="1"/>
  <c r="M1304" i="1"/>
  <c r="O1304" i="1"/>
  <c r="J1305" i="1"/>
  <c r="M1305" i="1"/>
  <c r="O1305" i="1"/>
  <c r="J1306" i="1"/>
  <c r="M1306" i="1"/>
  <c r="J1307" i="1"/>
  <c r="M1307" i="1"/>
  <c r="O1307" i="1"/>
  <c r="J1308" i="1"/>
  <c r="M1308" i="1"/>
  <c r="O1308" i="1"/>
  <c r="J1309" i="1"/>
  <c r="M1309" i="1"/>
  <c r="O1309" i="1"/>
  <c r="J1310" i="1"/>
  <c r="M1310" i="1"/>
  <c r="O1310" i="1"/>
  <c r="C1310" i="1"/>
  <c r="G1310" i="1"/>
  <c r="C1309" i="1"/>
  <c r="G1309" i="1"/>
  <c r="C1308" i="1"/>
  <c r="G1308" i="1"/>
  <c r="C1307" i="1"/>
  <c r="G1307" i="1"/>
  <c r="C1306" i="1"/>
  <c r="G1306" i="1"/>
  <c r="C1305" i="1"/>
  <c r="G1305" i="1"/>
  <c r="C1304" i="1"/>
  <c r="G1304" i="1"/>
  <c r="C1303" i="1"/>
  <c r="G1303" i="1"/>
  <c r="C1302" i="1"/>
  <c r="G1302" i="1"/>
  <c r="C1301" i="1"/>
  <c r="G1301" i="1"/>
  <c r="C1300" i="1"/>
  <c r="G1300" i="1"/>
  <c r="C1299" i="1"/>
  <c r="G1299" i="1"/>
  <c r="C1298" i="1"/>
  <c r="G1298" i="1"/>
  <c r="C1297" i="1"/>
  <c r="G1297" i="1"/>
  <c r="C1296" i="1"/>
  <c r="G1296" i="1"/>
  <c r="C1295" i="1"/>
  <c r="G1295" i="1"/>
  <c r="C1294" i="1"/>
  <c r="G1294" i="1"/>
  <c r="C1293" i="1"/>
  <c r="G1293" i="1"/>
  <c r="C1292" i="1"/>
  <c r="G1292" i="1"/>
  <c r="C1291" i="1"/>
  <c r="G1291" i="1"/>
  <c r="C1290" i="1"/>
  <c r="G1290" i="1"/>
  <c r="C1289" i="1"/>
  <c r="G1289" i="1"/>
  <c r="C1288" i="1"/>
  <c r="G1288" i="1"/>
  <c r="C1287" i="1"/>
  <c r="G1287" i="1"/>
  <c r="C1286" i="1"/>
  <c r="G1286" i="1"/>
  <c r="C1285" i="1"/>
  <c r="G1285" i="1"/>
  <c r="C1284" i="1"/>
  <c r="G1284" i="1"/>
  <c r="C1283" i="1"/>
  <c r="G1283" i="1"/>
  <c r="C1282" i="1"/>
  <c r="G1282" i="1"/>
  <c r="C1281" i="1"/>
  <c r="G1281" i="1"/>
  <c r="C1280" i="1"/>
  <c r="G1280" i="1"/>
  <c r="C1279" i="1"/>
  <c r="G1279" i="1"/>
  <c r="C1278" i="1"/>
  <c r="G1278" i="1"/>
  <c r="C1277" i="1"/>
  <c r="G1277" i="1"/>
  <c r="C1276" i="1"/>
  <c r="G1276" i="1"/>
  <c r="C1275" i="1"/>
  <c r="G1275" i="1"/>
  <c r="C1274" i="1"/>
  <c r="G1274" i="1"/>
  <c r="C1273" i="1"/>
  <c r="G1273" i="1"/>
  <c r="C1272" i="1"/>
  <c r="G1272" i="1"/>
  <c r="C1271" i="1"/>
  <c r="G1271" i="1"/>
  <c r="C1270" i="1"/>
  <c r="G1270" i="1"/>
  <c r="C1269" i="1"/>
  <c r="G1269" i="1"/>
  <c r="C1268" i="1"/>
  <c r="G1268" i="1"/>
  <c r="C1267" i="1"/>
  <c r="G1267" i="1"/>
  <c r="C1266" i="1"/>
  <c r="G1266" i="1"/>
  <c r="C1265" i="1"/>
  <c r="G1265" i="1"/>
  <c r="C1264" i="1"/>
  <c r="G1264" i="1"/>
  <c r="C1263" i="1"/>
  <c r="G1263" i="1"/>
  <c r="C1262" i="1"/>
  <c r="G1262" i="1"/>
  <c r="C1261" i="1"/>
  <c r="G1261" i="1"/>
  <c r="C1260" i="1"/>
  <c r="G1260" i="1"/>
  <c r="C1259" i="1"/>
  <c r="G1259" i="1"/>
  <c r="C1258" i="1"/>
  <c r="G1258" i="1"/>
  <c r="C1257" i="1"/>
  <c r="G1257" i="1"/>
  <c r="C1256" i="1"/>
  <c r="G1256" i="1"/>
  <c r="C1255" i="1"/>
  <c r="G1255" i="1"/>
  <c r="C1254" i="1"/>
  <c r="G1254" i="1"/>
  <c r="C1253" i="1"/>
  <c r="G1253" i="1"/>
  <c r="C1252" i="1"/>
  <c r="G1252" i="1"/>
  <c r="C1251" i="1"/>
  <c r="G1251" i="1"/>
  <c r="C1250" i="1"/>
  <c r="G1250" i="1"/>
  <c r="C1249" i="1"/>
  <c r="C1248" i="1"/>
  <c r="G1248" i="1"/>
  <c r="C1247" i="1"/>
  <c r="G1247" i="1"/>
  <c r="C1246" i="1"/>
  <c r="G1246" i="1"/>
  <c r="C1245" i="1"/>
  <c r="G1245" i="1"/>
  <c r="C1244" i="1"/>
  <c r="G1244" i="1"/>
  <c r="C1243" i="1"/>
  <c r="G1243" i="1"/>
  <c r="C1242" i="1"/>
  <c r="G1242" i="1"/>
  <c r="C1241" i="1"/>
  <c r="G1241" i="1"/>
  <c r="C1240" i="1"/>
  <c r="G1240" i="1"/>
  <c r="C1239" i="1"/>
  <c r="G1239" i="1"/>
  <c r="J1239" i="1"/>
  <c r="M1239" i="1"/>
  <c r="O1239" i="1"/>
  <c r="R1239" i="1"/>
  <c r="V1239" i="1"/>
  <c r="W1239" i="1"/>
  <c r="Y1239" i="1"/>
  <c r="V1381" i="1"/>
  <c r="W1381" i="1"/>
  <c r="Y1381" i="1"/>
  <c r="V1377" i="1"/>
  <c r="W1377" i="1"/>
  <c r="Y1377" i="1"/>
  <c r="Z1377" i="1"/>
  <c r="V1369" i="1"/>
  <c r="W1369" i="1"/>
  <c r="Y1369" i="1"/>
  <c r="Z1369" i="1"/>
  <c r="V1365" i="1"/>
  <c r="W1365" i="1"/>
  <c r="Y1365" i="1"/>
  <c r="Z1365" i="1"/>
  <c r="V1361" i="1"/>
  <c r="W1361" i="1"/>
  <c r="Y1361" i="1"/>
  <c r="V1357" i="1"/>
  <c r="W1357" i="1"/>
  <c r="Y1357" i="1"/>
  <c r="Z1357" i="1"/>
  <c r="V1353" i="1"/>
  <c r="W1353" i="1"/>
  <c r="Y1353" i="1"/>
  <c r="Z1353" i="1"/>
  <c r="V1349" i="1"/>
  <c r="W1349" i="1"/>
  <c r="Y1349" i="1"/>
  <c r="Z1349" i="1"/>
  <c r="V1345" i="1"/>
  <c r="W1345" i="1"/>
  <c r="Y1345" i="1"/>
  <c r="V1341" i="1"/>
  <c r="W1341" i="1"/>
  <c r="Y1341" i="1"/>
  <c r="Z1341" i="1"/>
  <c r="V1337" i="1"/>
  <c r="W1337" i="1"/>
  <c r="Y1337" i="1"/>
  <c r="Z1337" i="1"/>
  <c r="V1333" i="1"/>
  <c r="W1333" i="1"/>
  <c r="Y1333" i="1"/>
  <c r="Z1333" i="1"/>
  <c r="V1329" i="1"/>
  <c r="W1329" i="1"/>
  <c r="Y1329" i="1"/>
  <c r="V1325" i="1"/>
  <c r="W1325" i="1"/>
  <c r="Y1325" i="1"/>
  <c r="Z1325" i="1"/>
  <c r="V1321" i="1"/>
  <c r="W1321" i="1"/>
  <c r="Y1321" i="1"/>
  <c r="Z1321" i="1"/>
  <c r="V1317" i="1"/>
  <c r="W1317" i="1"/>
  <c r="Y1317" i="1"/>
  <c r="Z1317" i="1"/>
  <c r="V1313" i="1"/>
  <c r="W1313" i="1"/>
  <c r="Y1313" i="1"/>
  <c r="V1468" i="1"/>
  <c r="W1468" i="1"/>
  <c r="Y1468" i="1"/>
  <c r="Z1468" i="1"/>
  <c r="V1299" i="1"/>
  <c r="W1299" i="1"/>
  <c r="Y1299" i="1"/>
  <c r="Z1299" i="1"/>
  <c r="V1295" i="1"/>
  <c r="W1295" i="1"/>
  <c r="Y1295" i="1"/>
  <c r="Z1295" i="1"/>
  <c r="V1291" i="1"/>
  <c r="W1291" i="1"/>
  <c r="Y1291" i="1"/>
  <c r="V1287" i="1"/>
  <c r="W1287" i="1"/>
  <c r="Y1287" i="1"/>
  <c r="Z1287" i="1"/>
  <c r="V1283" i="1"/>
  <c r="W1283" i="1"/>
  <c r="Y1283" i="1"/>
  <c r="Z1283" i="1"/>
  <c r="V1275" i="1"/>
  <c r="W1275" i="1"/>
  <c r="Y1275" i="1"/>
  <c r="Z1275" i="1"/>
  <c r="V1271" i="1"/>
  <c r="W1271" i="1"/>
  <c r="Y1271" i="1"/>
  <c r="V1267" i="1"/>
  <c r="W1267" i="1"/>
  <c r="Y1267" i="1"/>
  <c r="Z1267" i="1"/>
  <c r="V1263" i="1"/>
  <c r="W1263" i="1"/>
  <c r="Y1263" i="1"/>
  <c r="Z1263" i="1"/>
  <c r="V1259" i="1"/>
  <c r="W1259" i="1"/>
  <c r="Y1259" i="1"/>
  <c r="Z1259" i="1"/>
  <c r="V1255" i="1"/>
  <c r="W1255" i="1"/>
  <c r="Y1255" i="1"/>
  <c r="V1251" i="1"/>
  <c r="W1251" i="1"/>
  <c r="Y1251" i="1"/>
  <c r="Z1251" i="1"/>
  <c r="V1247" i="1"/>
  <c r="W1247" i="1"/>
  <c r="Y1247" i="1"/>
  <c r="Z1247" i="1"/>
  <c r="V1243" i="1"/>
  <c r="W1243" i="1"/>
  <c r="Y1243" i="1"/>
  <c r="Z1243" i="1"/>
  <c r="V1301" i="1"/>
  <c r="W1301" i="1"/>
  <c r="Y1301" i="1"/>
  <c r="V1297" i="1"/>
  <c r="W1297" i="1"/>
  <c r="Y1297" i="1"/>
  <c r="V1293" i="1"/>
  <c r="W1293" i="1"/>
  <c r="Y1293" i="1"/>
  <c r="Z1293" i="1"/>
  <c r="V1285" i="1"/>
  <c r="W1285" i="1"/>
  <c r="Y1285" i="1"/>
  <c r="Z1285" i="1"/>
  <c r="V1281" i="1"/>
  <c r="W1281" i="1"/>
  <c r="Y1281" i="1"/>
  <c r="V1277" i="1"/>
  <c r="W1277" i="1"/>
  <c r="Y1277" i="1"/>
  <c r="Z1277" i="1"/>
  <c r="V1273" i="1"/>
  <c r="W1273" i="1"/>
  <c r="Y1273" i="1"/>
  <c r="Z1273" i="1"/>
  <c r="V1269" i="1"/>
  <c r="W1269" i="1"/>
  <c r="Y1269" i="1"/>
  <c r="Z1269" i="1"/>
  <c r="V1265" i="1"/>
  <c r="W1265" i="1"/>
  <c r="Y1265" i="1"/>
  <c r="V1261" i="1"/>
  <c r="W1261" i="1"/>
  <c r="Y1261" i="1"/>
  <c r="Z1261" i="1"/>
  <c r="V1257" i="1"/>
  <c r="W1257" i="1"/>
  <c r="Y1257" i="1"/>
  <c r="Z1257" i="1"/>
  <c r="V1253" i="1"/>
  <c r="W1253" i="1"/>
  <c r="Y1253" i="1"/>
  <c r="Z1253" i="1"/>
  <c r="V1249" i="1"/>
  <c r="W1249" i="1"/>
  <c r="Y1249" i="1"/>
  <c r="V1245" i="1"/>
  <c r="W1245" i="1"/>
  <c r="Y1245" i="1"/>
  <c r="Z1245" i="1"/>
  <c r="V1241" i="1"/>
  <c r="W1241" i="1"/>
  <c r="Y1241" i="1"/>
  <c r="Z1241" i="1"/>
  <c r="Y1516" i="1"/>
  <c r="Z1516" i="1"/>
  <c r="V1501" i="1"/>
  <c r="W1501" i="1"/>
  <c r="Y1501" i="1"/>
  <c r="Z1501" i="1"/>
  <c r="V1485" i="1"/>
  <c r="W1485" i="1"/>
  <c r="Y1485" i="1"/>
  <c r="Z1485" i="1"/>
  <c r="V1452" i="1"/>
  <c r="W1452" i="1"/>
  <c r="Y1452" i="1"/>
  <c r="Z1452" i="1"/>
  <c r="V1514" i="1"/>
  <c r="W1514" i="1"/>
  <c r="Y1514" i="1"/>
  <c r="Z1514" i="1"/>
  <c r="V1511" i="1"/>
  <c r="W1511" i="1"/>
  <c r="Y1511" i="1"/>
  <c r="Z1511" i="1"/>
  <c r="V1503" i="1"/>
  <c r="W1503" i="1"/>
  <c r="Y1503" i="1"/>
  <c r="Z1503" i="1"/>
  <c r="V1499" i="1"/>
  <c r="W1499" i="1"/>
  <c r="Y1499" i="1"/>
  <c r="Z1499" i="1"/>
  <c r="V1495" i="1"/>
  <c r="W1495" i="1"/>
  <c r="Y1495" i="1"/>
  <c r="Z1495" i="1"/>
  <c r="V1487" i="1"/>
  <c r="W1487" i="1"/>
  <c r="Y1487" i="1"/>
  <c r="Z1487" i="1"/>
  <c r="V1483" i="1"/>
  <c r="W1483" i="1"/>
  <c r="Y1483" i="1"/>
  <c r="Z1483" i="1"/>
  <c r="V1478" i="1"/>
  <c r="W1478" i="1"/>
  <c r="Y1478" i="1"/>
  <c r="Z1478" i="1"/>
  <c r="V1470" i="1"/>
  <c r="W1470" i="1"/>
  <c r="Y1470" i="1"/>
  <c r="Z1470" i="1"/>
  <c r="V1466" i="1"/>
  <c r="W1466" i="1"/>
  <c r="Y1466" i="1"/>
  <c r="Z1466" i="1"/>
  <c r="V1462" i="1"/>
  <c r="W1462" i="1"/>
  <c r="Y1462" i="1"/>
  <c r="Z1462" i="1"/>
  <c r="V1454" i="1"/>
  <c r="W1454" i="1"/>
  <c r="Y1454" i="1"/>
  <c r="Z1454" i="1"/>
  <c r="V1450" i="1"/>
  <c r="W1450" i="1"/>
  <c r="Y1450" i="1"/>
  <c r="Z1450" i="1"/>
  <c r="V1446" i="1"/>
  <c r="W1446" i="1"/>
  <c r="Y1446" i="1"/>
  <c r="Z1446" i="1"/>
  <c r="V1438" i="1"/>
  <c r="W1438" i="1"/>
  <c r="Y1438" i="1"/>
  <c r="Z1438" i="1"/>
  <c r="V1434" i="1"/>
  <c r="W1434" i="1"/>
  <c r="Y1434" i="1"/>
  <c r="Z1434" i="1"/>
  <c r="V1430" i="1"/>
  <c r="W1430" i="1"/>
  <c r="Y1430" i="1"/>
  <c r="Z1430" i="1"/>
  <c r="V1426" i="1"/>
  <c r="W1426" i="1"/>
  <c r="Y1426" i="1"/>
  <c r="Z1426" i="1"/>
  <c r="V1422" i="1"/>
  <c r="W1422" i="1"/>
  <c r="Y1422" i="1"/>
  <c r="Z1422" i="1"/>
  <c r="V1418" i="1"/>
  <c r="W1418" i="1"/>
  <c r="Y1418" i="1"/>
  <c r="Z1418" i="1"/>
  <c r="V1414" i="1"/>
  <c r="W1414" i="1"/>
  <c r="Y1414" i="1"/>
  <c r="Z1414" i="1"/>
  <c r="V1410" i="1"/>
  <c r="W1410" i="1"/>
  <c r="Y1410" i="1"/>
  <c r="Z1410" i="1"/>
  <c r="V1406" i="1"/>
  <c r="W1406" i="1"/>
  <c r="Y1406" i="1"/>
  <c r="Z1406" i="1"/>
  <c r="V1402" i="1"/>
  <c r="W1402" i="1"/>
  <c r="Y1402" i="1"/>
  <c r="Z1402" i="1"/>
  <c r="V1395" i="1"/>
  <c r="W1395" i="1"/>
  <c r="Y1395" i="1"/>
  <c r="Z1395" i="1"/>
  <c r="V1391" i="1"/>
  <c r="W1391" i="1"/>
  <c r="Y1391" i="1"/>
  <c r="Z1391" i="1"/>
  <c r="V1383" i="1"/>
  <c r="W1383" i="1"/>
  <c r="Y1383" i="1"/>
  <c r="Z1383" i="1"/>
  <c r="V1379" i="1"/>
  <c r="W1379" i="1"/>
  <c r="Y1379" i="1"/>
  <c r="Z1379" i="1"/>
  <c r="V1375" i="1"/>
  <c r="W1375" i="1"/>
  <c r="Y1375" i="1"/>
  <c r="Z1375" i="1"/>
  <c r="V1371" i="1"/>
  <c r="W1371" i="1"/>
  <c r="Y1371" i="1"/>
  <c r="Z1371" i="1"/>
  <c r="V1367" i="1"/>
  <c r="W1367" i="1"/>
  <c r="Y1367" i="1"/>
  <c r="Z1367" i="1"/>
  <c r="V1363" i="1"/>
  <c r="W1363" i="1"/>
  <c r="Y1363" i="1"/>
  <c r="Z1363" i="1"/>
  <c r="V1359" i="1"/>
  <c r="W1359" i="1"/>
  <c r="Y1359" i="1"/>
  <c r="Z1359" i="1"/>
  <c r="V1355" i="1"/>
  <c r="W1355" i="1"/>
  <c r="Y1355" i="1"/>
  <c r="Z1355" i="1"/>
  <c r="V1351" i="1"/>
  <c r="W1351" i="1"/>
  <c r="Y1351" i="1"/>
  <c r="Z1351" i="1"/>
  <c r="V1347" i="1"/>
  <c r="W1347" i="1"/>
  <c r="Y1347" i="1"/>
  <c r="Z1347" i="1"/>
  <c r="V1343" i="1"/>
  <c r="W1343" i="1"/>
  <c r="Y1343" i="1"/>
  <c r="Z1343" i="1"/>
  <c r="V1339" i="1"/>
  <c r="W1339" i="1"/>
  <c r="Y1339" i="1"/>
  <c r="Z1339" i="1"/>
  <c r="V1335" i="1"/>
  <c r="W1335" i="1"/>
  <c r="Y1335" i="1"/>
  <c r="Z1335" i="1"/>
  <c r="V1331" i="1"/>
  <c r="W1331" i="1"/>
  <c r="Y1331" i="1"/>
  <c r="Z1331" i="1"/>
  <c r="V1327" i="1"/>
  <c r="W1327" i="1"/>
  <c r="Y1327" i="1"/>
  <c r="Z1327" i="1"/>
  <c r="V1323" i="1"/>
  <c r="W1323" i="1"/>
  <c r="Y1323" i="1"/>
  <c r="Z1323" i="1"/>
  <c r="V1315" i="1"/>
  <c r="W1315" i="1"/>
  <c r="Y1315" i="1"/>
  <c r="Z1315" i="1"/>
  <c r="V1311" i="1"/>
  <c r="W1311" i="1"/>
  <c r="Y1311" i="1"/>
  <c r="Z1311" i="1"/>
  <c r="V1510" i="1"/>
  <c r="W1510" i="1"/>
  <c r="Y1510" i="1"/>
  <c r="Z1510" i="1"/>
  <c r="V1506" i="1"/>
  <c r="W1506" i="1"/>
  <c r="Y1506" i="1"/>
  <c r="Z1506" i="1"/>
  <c r="V1502" i="1"/>
  <c r="W1502" i="1"/>
  <c r="Y1502" i="1"/>
  <c r="Z1502" i="1"/>
  <c r="V1498" i="1"/>
  <c r="W1498" i="1"/>
  <c r="Y1498" i="1"/>
  <c r="Z1498" i="1"/>
  <c r="V1494" i="1"/>
  <c r="W1494" i="1"/>
  <c r="Y1494" i="1"/>
  <c r="Z1494" i="1"/>
  <c r="V1490" i="1"/>
  <c r="W1490" i="1"/>
  <c r="Y1490" i="1"/>
  <c r="Z1490" i="1"/>
  <c r="V1486" i="1"/>
  <c r="W1486" i="1"/>
  <c r="Y1486" i="1"/>
  <c r="Z1486" i="1"/>
  <c r="V1482" i="1"/>
  <c r="W1482" i="1"/>
  <c r="Y1482" i="1"/>
  <c r="Z1482" i="1"/>
  <c r="V1477" i="1"/>
  <c r="W1477" i="1"/>
  <c r="Y1477" i="1"/>
  <c r="Z1477" i="1"/>
  <c r="V1473" i="1"/>
  <c r="W1473" i="1"/>
  <c r="Y1473" i="1"/>
  <c r="Z1473" i="1"/>
  <c r="V1469" i="1"/>
  <c r="W1469" i="1"/>
  <c r="Y1469" i="1"/>
  <c r="Z1469" i="1"/>
  <c r="V1465" i="1"/>
  <c r="W1465" i="1"/>
  <c r="Y1465" i="1"/>
  <c r="Z1465" i="1"/>
  <c r="V1461" i="1"/>
  <c r="W1461" i="1"/>
  <c r="Y1461" i="1"/>
  <c r="Z1461" i="1"/>
  <c r="V1457" i="1"/>
  <c r="W1457" i="1"/>
  <c r="Y1457" i="1"/>
  <c r="Z1457" i="1"/>
  <c r="V1453" i="1"/>
  <c r="W1453" i="1"/>
  <c r="Y1453" i="1"/>
  <c r="Z1453" i="1"/>
  <c r="V1449" i="1"/>
  <c r="W1449" i="1"/>
  <c r="Y1449" i="1"/>
  <c r="Z1449" i="1"/>
  <c r="V1445" i="1"/>
  <c r="W1445" i="1"/>
  <c r="Y1445" i="1"/>
  <c r="Z1445" i="1"/>
  <c r="V1441" i="1"/>
  <c r="W1441" i="1"/>
  <c r="Y1441" i="1"/>
  <c r="Z1441" i="1"/>
  <c r="V1437" i="1"/>
  <c r="W1437" i="1"/>
  <c r="Y1437" i="1"/>
  <c r="Z1437" i="1"/>
  <c r="V1433" i="1"/>
  <c r="W1433" i="1"/>
  <c r="Y1433" i="1"/>
  <c r="Z1433" i="1"/>
  <c r="V1429" i="1"/>
  <c r="W1429" i="1"/>
  <c r="Y1429" i="1"/>
  <c r="Z1429" i="1"/>
  <c r="V1425" i="1"/>
  <c r="W1425" i="1"/>
  <c r="Y1425" i="1"/>
  <c r="Z1425" i="1"/>
  <c r="V1421" i="1"/>
  <c r="W1421" i="1"/>
  <c r="Y1421" i="1"/>
  <c r="Z1421" i="1"/>
  <c r="V1417" i="1"/>
  <c r="W1417" i="1"/>
  <c r="Y1417" i="1"/>
  <c r="Z1417" i="1"/>
  <c r="V1413" i="1"/>
  <c r="W1413" i="1"/>
  <c r="Y1413" i="1"/>
  <c r="Z1413" i="1"/>
  <c r="V1409" i="1"/>
  <c r="W1409" i="1"/>
  <c r="Y1409" i="1"/>
  <c r="Z1409" i="1"/>
  <c r="V1405" i="1"/>
  <c r="W1405" i="1"/>
  <c r="Y1405" i="1"/>
  <c r="Z1405" i="1"/>
  <c r="V1401" i="1"/>
  <c r="W1401" i="1"/>
  <c r="Y1401" i="1"/>
  <c r="Z1401" i="1"/>
  <c r="V1398" i="1"/>
  <c r="W1398" i="1"/>
  <c r="Y1398" i="1"/>
  <c r="Z1398" i="1"/>
  <c r="V1394" i="1"/>
  <c r="W1394" i="1"/>
  <c r="Y1394" i="1"/>
  <c r="Z1394" i="1"/>
  <c r="V1346" i="1"/>
  <c r="W1346" i="1"/>
  <c r="Y1346" i="1"/>
  <c r="Z1346" i="1"/>
  <c r="V1318" i="1"/>
  <c r="W1318" i="1"/>
  <c r="Y1318" i="1"/>
  <c r="Z1318" i="1"/>
  <c r="V1513" i="1"/>
  <c r="W1513" i="1"/>
  <c r="Y1513" i="1"/>
  <c r="Z1513" i="1"/>
  <c r="V1509" i="1"/>
  <c r="W1509" i="1"/>
  <c r="Y1509" i="1"/>
  <c r="Z1509" i="1"/>
  <c r="V1505" i="1"/>
  <c r="W1505" i="1"/>
  <c r="Y1505" i="1"/>
  <c r="Z1505" i="1"/>
  <c r="V1497" i="1"/>
  <c r="W1497" i="1"/>
  <c r="Y1497" i="1"/>
  <c r="Z1497" i="1"/>
  <c r="V1493" i="1"/>
  <c r="W1493" i="1"/>
  <c r="Y1493" i="1"/>
  <c r="Z1493" i="1"/>
  <c r="V1489" i="1"/>
  <c r="W1489" i="1"/>
  <c r="Y1489" i="1"/>
  <c r="Z1489" i="1"/>
  <c r="V1481" i="1"/>
  <c r="W1481" i="1"/>
  <c r="Y1481" i="1"/>
  <c r="Z1481" i="1"/>
  <c r="V1476" i="1"/>
  <c r="W1476" i="1"/>
  <c r="Y1476" i="1"/>
  <c r="Z1476" i="1"/>
  <c r="V1472" i="1"/>
  <c r="W1472" i="1"/>
  <c r="Y1472" i="1"/>
  <c r="Z1472" i="1"/>
  <c r="V1464" i="1"/>
  <c r="W1464" i="1"/>
  <c r="Y1464" i="1"/>
  <c r="Z1464" i="1"/>
  <c r="V1460" i="1"/>
  <c r="W1460" i="1"/>
  <c r="Y1460" i="1"/>
  <c r="Z1460" i="1"/>
  <c r="V1456" i="1"/>
  <c r="W1456" i="1"/>
  <c r="Y1456" i="1"/>
  <c r="Z1456" i="1"/>
  <c r="V1448" i="1"/>
  <c r="W1448" i="1"/>
  <c r="Y1448" i="1"/>
  <c r="Z1448" i="1"/>
  <c r="V1444" i="1"/>
  <c r="W1444" i="1"/>
  <c r="Y1444" i="1"/>
  <c r="Z1444" i="1"/>
  <c r="V1440" i="1"/>
  <c r="W1440" i="1"/>
  <c r="Y1440" i="1"/>
  <c r="Z1440" i="1"/>
  <c r="V1436" i="1"/>
  <c r="W1436" i="1"/>
  <c r="Y1436" i="1"/>
  <c r="Z1436" i="1"/>
  <c r="V1432" i="1"/>
  <c r="W1432" i="1"/>
  <c r="Y1432" i="1"/>
  <c r="Z1432" i="1"/>
  <c r="V1428" i="1"/>
  <c r="W1428" i="1"/>
  <c r="Y1428" i="1"/>
  <c r="Z1428" i="1"/>
  <c r="V1515" i="1"/>
  <c r="W1515" i="1"/>
  <c r="Y1515" i="1"/>
  <c r="Z1515" i="1"/>
  <c r="V1512" i="1"/>
  <c r="W1512" i="1"/>
  <c r="Y1512" i="1"/>
  <c r="Z1512" i="1"/>
  <c r="V1508" i="1"/>
  <c r="W1508" i="1"/>
  <c r="Y1508" i="1"/>
  <c r="Z1508" i="1"/>
  <c r="V1504" i="1"/>
  <c r="W1504" i="1"/>
  <c r="Y1504" i="1"/>
  <c r="Z1504" i="1"/>
  <c r="V1500" i="1"/>
  <c r="W1500" i="1"/>
  <c r="Y1500" i="1"/>
  <c r="Z1500" i="1"/>
  <c r="V1496" i="1"/>
  <c r="W1496" i="1"/>
  <c r="Y1496" i="1"/>
  <c r="Z1496" i="1"/>
  <c r="V1492" i="1"/>
  <c r="W1492" i="1"/>
  <c r="Y1492" i="1"/>
  <c r="Z1492" i="1"/>
  <c r="V1488" i="1"/>
  <c r="W1488" i="1"/>
  <c r="Y1488" i="1"/>
  <c r="Z1488" i="1"/>
  <c r="V1484" i="1"/>
  <c r="W1484" i="1"/>
  <c r="Y1484" i="1"/>
  <c r="Z1484" i="1"/>
  <c r="V1480" i="1"/>
  <c r="W1480" i="1"/>
  <c r="Y1480" i="1"/>
  <c r="Z1480" i="1"/>
  <c r="V1475" i="1"/>
  <c r="W1475" i="1"/>
  <c r="Y1475" i="1"/>
  <c r="Z1475" i="1"/>
  <c r="V1471" i="1"/>
  <c r="W1471" i="1"/>
  <c r="Y1471" i="1"/>
  <c r="Z1471" i="1"/>
  <c r="V1467" i="1"/>
  <c r="W1467" i="1"/>
  <c r="Y1467" i="1"/>
  <c r="Z1467" i="1"/>
  <c r="V1463" i="1"/>
  <c r="W1463" i="1"/>
  <c r="Y1463" i="1"/>
  <c r="Z1463" i="1"/>
  <c r="V1459" i="1"/>
  <c r="W1459" i="1"/>
  <c r="Y1459" i="1"/>
  <c r="Z1459" i="1"/>
  <c r="V1455" i="1"/>
  <c r="W1455" i="1"/>
  <c r="Y1455" i="1"/>
  <c r="Z1455" i="1"/>
  <c r="V1451" i="1"/>
  <c r="W1451" i="1"/>
  <c r="Y1451" i="1"/>
  <c r="Z1451" i="1"/>
  <c r="V1447" i="1"/>
  <c r="W1447" i="1"/>
  <c r="Y1447" i="1"/>
  <c r="Z1447" i="1"/>
  <c r="V1443" i="1"/>
  <c r="W1443" i="1"/>
  <c r="Y1443" i="1"/>
  <c r="Z1443" i="1"/>
  <c r="V1439" i="1"/>
  <c r="W1439" i="1"/>
  <c r="Y1439" i="1"/>
  <c r="Z1439" i="1"/>
  <c r="V1435" i="1"/>
  <c r="W1435" i="1"/>
  <c r="Y1435" i="1"/>
  <c r="Z1435" i="1"/>
  <c r="V1431" i="1"/>
  <c r="W1431" i="1"/>
  <c r="Y1431" i="1"/>
  <c r="Z1431" i="1"/>
  <c r="V1427" i="1"/>
  <c r="W1427" i="1"/>
  <c r="Y1427" i="1"/>
  <c r="Z1427" i="1"/>
  <c r="V1423" i="1"/>
  <c r="W1423" i="1"/>
  <c r="Y1423" i="1"/>
  <c r="Z1423" i="1"/>
  <c r="V1419" i="1"/>
  <c r="W1419" i="1"/>
  <c r="Y1419" i="1"/>
  <c r="Z1419" i="1"/>
  <c r="V1415" i="1"/>
  <c r="W1415" i="1"/>
  <c r="Y1415" i="1"/>
  <c r="Z1415" i="1"/>
  <c r="V1411" i="1"/>
  <c r="W1411" i="1"/>
  <c r="Y1411" i="1"/>
  <c r="Z1411" i="1"/>
  <c r="V1407" i="1"/>
  <c r="W1407" i="1"/>
  <c r="Y1407" i="1"/>
  <c r="Z1407" i="1"/>
  <c r="V1403" i="1"/>
  <c r="W1403" i="1"/>
  <c r="Y1403" i="1"/>
  <c r="Z1403" i="1"/>
  <c r="V1399" i="1"/>
  <c r="W1399" i="1"/>
  <c r="Y1399" i="1"/>
  <c r="Z1399" i="1"/>
  <c r="V1396" i="1"/>
  <c r="W1396" i="1"/>
  <c r="Y1396" i="1"/>
  <c r="Z1396" i="1"/>
  <c r="V1507" i="1"/>
  <c r="W1507" i="1"/>
  <c r="Y1507" i="1"/>
  <c r="Z1507" i="1"/>
  <c r="V1491" i="1"/>
  <c r="W1491" i="1"/>
  <c r="Y1491" i="1"/>
  <c r="Z1491" i="1"/>
  <c r="V1474" i="1"/>
  <c r="W1474" i="1"/>
  <c r="Y1474" i="1"/>
  <c r="Z1474" i="1"/>
  <c r="V1458" i="1"/>
  <c r="W1458" i="1"/>
  <c r="Y1458" i="1"/>
  <c r="Z1458" i="1"/>
  <c r="V1442" i="1"/>
  <c r="W1442" i="1"/>
  <c r="Y1442" i="1"/>
  <c r="Z1442" i="1"/>
  <c r="V1390" i="1"/>
  <c r="W1390" i="1"/>
  <c r="Y1390" i="1"/>
  <c r="Z1390" i="1"/>
  <c r="V1386" i="1"/>
  <c r="W1386" i="1"/>
  <c r="Y1386" i="1"/>
  <c r="Z1386" i="1"/>
  <c r="V1382" i="1"/>
  <c r="W1382" i="1"/>
  <c r="Y1382" i="1"/>
  <c r="Z1382" i="1"/>
  <c r="V1378" i="1"/>
  <c r="W1378" i="1"/>
  <c r="Y1378" i="1"/>
  <c r="Z1378" i="1"/>
  <c r="V1374" i="1"/>
  <c r="W1374" i="1"/>
  <c r="Y1374" i="1"/>
  <c r="Z1374" i="1"/>
  <c r="V1370" i="1"/>
  <c r="W1370" i="1"/>
  <c r="Y1370" i="1"/>
  <c r="Z1370" i="1"/>
  <c r="V1366" i="1"/>
  <c r="W1366" i="1"/>
  <c r="Y1366" i="1"/>
  <c r="Z1366" i="1"/>
  <c r="V1362" i="1"/>
  <c r="W1362" i="1"/>
  <c r="Y1362" i="1"/>
  <c r="Z1362" i="1"/>
  <c r="V1358" i="1"/>
  <c r="W1358" i="1"/>
  <c r="Y1358" i="1"/>
  <c r="Z1358" i="1"/>
  <c r="V1354" i="1"/>
  <c r="W1354" i="1"/>
  <c r="Y1354" i="1"/>
  <c r="Z1354" i="1"/>
  <c r="V1350" i="1"/>
  <c r="W1350" i="1"/>
  <c r="Y1350" i="1"/>
  <c r="Z1350" i="1"/>
  <c r="V1342" i="1"/>
  <c r="W1342" i="1"/>
  <c r="Y1342" i="1"/>
  <c r="Z1342" i="1"/>
  <c r="V1338" i="1"/>
  <c r="W1338" i="1"/>
  <c r="Y1338" i="1"/>
  <c r="Z1338" i="1"/>
  <c r="V1330" i="1"/>
  <c r="W1330" i="1"/>
  <c r="Y1330" i="1"/>
  <c r="Z1330" i="1"/>
  <c r="V1326" i="1"/>
  <c r="W1326" i="1"/>
  <c r="Y1326" i="1"/>
  <c r="Z1326" i="1"/>
  <c r="V1322" i="1"/>
  <c r="W1322" i="1"/>
  <c r="Y1322" i="1"/>
  <c r="Z1322" i="1"/>
  <c r="V1314" i="1"/>
  <c r="W1314" i="1"/>
  <c r="Y1314" i="1"/>
  <c r="Z1314" i="1"/>
  <c r="V1424" i="1"/>
  <c r="W1424" i="1"/>
  <c r="Y1424" i="1"/>
  <c r="Z1424" i="1"/>
  <c r="V1420" i="1"/>
  <c r="W1420" i="1"/>
  <c r="Y1420" i="1"/>
  <c r="Z1420" i="1"/>
  <c r="V1416" i="1"/>
  <c r="W1416" i="1"/>
  <c r="Y1416" i="1"/>
  <c r="Z1416" i="1"/>
  <c r="V1412" i="1"/>
  <c r="W1412" i="1"/>
  <c r="Y1412" i="1"/>
  <c r="Z1412" i="1"/>
  <c r="V1408" i="1"/>
  <c r="W1408" i="1"/>
  <c r="Y1408" i="1"/>
  <c r="Z1408" i="1"/>
  <c r="V1404" i="1"/>
  <c r="W1404" i="1"/>
  <c r="Y1404" i="1"/>
  <c r="Z1404" i="1"/>
  <c r="V1400" i="1"/>
  <c r="W1400" i="1"/>
  <c r="Y1400" i="1"/>
  <c r="Z1400" i="1"/>
  <c r="V1397" i="1"/>
  <c r="W1397" i="1"/>
  <c r="Y1397" i="1"/>
  <c r="Z1397" i="1"/>
  <c r="V1393" i="1"/>
  <c r="W1393" i="1"/>
  <c r="Y1393" i="1"/>
  <c r="Z1393" i="1"/>
  <c r="V1392" i="1"/>
  <c r="W1392" i="1"/>
  <c r="Y1392" i="1"/>
  <c r="V1388" i="1"/>
  <c r="W1388" i="1"/>
  <c r="Y1388" i="1"/>
  <c r="Z1388" i="1"/>
  <c r="V1384" i="1"/>
  <c r="W1384" i="1"/>
  <c r="Y1384" i="1"/>
  <c r="Z1384" i="1"/>
  <c r="V1376" i="1"/>
  <c r="W1376" i="1"/>
  <c r="Y1376" i="1"/>
  <c r="Z1376" i="1"/>
  <c r="V1372" i="1"/>
  <c r="W1372" i="1"/>
  <c r="Y1372" i="1"/>
  <c r="Z1372" i="1"/>
  <c r="V1368" i="1"/>
  <c r="W1368" i="1"/>
  <c r="Y1368" i="1"/>
  <c r="Z1368" i="1"/>
  <c r="V1364" i="1"/>
  <c r="W1364" i="1"/>
  <c r="Y1364" i="1"/>
  <c r="Z1364" i="1"/>
  <c r="V1360" i="1"/>
  <c r="W1360" i="1"/>
  <c r="Y1360" i="1"/>
  <c r="Z1360" i="1"/>
  <c r="V1356" i="1"/>
  <c r="W1356" i="1"/>
  <c r="Y1356" i="1"/>
  <c r="Z1356" i="1"/>
  <c r="V1352" i="1"/>
  <c r="W1352" i="1"/>
  <c r="Y1352" i="1"/>
  <c r="Z1352" i="1"/>
  <c r="V1348" i="1"/>
  <c r="W1348" i="1"/>
  <c r="Y1348" i="1"/>
  <c r="Z1348" i="1"/>
  <c r="V1344" i="1"/>
  <c r="W1344" i="1"/>
  <c r="Y1344" i="1"/>
  <c r="Z1344" i="1"/>
  <c r="V1340" i="1"/>
  <c r="W1340" i="1"/>
  <c r="Y1340" i="1"/>
  <c r="Z1340" i="1"/>
  <c r="V1336" i="1"/>
  <c r="W1336" i="1"/>
  <c r="Y1336" i="1"/>
  <c r="Z1336" i="1"/>
  <c r="V1332" i="1"/>
  <c r="W1332" i="1"/>
  <c r="Y1332" i="1"/>
  <c r="Z1332" i="1"/>
  <c r="V1328" i="1"/>
  <c r="W1328" i="1"/>
  <c r="Y1328" i="1"/>
  <c r="Z1328" i="1"/>
  <c r="V1324" i="1"/>
  <c r="W1324" i="1"/>
  <c r="Y1324" i="1"/>
  <c r="Z1324" i="1"/>
  <c r="V1320" i="1"/>
  <c r="W1320" i="1"/>
  <c r="Y1320" i="1"/>
  <c r="Z1320" i="1"/>
  <c r="V1316" i="1"/>
  <c r="W1316" i="1"/>
  <c r="Y1316" i="1"/>
  <c r="Z1316" i="1"/>
  <c r="V1312" i="1"/>
  <c r="W1312" i="1"/>
  <c r="Y1312" i="1"/>
  <c r="Z1312" i="1"/>
  <c r="Z1392" i="1"/>
  <c r="V1389" i="1"/>
  <c r="W1389" i="1"/>
  <c r="Y1389" i="1"/>
  <c r="Z1389" i="1"/>
  <c r="V1387" i="1"/>
  <c r="W1387" i="1"/>
  <c r="Y1387" i="1"/>
  <c r="Z1387" i="1"/>
  <c r="V1385" i="1"/>
  <c r="W1385" i="1"/>
  <c r="Y1385" i="1"/>
  <c r="Z1385" i="1"/>
  <c r="Z1381" i="1"/>
  <c r="V1380" i="1"/>
  <c r="W1380" i="1"/>
  <c r="Y1380" i="1"/>
  <c r="Z1380" i="1"/>
  <c r="V1373" i="1"/>
  <c r="W1373" i="1"/>
  <c r="Y1373" i="1"/>
  <c r="Z1373" i="1"/>
  <c r="Z1361" i="1"/>
  <c r="Z1345" i="1"/>
  <c r="V1334" i="1"/>
  <c r="W1334" i="1"/>
  <c r="Y1334" i="1"/>
  <c r="Z1334" i="1"/>
  <c r="Z1329" i="1"/>
  <c r="V1319" i="1"/>
  <c r="W1319" i="1"/>
  <c r="Y1319" i="1"/>
  <c r="Z1319" i="1"/>
  <c r="Z1313" i="1"/>
  <c r="V1302" i="1"/>
  <c r="W1302" i="1"/>
  <c r="Y1302" i="1"/>
  <c r="Z1302" i="1"/>
  <c r="V1298" i="1"/>
  <c r="W1298" i="1"/>
  <c r="Y1298" i="1"/>
  <c r="Z1298" i="1"/>
  <c r="V1294" i="1"/>
  <c r="W1294" i="1"/>
  <c r="Y1294" i="1"/>
  <c r="Z1294" i="1"/>
  <c r="V1290" i="1"/>
  <c r="W1290" i="1"/>
  <c r="Y1290" i="1"/>
  <c r="Z1290" i="1"/>
  <c r="V1286" i="1"/>
  <c r="W1286" i="1"/>
  <c r="Y1286" i="1"/>
  <c r="Z1286" i="1"/>
  <c r="V1282" i="1"/>
  <c r="W1282" i="1"/>
  <c r="Y1282" i="1"/>
  <c r="Z1282" i="1"/>
  <c r="V1278" i="1"/>
  <c r="W1278" i="1"/>
  <c r="Y1278" i="1"/>
  <c r="Z1278" i="1"/>
  <c r="V1274" i="1"/>
  <c r="W1274" i="1"/>
  <c r="Y1274" i="1"/>
  <c r="Z1274" i="1"/>
  <c r="V1270" i="1"/>
  <c r="W1270" i="1"/>
  <c r="Y1270" i="1"/>
  <c r="Z1270" i="1"/>
  <c r="V1266" i="1"/>
  <c r="W1266" i="1"/>
  <c r="Y1266" i="1"/>
  <c r="Z1266" i="1"/>
  <c r="V1262" i="1"/>
  <c r="W1262" i="1"/>
  <c r="Y1262" i="1"/>
  <c r="Z1262" i="1"/>
  <c r="V1258" i="1"/>
  <c r="W1258" i="1"/>
  <c r="Y1258" i="1"/>
  <c r="Z1258" i="1"/>
  <c r="V1254" i="1"/>
  <c r="W1254" i="1"/>
  <c r="Y1254" i="1"/>
  <c r="Z1254" i="1"/>
  <c r="V1250" i="1"/>
  <c r="W1250" i="1"/>
  <c r="Y1250" i="1"/>
  <c r="Z1250" i="1"/>
  <c r="V1246" i="1"/>
  <c r="W1246" i="1"/>
  <c r="Y1246" i="1"/>
  <c r="Z1246" i="1"/>
  <c r="V1242" i="1"/>
  <c r="W1242" i="1"/>
  <c r="Y1242" i="1"/>
  <c r="Z1242" i="1"/>
  <c r="V1305" i="1"/>
  <c r="W1305" i="1"/>
  <c r="Y1305" i="1"/>
  <c r="Z1305" i="1"/>
  <c r="V1289" i="1"/>
  <c r="W1289" i="1"/>
  <c r="Y1289" i="1"/>
  <c r="Z1289" i="1"/>
  <c r="V1308" i="1"/>
  <c r="W1308" i="1"/>
  <c r="Y1308" i="1"/>
  <c r="Z1308" i="1"/>
  <c r="V1300" i="1"/>
  <c r="W1300" i="1"/>
  <c r="Y1300" i="1"/>
  <c r="V1288" i="1"/>
  <c r="W1288" i="1"/>
  <c r="Y1288" i="1"/>
  <c r="Z1288" i="1"/>
  <c r="V1307" i="1"/>
  <c r="W1307" i="1"/>
  <c r="Y1307" i="1"/>
  <c r="Z1307" i="1"/>
  <c r="V1310" i="1"/>
  <c r="W1310" i="1"/>
  <c r="Y1310" i="1"/>
  <c r="Z1310" i="1"/>
  <c r="V1309" i="1"/>
  <c r="W1309" i="1"/>
  <c r="Y1309" i="1"/>
  <c r="Z1309" i="1"/>
  <c r="V1306" i="1"/>
  <c r="W1306" i="1"/>
  <c r="Y1306" i="1"/>
  <c r="V1304" i="1"/>
  <c r="W1304" i="1"/>
  <c r="Y1304" i="1"/>
  <c r="Z1304" i="1"/>
  <c r="V1303" i="1"/>
  <c r="W1303" i="1"/>
  <c r="Y1303" i="1"/>
  <c r="Z1303" i="1"/>
  <c r="O1306" i="1"/>
  <c r="V1296" i="1"/>
  <c r="W1296" i="1"/>
  <c r="Y1296" i="1"/>
  <c r="Z1296" i="1"/>
  <c r="V1292" i="1"/>
  <c r="W1292" i="1"/>
  <c r="Y1292" i="1"/>
  <c r="Z1292" i="1"/>
  <c r="V1284" i="1"/>
  <c r="W1284" i="1"/>
  <c r="Y1284" i="1"/>
  <c r="Z1284" i="1"/>
  <c r="V1280" i="1"/>
  <c r="W1280" i="1"/>
  <c r="Y1280" i="1"/>
  <c r="Z1280" i="1"/>
  <c r="V1276" i="1"/>
  <c r="W1276" i="1"/>
  <c r="Y1276" i="1"/>
  <c r="Z1276" i="1"/>
  <c r="V1272" i="1"/>
  <c r="W1272" i="1"/>
  <c r="Y1272" i="1"/>
  <c r="Z1272" i="1"/>
  <c r="V1268" i="1"/>
  <c r="W1268" i="1"/>
  <c r="Y1268" i="1"/>
  <c r="Z1268" i="1"/>
  <c r="V1264" i="1"/>
  <c r="W1264" i="1"/>
  <c r="Y1264" i="1"/>
  <c r="Z1264" i="1"/>
  <c r="V1260" i="1"/>
  <c r="W1260" i="1"/>
  <c r="Y1260" i="1"/>
  <c r="Z1260" i="1"/>
  <c r="V1256" i="1"/>
  <c r="W1256" i="1"/>
  <c r="Y1256" i="1"/>
  <c r="Z1256" i="1"/>
  <c r="V1252" i="1"/>
  <c r="W1252" i="1"/>
  <c r="Y1252" i="1"/>
  <c r="Z1252" i="1"/>
  <c r="V1248" i="1"/>
  <c r="W1248" i="1"/>
  <c r="Y1248" i="1"/>
  <c r="Z1248" i="1"/>
  <c r="V1244" i="1"/>
  <c r="W1244" i="1"/>
  <c r="Y1244" i="1"/>
  <c r="Z1244" i="1"/>
  <c r="V1240" i="1"/>
  <c r="W1240" i="1"/>
  <c r="Y1240" i="1"/>
  <c r="Z1240" i="1"/>
  <c r="Z1301" i="1"/>
  <c r="Z1300" i="1"/>
  <c r="M1297" i="1"/>
  <c r="O1297" i="1"/>
  <c r="Z1281" i="1"/>
  <c r="V1279" i="1"/>
  <c r="W1279" i="1"/>
  <c r="Y1279" i="1"/>
  <c r="Z1279" i="1"/>
  <c r="Z1291" i="1"/>
  <c r="Z1271" i="1"/>
  <c r="Z1265" i="1"/>
  <c r="Z1255" i="1"/>
  <c r="Z1249" i="1"/>
  <c r="Z1239" i="1"/>
  <c r="C1238" i="1"/>
  <c r="G1238" i="1"/>
  <c r="J1238" i="1"/>
  <c r="M1238" i="1"/>
  <c r="O1238" i="1"/>
  <c r="R1238" i="1"/>
  <c r="U1238" i="1"/>
  <c r="Z1297" i="1"/>
  <c r="V1238" i="1"/>
  <c r="W1238" i="1"/>
  <c r="Y1238" i="1"/>
  <c r="Z1238" i="1"/>
  <c r="Z1306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J1148" i="1"/>
  <c r="M1148" i="1"/>
  <c r="O1148" i="1"/>
  <c r="J1149" i="1"/>
  <c r="M1149" i="1"/>
  <c r="O1149" i="1"/>
  <c r="J1150" i="1"/>
  <c r="M1150" i="1"/>
  <c r="O1150" i="1"/>
  <c r="J1151" i="1"/>
  <c r="M1151" i="1"/>
  <c r="O1151" i="1"/>
  <c r="J1152" i="1"/>
  <c r="M1152" i="1"/>
  <c r="O1152" i="1"/>
  <c r="J1153" i="1"/>
  <c r="M1153" i="1"/>
  <c r="O1153" i="1"/>
  <c r="J1154" i="1"/>
  <c r="M1154" i="1"/>
  <c r="O1154" i="1"/>
  <c r="J1155" i="1"/>
  <c r="M1155" i="1"/>
  <c r="O1155" i="1"/>
  <c r="J1156" i="1"/>
  <c r="M1156" i="1"/>
  <c r="O1156" i="1"/>
  <c r="J1157" i="1"/>
  <c r="M1157" i="1"/>
  <c r="O1157" i="1"/>
  <c r="J1158" i="1"/>
  <c r="M1158" i="1"/>
  <c r="O1158" i="1"/>
  <c r="J1159" i="1"/>
  <c r="M1159" i="1"/>
  <c r="O1159" i="1"/>
  <c r="J1160" i="1"/>
  <c r="M1160" i="1"/>
  <c r="O1160" i="1"/>
  <c r="J1161" i="1"/>
  <c r="M1161" i="1"/>
  <c r="O1161" i="1"/>
  <c r="J1162" i="1"/>
  <c r="M1162" i="1"/>
  <c r="O1162" i="1"/>
  <c r="J1163" i="1"/>
  <c r="M1163" i="1"/>
  <c r="O1163" i="1"/>
  <c r="J1164" i="1"/>
  <c r="M1164" i="1"/>
  <c r="O1164" i="1"/>
  <c r="J1165" i="1"/>
  <c r="M1165" i="1"/>
  <c r="O1165" i="1"/>
  <c r="J1166" i="1"/>
  <c r="M1166" i="1"/>
  <c r="O1166" i="1"/>
  <c r="J1167" i="1"/>
  <c r="M1167" i="1"/>
  <c r="O1167" i="1"/>
  <c r="J1168" i="1"/>
  <c r="M1168" i="1"/>
  <c r="O1168" i="1"/>
  <c r="J1169" i="1"/>
  <c r="M1169" i="1"/>
  <c r="O1169" i="1"/>
  <c r="J1170" i="1"/>
  <c r="M1170" i="1"/>
  <c r="O1170" i="1"/>
  <c r="J1171" i="1"/>
  <c r="M1171" i="1"/>
  <c r="O1171" i="1"/>
  <c r="J1172" i="1"/>
  <c r="M1172" i="1"/>
  <c r="O1172" i="1"/>
  <c r="J1173" i="1"/>
  <c r="M1173" i="1"/>
  <c r="O1173" i="1"/>
  <c r="J1174" i="1"/>
  <c r="M1174" i="1"/>
  <c r="O1174" i="1"/>
  <c r="J1175" i="1"/>
  <c r="M1175" i="1"/>
  <c r="O1175" i="1"/>
  <c r="J1176" i="1"/>
  <c r="M1176" i="1"/>
  <c r="O1176" i="1"/>
  <c r="J1177" i="1"/>
  <c r="M1177" i="1"/>
  <c r="O1177" i="1"/>
  <c r="J1178" i="1"/>
  <c r="M1178" i="1"/>
  <c r="O1178" i="1"/>
  <c r="J1179" i="1"/>
  <c r="M1179" i="1"/>
  <c r="O1179" i="1"/>
  <c r="J1180" i="1"/>
  <c r="M1180" i="1"/>
  <c r="O1180" i="1"/>
  <c r="J1181" i="1"/>
  <c r="M1181" i="1"/>
  <c r="O1181" i="1"/>
  <c r="J1182" i="1"/>
  <c r="M1182" i="1"/>
  <c r="O1182" i="1"/>
  <c r="J1183" i="1"/>
  <c r="M1183" i="1"/>
  <c r="O1183" i="1"/>
  <c r="J1184" i="1"/>
  <c r="M1184" i="1"/>
  <c r="O1184" i="1"/>
  <c r="J1185" i="1"/>
  <c r="M1185" i="1"/>
  <c r="O1185" i="1"/>
  <c r="J1186" i="1"/>
  <c r="M1186" i="1"/>
  <c r="O1186" i="1"/>
  <c r="J1187" i="1"/>
  <c r="M1187" i="1"/>
  <c r="O1187" i="1"/>
  <c r="J1188" i="1"/>
  <c r="M1188" i="1"/>
  <c r="O1188" i="1"/>
  <c r="J1189" i="1"/>
  <c r="M1189" i="1"/>
  <c r="O1189" i="1"/>
  <c r="J1190" i="1"/>
  <c r="M1190" i="1"/>
  <c r="O1190" i="1"/>
  <c r="J1191" i="1"/>
  <c r="M1191" i="1"/>
  <c r="O1191" i="1"/>
  <c r="J1192" i="1"/>
  <c r="M1192" i="1"/>
  <c r="O1192" i="1"/>
  <c r="J1193" i="1"/>
  <c r="M1193" i="1"/>
  <c r="O1193" i="1"/>
  <c r="J1194" i="1"/>
  <c r="M1194" i="1"/>
  <c r="O1194" i="1"/>
  <c r="J1195" i="1"/>
  <c r="M1195" i="1"/>
  <c r="O1195" i="1"/>
  <c r="J1196" i="1"/>
  <c r="M1196" i="1"/>
  <c r="O1196" i="1"/>
  <c r="J1197" i="1"/>
  <c r="M1197" i="1"/>
  <c r="O1197" i="1"/>
  <c r="J1198" i="1"/>
  <c r="M1198" i="1"/>
  <c r="O1198" i="1"/>
  <c r="J1199" i="1"/>
  <c r="M1199" i="1"/>
  <c r="O1199" i="1"/>
  <c r="J1200" i="1"/>
  <c r="M1200" i="1"/>
  <c r="O1200" i="1"/>
  <c r="J1201" i="1"/>
  <c r="M1201" i="1"/>
  <c r="O1201" i="1"/>
  <c r="J1202" i="1"/>
  <c r="M1202" i="1"/>
  <c r="O1202" i="1"/>
  <c r="J1203" i="1"/>
  <c r="M1203" i="1"/>
  <c r="O1203" i="1"/>
  <c r="J1204" i="1"/>
  <c r="M1204" i="1"/>
  <c r="O1204" i="1"/>
  <c r="J1205" i="1"/>
  <c r="M1205" i="1"/>
  <c r="O1205" i="1"/>
  <c r="J1206" i="1"/>
  <c r="M1206" i="1"/>
  <c r="O1206" i="1"/>
  <c r="J1207" i="1"/>
  <c r="M1207" i="1"/>
  <c r="O1207" i="1"/>
  <c r="J1208" i="1"/>
  <c r="M1208" i="1"/>
  <c r="O1208" i="1"/>
  <c r="J1209" i="1"/>
  <c r="M1209" i="1"/>
  <c r="O1209" i="1"/>
  <c r="J1210" i="1"/>
  <c r="M1210" i="1"/>
  <c r="O1210" i="1"/>
  <c r="J1211" i="1"/>
  <c r="M1211" i="1"/>
  <c r="O1211" i="1"/>
  <c r="J1212" i="1"/>
  <c r="M1212" i="1"/>
  <c r="O1212" i="1"/>
  <c r="J1213" i="1"/>
  <c r="M1213" i="1"/>
  <c r="O1213" i="1"/>
  <c r="J1214" i="1"/>
  <c r="M1214" i="1"/>
  <c r="O1214" i="1"/>
  <c r="J1215" i="1"/>
  <c r="M1215" i="1"/>
  <c r="O1215" i="1"/>
  <c r="J1216" i="1"/>
  <c r="M1216" i="1"/>
  <c r="O1216" i="1"/>
  <c r="J1217" i="1"/>
  <c r="M1217" i="1"/>
  <c r="O1217" i="1"/>
  <c r="J1218" i="1"/>
  <c r="M1218" i="1"/>
  <c r="O1218" i="1"/>
  <c r="J1219" i="1"/>
  <c r="M1219" i="1"/>
  <c r="O1219" i="1"/>
  <c r="J1220" i="1"/>
  <c r="M1220" i="1"/>
  <c r="O1220" i="1"/>
  <c r="J1221" i="1"/>
  <c r="M1221" i="1"/>
  <c r="O1221" i="1"/>
  <c r="J1222" i="1"/>
  <c r="M1222" i="1"/>
  <c r="O1222" i="1"/>
  <c r="J1223" i="1"/>
  <c r="M1223" i="1"/>
  <c r="O1223" i="1"/>
  <c r="J1224" i="1"/>
  <c r="M1224" i="1"/>
  <c r="O1224" i="1"/>
  <c r="J1225" i="1"/>
  <c r="M1225" i="1"/>
  <c r="O1225" i="1"/>
  <c r="J1226" i="1"/>
  <c r="M1226" i="1"/>
  <c r="O1226" i="1"/>
  <c r="J1227" i="1"/>
  <c r="M1227" i="1"/>
  <c r="O1227" i="1"/>
  <c r="J1228" i="1"/>
  <c r="M1228" i="1"/>
  <c r="O1228" i="1"/>
  <c r="J1229" i="1"/>
  <c r="M1229" i="1"/>
  <c r="O1229" i="1"/>
  <c r="J1230" i="1"/>
  <c r="M1230" i="1"/>
  <c r="O1230" i="1"/>
  <c r="J1231" i="1"/>
  <c r="M1231" i="1"/>
  <c r="O1231" i="1"/>
  <c r="J1232" i="1"/>
  <c r="M1232" i="1"/>
  <c r="O1232" i="1"/>
  <c r="J1233" i="1"/>
  <c r="M1233" i="1"/>
  <c r="O1233" i="1"/>
  <c r="J1234" i="1"/>
  <c r="M1234" i="1"/>
  <c r="O1234" i="1"/>
  <c r="J1235" i="1"/>
  <c r="M1235" i="1"/>
  <c r="O1235" i="1"/>
  <c r="J1236" i="1"/>
  <c r="M1236" i="1"/>
  <c r="O1236" i="1"/>
  <c r="J1237" i="1"/>
  <c r="M1237" i="1"/>
  <c r="O1237" i="1"/>
  <c r="J1147" i="1"/>
  <c r="M1147" i="1"/>
  <c r="O1147" i="1"/>
  <c r="C1237" i="1"/>
  <c r="G1237" i="1"/>
  <c r="C1236" i="1"/>
  <c r="G1236" i="1"/>
  <c r="C1235" i="1"/>
  <c r="G1235" i="1"/>
  <c r="C1234" i="1"/>
  <c r="G1234" i="1"/>
  <c r="C1233" i="1"/>
  <c r="G1233" i="1"/>
  <c r="C1232" i="1"/>
  <c r="G1232" i="1"/>
  <c r="C1231" i="1"/>
  <c r="G1231" i="1"/>
  <c r="C1230" i="1"/>
  <c r="G1230" i="1"/>
  <c r="C1229" i="1"/>
  <c r="G1229" i="1"/>
  <c r="C1228" i="1"/>
  <c r="G1228" i="1"/>
  <c r="C1227" i="1"/>
  <c r="G1227" i="1"/>
  <c r="C1226" i="1"/>
  <c r="G1226" i="1"/>
  <c r="C1225" i="1"/>
  <c r="G1225" i="1"/>
  <c r="C1224" i="1"/>
  <c r="G1224" i="1"/>
  <c r="C1223" i="1"/>
  <c r="G1223" i="1"/>
  <c r="C1222" i="1"/>
  <c r="G1222" i="1"/>
  <c r="C1221" i="1"/>
  <c r="G1221" i="1"/>
  <c r="C1220" i="1"/>
  <c r="G1220" i="1"/>
  <c r="C1219" i="1"/>
  <c r="G1219" i="1"/>
  <c r="C1218" i="1"/>
  <c r="G1218" i="1"/>
  <c r="C1217" i="1"/>
  <c r="G1217" i="1"/>
  <c r="C1216" i="1"/>
  <c r="G1216" i="1"/>
  <c r="C1215" i="1"/>
  <c r="G1215" i="1"/>
  <c r="C1214" i="1"/>
  <c r="G1214" i="1"/>
  <c r="C1213" i="1"/>
  <c r="G1213" i="1"/>
  <c r="C1212" i="1"/>
  <c r="G1212" i="1"/>
  <c r="C1211" i="1"/>
  <c r="G1211" i="1"/>
  <c r="C1210" i="1"/>
  <c r="G1210" i="1"/>
  <c r="C1209" i="1"/>
  <c r="G1209" i="1"/>
  <c r="C1208" i="1"/>
  <c r="G1208" i="1"/>
  <c r="C1207" i="1"/>
  <c r="G1207" i="1"/>
  <c r="C1206" i="1"/>
  <c r="G1206" i="1"/>
  <c r="C1205" i="1"/>
  <c r="G1205" i="1"/>
  <c r="C1204" i="1"/>
  <c r="G1204" i="1"/>
  <c r="C1203" i="1"/>
  <c r="G1203" i="1"/>
  <c r="C1202" i="1"/>
  <c r="G1202" i="1"/>
  <c r="C1201" i="1"/>
  <c r="G1201" i="1"/>
  <c r="C1200" i="1"/>
  <c r="G1200" i="1"/>
  <c r="C1199" i="1"/>
  <c r="G1199" i="1"/>
  <c r="C1198" i="1"/>
  <c r="G1198" i="1"/>
  <c r="C1197" i="1"/>
  <c r="G1197" i="1"/>
  <c r="C1196" i="1"/>
  <c r="G1196" i="1"/>
  <c r="C1195" i="1"/>
  <c r="G1195" i="1"/>
  <c r="C1194" i="1"/>
  <c r="G1194" i="1"/>
  <c r="C1193" i="1"/>
  <c r="G1193" i="1"/>
  <c r="C1192" i="1"/>
  <c r="G1192" i="1"/>
  <c r="C1191" i="1"/>
  <c r="G1191" i="1"/>
  <c r="C1190" i="1"/>
  <c r="G1190" i="1"/>
  <c r="C1189" i="1"/>
  <c r="G1189" i="1"/>
  <c r="C1188" i="1"/>
  <c r="G1188" i="1"/>
  <c r="C1187" i="1"/>
  <c r="G1187" i="1"/>
  <c r="C1186" i="1"/>
  <c r="G1186" i="1"/>
  <c r="C1185" i="1"/>
  <c r="G1185" i="1"/>
  <c r="C1184" i="1"/>
  <c r="G1184" i="1"/>
  <c r="C1183" i="1"/>
  <c r="G1183" i="1"/>
  <c r="C1182" i="1"/>
  <c r="G1182" i="1"/>
  <c r="C1181" i="1"/>
  <c r="G1181" i="1"/>
  <c r="C1180" i="1"/>
  <c r="G1180" i="1"/>
  <c r="C1179" i="1"/>
  <c r="G1179" i="1"/>
  <c r="C1178" i="1"/>
  <c r="G1178" i="1"/>
  <c r="C1177" i="1"/>
  <c r="G1177" i="1"/>
  <c r="C1176" i="1"/>
  <c r="G1176" i="1"/>
  <c r="C1175" i="1"/>
  <c r="G1175" i="1"/>
  <c r="C1174" i="1"/>
  <c r="G1174" i="1"/>
  <c r="C1173" i="1"/>
  <c r="G1173" i="1"/>
  <c r="C1172" i="1"/>
  <c r="G1172" i="1"/>
  <c r="C1171" i="1"/>
  <c r="G1171" i="1"/>
  <c r="C1170" i="1"/>
  <c r="G1170" i="1"/>
  <c r="C1169" i="1"/>
  <c r="G1169" i="1"/>
  <c r="C1168" i="1"/>
  <c r="G1168" i="1"/>
  <c r="C1167" i="1"/>
  <c r="G1167" i="1"/>
  <c r="C1166" i="1"/>
  <c r="G1166" i="1"/>
  <c r="C1165" i="1"/>
  <c r="G1165" i="1"/>
  <c r="C1164" i="1"/>
  <c r="G1164" i="1"/>
  <c r="C1163" i="1"/>
  <c r="G1163" i="1"/>
  <c r="C1162" i="1"/>
  <c r="G1162" i="1"/>
  <c r="C1161" i="1"/>
  <c r="G1161" i="1"/>
  <c r="C1160" i="1"/>
  <c r="G1160" i="1"/>
  <c r="C1159" i="1"/>
  <c r="G1159" i="1"/>
  <c r="C1158" i="1"/>
  <c r="G1158" i="1"/>
  <c r="C1157" i="1"/>
  <c r="G1157" i="1"/>
  <c r="C1156" i="1"/>
  <c r="G1156" i="1"/>
  <c r="C1155" i="1"/>
  <c r="G1155" i="1"/>
  <c r="C1154" i="1"/>
  <c r="G1154" i="1"/>
  <c r="C1153" i="1"/>
  <c r="G1153" i="1"/>
  <c r="C1152" i="1"/>
  <c r="G1152" i="1"/>
  <c r="C1151" i="1"/>
  <c r="G1151" i="1"/>
  <c r="C1150" i="1"/>
  <c r="G1150" i="1"/>
  <c r="C1149" i="1"/>
  <c r="G1149" i="1"/>
  <c r="C1148" i="1"/>
  <c r="G1148" i="1"/>
  <c r="C1147" i="1"/>
  <c r="G1147" i="1"/>
  <c r="R1147" i="1"/>
  <c r="U1147" i="1"/>
  <c r="J1127" i="1"/>
  <c r="M1127" i="1"/>
  <c r="O1127" i="1"/>
  <c r="G1088" i="1"/>
  <c r="G1039" i="1"/>
  <c r="C1014" i="1"/>
  <c r="J1008" i="1"/>
  <c r="M1008" i="1"/>
  <c r="O1008" i="1"/>
  <c r="C1006" i="1"/>
  <c r="G1006" i="1"/>
  <c r="J1006" i="1"/>
  <c r="M1006" i="1"/>
  <c r="O1006" i="1"/>
  <c r="R1006" i="1"/>
  <c r="U1006" i="1"/>
  <c r="V1235" i="1"/>
  <c r="W1235" i="1"/>
  <c r="Y1235" i="1"/>
  <c r="Z1235" i="1"/>
  <c r="V1231" i="1"/>
  <c r="W1231" i="1"/>
  <c r="Y1231" i="1"/>
  <c r="V1227" i="1"/>
  <c r="W1227" i="1"/>
  <c r="Y1227" i="1"/>
  <c r="Z1227" i="1"/>
  <c r="V1223" i="1"/>
  <c r="W1223" i="1"/>
  <c r="Y1223" i="1"/>
  <c r="Z1223" i="1"/>
  <c r="V1219" i="1"/>
  <c r="W1219" i="1"/>
  <c r="Y1219" i="1"/>
  <c r="Z1219" i="1"/>
  <c r="V1215" i="1"/>
  <c r="W1215" i="1"/>
  <c r="Y1215" i="1"/>
  <c r="Z1215" i="1"/>
  <c r="V1211" i="1"/>
  <c r="W1211" i="1"/>
  <c r="Y1211" i="1"/>
  <c r="Z1211" i="1"/>
  <c r="V1207" i="1"/>
  <c r="W1207" i="1"/>
  <c r="Y1207" i="1"/>
  <c r="Z1207" i="1"/>
  <c r="V1203" i="1"/>
  <c r="W1203" i="1"/>
  <c r="Y1203" i="1"/>
  <c r="V1199" i="1"/>
  <c r="W1199" i="1"/>
  <c r="Y1199" i="1"/>
  <c r="V1195" i="1"/>
  <c r="W1195" i="1"/>
  <c r="Y1195" i="1"/>
  <c r="Z1195" i="1"/>
  <c r="V1191" i="1"/>
  <c r="W1191" i="1"/>
  <c r="Y1191" i="1"/>
  <c r="Z1191" i="1"/>
  <c r="V1187" i="1"/>
  <c r="W1187" i="1"/>
  <c r="Y1187" i="1"/>
  <c r="Z1187" i="1"/>
  <c r="V1183" i="1"/>
  <c r="W1183" i="1"/>
  <c r="Y1183" i="1"/>
  <c r="Z1183" i="1"/>
  <c r="V1179" i="1"/>
  <c r="W1179" i="1"/>
  <c r="Y1179" i="1"/>
  <c r="Z1179" i="1"/>
  <c r="V1175" i="1"/>
  <c r="W1175" i="1"/>
  <c r="Y1175" i="1"/>
  <c r="Z1175" i="1"/>
  <c r="V1171" i="1"/>
  <c r="W1171" i="1"/>
  <c r="Y1171" i="1"/>
  <c r="Z1171" i="1"/>
  <c r="V1167" i="1"/>
  <c r="W1167" i="1"/>
  <c r="Y1167" i="1"/>
  <c r="Z1167" i="1"/>
  <c r="V1163" i="1"/>
  <c r="W1163" i="1"/>
  <c r="Y1163" i="1"/>
  <c r="Z1163" i="1"/>
  <c r="V1159" i="1"/>
  <c r="W1159" i="1"/>
  <c r="Y1159" i="1"/>
  <c r="Z1159" i="1"/>
  <c r="V1155" i="1"/>
  <c r="W1155" i="1"/>
  <c r="Y1155" i="1"/>
  <c r="Z1155" i="1"/>
  <c r="V1151" i="1"/>
  <c r="W1151" i="1"/>
  <c r="Y1151" i="1"/>
  <c r="Z1151" i="1"/>
  <c r="V1147" i="1"/>
  <c r="W1147" i="1"/>
  <c r="Y1147" i="1"/>
  <c r="Z1147" i="1"/>
  <c r="V1234" i="1"/>
  <c r="W1234" i="1"/>
  <c r="Y1234" i="1"/>
  <c r="Z1234" i="1"/>
  <c r="V1226" i="1"/>
  <c r="W1226" i="1"/>
  <c r="Y1226" i="1"/>
  <c r="Z1226" i="1"/>
  <c r="V1222" i="1"/>
  <c r="W1222" i="1"/>
  <c r="Y1222" i="1"/>
  <c r="Z1222" i="1"/>
  <c r="V1218" i="1"/>
  <c r="W1218" i="1"/>
  <c r="Y1218" i="1"/>
  <c r="Z1218" i="1"/>
  <c r="V1214" i="1"/>
  <c r="W1214" i="1"/>
  <c r="Y1214" i="1"/>
  <c r="Z1214" i="1"/>
  <c r="V1210" i="1"/>
  <c r="W1210" i="1"/>
  <c r="Y1210" i="1"/>
  <c r="V1202" i="1"/>
  <c r="W1202" i="1"/>
  <c r="Y1202" i="1"/>
  <c r="Z1202" i="1"/>
  <c r="V1198" i="1"/>
  <c r="W1198" i="1"/>
  <c r="Y1198" i="1"/>
  <c r="Z1198" i="1"/>
  <c r="V1194" i="1"/>
  <c r="W1194" i="1"/>
  <c r="Y1194" i="1"/>
  <c r="Z1194" i="1"/>
  <c r="V1190" i="1"/>
  <c r="W1190" i="1"/>
  <c r="Y1190" i="1"/>
  <c r="Z1190" i="1"/>
  <c r="V1186" i="1"/>
  <c r="W1186" i="1"/>
  <c r="Y1186" i="1"/>
  <c r="V1182" i="1"/>
  <c r="W1182" i="1"/>
  <c r="Y1182" i="1"/>
  <c r="Z1182" i="1"/>
  <c r="V1178" i="1"/>
  <c r="W1178" i="1"/>
  <c r="Y1178" i="1"/>
  <c r="Z1178" i="1"/>
  <c r="V1170" i="1"/>
  <c r="W1170" i="1"/>
  <c r="Y1170" i="1"/>
  <c r="Z1170" i="1"/>
  <c r="V1166" i="1"/>
  <c r="W1166" i="1"/>
  <c r="Y1166" i="1"/>
  <c r="Z1166" i="1"/>
  <c r="V1162" i="1"/>
  <c r="W1162" i="1"/>
  <c r="Y1162" i="1"/>
  <c r="Z1162" i="1"/>
  <c r="V1158" i="1"/>
  <c r="W1158" i="1"/>
  <c r="Y1158" i="1"/>
  <c r="Z1158" i="1"/>
  <c r="V1154" i="1"/>
  <c r="W1154" i="1"/>
  <c r="Y1154" i="1"/>
  <c r="Z1154" i="1"/>
  <c r="V1150" i="1"/>
  <c r="W1150" i="1"/>
  <c r="Y1150" i="1"/>
  <c r="Z1150" i="1"/>
  <c r="V1236" i="1"/>
  <c r="W1236" i="1"/>
  <c r="Y1236" i="1"/>
  <c r="Z1236" i="1"/>
  <c r="V1232" i="1"/>
  <c r="W1232" i="1"/>
  <c r="Y1232" i="1"/>
  <c r="Z1232" i="1"/>
  <c r="V1228" i="1"/>
  <c r="W1228" i="1"/>
  <c r="Y1228" i="1"/>
  <c r="Z1228" i="1"/>
  <c r="V1224" i="1"/>
  <c r="W1224" i="1"/>
  <c r="Y1224" i="1"/>
  <c r="Z1224" i="1"/>
  <c r="V1220" i="1"/>
  <c r="W1220" i="1"/>
  <c r="Y1220" i="1"/>
  <c r="Z1220" i="1"/>
  <c r="V1216" i="1"/>
  <c r="W1216" i="1"/>
  <c r="Y1216" i="1"/>
  <c r="Z1216" i="1"/>
  <c r="V1212" i="1"/>
  <c r="W1212" i="1"/>
  <c r="Y1212" i="1"/>
  <c r="Z1212" i="1"/>
  <c r="V1208" i="1"/>
  <c r="W1208" i="1"/>
  <c r="Y1208" i="1"/>
  <c r="Z1208" i="1"/>
  <c r="V1204" i="1"/>
  <c r="W1204" i="1"/>
  <c r="Y1204" i="1"/>
  <c r="Z1204" i="1"/>
  <c r="V1200" i="1"/>
  <c r="W1200" i="1"/>
  <c r="Y1200" i="1"/>
  <c r="Z1200" i="1"/>
  <c r="V1196" i="1"/>
  <c r="W1196" i="1"/>
  <c r="Y1196" i="1"/>
  <c r="Z1196" i="1"/>
  <c r="V1188" i="1"/>
  <c r="W1188" i="1"/>
  <c r="Y1188" i="1"/>
  <c r="Z1188" i="1"/>
  <c r="V1184" i="1"/>
  <c r="W1184" i="1"/>
  <c r="Y1184" i="1"/>
  <c r="Z1184" i="1"/>
  <c r="V1180" i="1"/>
  <c r="W1180" i="1"/>
  <c r="Y1180" i="1"/>
  <c r="Z1180" i="1"/>
  <c r="V1176" i="1"/>
  <c r="W1176" i="1"/>
  <c r="Y1176" i="1"/>
  <c r="Z1176" i="1"/>
  <c r="V1172" i="1"/>
  <c r="W1172" i="1"/>
  <c r="Y1172" i="1"/>
  <c r="Z1172" i="1"/>
  <c r="V1168" i="1"/>
  <c r="W1168" i="1"/>
  <c r="Y1168" i="1"/>
  <c r="Z1168" i="1"/>
  <c r="V1164" i="1"/>
  <c r="W1164" i="1"/>
  <c r="Y1164" i="1"/>
  <c r="Z1164" i="1"/>
  <c r="V1156" i="1"/>
  <c r="W1156" i="1"/>
  <c r="Y1156" i="1"/>
  <c r="Z1156" i="1"/>
  <c r="V1148" i="1"/>
  <c r="W1148" i="1"/>
  <c r="Y1148" i="1"/>
  <c r="Z1148" i="1"/>
  <c r="V1237" i="1"/>
  <c r="W1237" i="1"/>
  <c r="Y1237" i="1"/>
  <c r="Z1237" i="1"/>
  <c r="V1233" i="1"/>
  <c r="W1233" i="1"/>
  <c r="Y1233" i="1"/>
  <c r="Z1233" i="1"/>
  <c r="V1221" i="1"/>
  <c r="W1221" i="1"/>
  <c r="Y1221" i="1"/>
  <c r="Z1221" i="1"/>
  <c r="V1213" i="1"/>
  <c r="W1213" i="1"/>
  <c r="Y1213" i="1"/>
  <c r="Z1213" i="1"/>
  <c r="V1201" i="1"/>
  <c r="W1201" i="1"/>
  <c r="Y1201" i="1"/>
  <c r="Z1201" i="1"/>
  <c r="V1197" i="1"/>
  <c r="W1197" i="1"/>
  <c r="Y1197" i="1"/>
  <c r="Z1197" i="1"/>
  <c r="V1193" i="1"/>
  <c r="W1193" i="1"/>
  <c r="Y1193" i="1"/>
  <c r="Z1193" i="1"/>
  <c r="V1189" i="1"/>
  <c r="W1189" i="1"/>
  <c r="Y1189" i="1"/>
  <c r="Z1189" i="1"/>
  <c r="V1185" i="1"/>
  <c r="W1185" i="1"/>
  <c r="Y1185" i="1"/>
  <c r="Z1185" i="1"/>
  <c r="V1173" i="1"/>
  <c r="W1173" i="1"/>
  <c r="Y1173" i="1"/>
  <c r="Z1173" i="1"/>
  <c r="V1169" i="1"/>
  <c r="W1169" i="1"/>
  <c r="Y1169" i="1"/>
  <c r="Z1169" i="1"/>
  <c r="V1165" i="1"/>
  <c r="W1165" i="1"/>
  <c r="Y1165" i="1"/>
  <c r="Z1165" i="1"/>
  <c r="V1161" i="1"/>
  <c r="W1161" i="1"/>
  <c r="Y1161" i="1"/>
  <c r="Z1161" i="1"/>
  <c r="V1157" i="1"/>
  <c r="W1157" i="1"/>
  <c r="Y1157" i="1"/>
  <c r="Z1157" i="1"/>
  <c r="V1153" i="1"/>
  <c r="W1153" i="1"/>
  <c r="Y1153" i="1"/>
  <c r="Z1153" i="1"/>
  <c r="Z1231" i="1"/>
  <c r="V1230" i="1"/>
  <c r="W1230" i="1"/>
  <c r="Y1230" i="1"/>
  <c r="Z1230" i="1"/>
  <c r="V1229" i="1"/>
  <c r="W1229" i="1"/>
  <c r="Y1229" i="1"/>
  <c r="Z1229" i="1"/>
  <c r="V1225" i="1"/>
  <c r="W1225" i="1"/>
  <c r="Y1225" i="1"/>
  <c r="Z1225" i="1"/>
  <c r="V1217" i="1"/>
  <c r="W1217" i="1"/>
  <c r="Y1217" i="1"/>
  <c r="Z1217" i="1"/>
  <c r="Z1210" i="1"/>
  <c r="V1209" i="1"/>
  <c r="W1209" i="1"/>
  <c r="Y1209" i="1"/>
  <c r="Z1209" i="1"/>
  <c r="V1206" i="1"/>
  <c r="W1206" i="1"/>
  <c r="Y1206" i="1"/>
  <c r="Z1206" i="1"/>
  <c r="V1205" i="1"/>
  <c r="W1205" i="1"/>
  <c r="Y1205" i="1"/>
  <c r="Z1205" i="1"/>
  <c r="Z1203" i="1"/>
  <c r="Z1199" i="1"/>
  <c r="V1192" i="1"/>
  <c r="W1192" i="1"/>
  <c r="Y1192" i="1"/>
  <c r="Z1192" i="1"/>
  <c r="Z1186" i="1"/>
  <c r="V1181" i="1"/>
  <c r="W1181" i="1"/>
  <c r="Y1181" i="1"/>
  <c r="Z1181" i="1"/>
  <c r="V1177" i="1"/>
  <c r="W1177" i="1"/>
  <c r="Y1177" i="1"/>
  <c r="Z1177" i="1"/>
  <c r="V1174" i="1"/>
  <c r="W1174" i="1"/>
  <c r="Y1174" i="1"/>
  <c r="Z1174" i="1"/>
  <c r="V1160" i="1"/>
  <c r="W1160" i="1"/>
  <c r="Y1160" i="1"/>
  <c r="Z1160" i="1"/>
  <c r="V1152" i="1"/>
  <c r="W1152" i="1"/>
  <c r="Y1152" i="1"/>
  <c r="Z1152" i="1"/>
  <c r="V1149" i="1"/>
  <c r="W1149" i="1"/>
  <c r="Y1149" i="1"/>
  <c r="Z1149" i="1"/>
  <c r="V1006" i="1"/>
  <c r="W1006" i="1"/>
  <c r="Y1006" i="1"/>
  <c r="Z1006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J970" i="1"/>
  <c r="M970" i="1"/>
  <c r="O970" i="1"/>
  <c r="J971" i="1"/>
  <c r="M971" i="1"/>
  <c r="O971" i="1"/>
  <c r="J972" i="1"/>
  <c r="M972" i="1"/>
  <c r="O972" i="1"/>
  <c r="J973" i="1"/>
  <c r="M973" i="1"/>
  <c r="O973" i="1"/>
  <c r="J974" i="1"/>
  <c r="M974" i="1"/>
  <c r="O974" i="1"/>
  <c r="J975" i="1"/>
  <c r="M975" i="1"/>
  <c r="O975" i="1"/>
  <c r="J976" i="1"/>
  <c r="M976" i="1"/>
  <c r="O976" i="1"/>
  <c r="J977" i="1"/>
  <c r="M977" i="1"/>
  <c r="O977" i="1"/>
  <c r="J978" i="1"/>
  <c r="M978" i="1"/>
  <c r="O978" i="1"/>
  <c r="J979" i="1"/>
  <c r="M979" i="1"/>
  <c r="O979" i="1"/>
  <c r="J980" i="1"/>
  <c r="M980" i="1"/>
  <c r="O980" i="1"/>
  <c r="J981" i="1"/>
  <c r="M981" i="1"/>
  <c r="O981" i="1"/>
  <c r="J982" i="1"/>
  <c r="M982" i="1"/>
  <c r="O982" i="1"/>
  <c r="J983" i="1"/>
  <c r="M983" i="1"/>
  <c r="O983" i="1"/>
  <c r="J984" i="1"/>
  <c r="M984" i="1"/>
  <c r="O984" i="1"/>
  <c r="J985" i="1"/>
  <c r="M985" i="1"/>
  <c r="O985" i="1"/>
  <c r="J986" i="1"/>
  <c r="M986" i="1"/>
  <c r="O986" i="1"/>
  <c r="J987" i="1"/>
  <c r="M987" i="1"/>
  <c r="O987" i="1"/>
  <c r="J988" i="1"/>
  <c r="M988" i="1"/>
  <c r="O988" i="1"/>
  <c r="J989" i="1"/>
  <c r="M989" i="1"/>
  <c r="O989" i="1"/>
  <c r="J990" i="1"/>
  <c r="M990" i="1"/>
  <c r="O990" i="1"/>
  <c r="J991" i="1"/>
  <c r="M991" i="1"/>
  <c r="O991" i="1"/>
  <c r="J992" i="1"/>
  <c r="M992" i="1"/>
  <c r="O992" i="1"/>
  <c r="J993" i="1"/>
  <c r="M993" i="1"/>
  <c r="O993" i="1"/>
  <c r="J994" i="1"/>
  <c r="M994" i="1"/>
  <c r="O994" i="1"/>
  <c r="J995" i="1"/>
  <c r="M995" i="1"/>
  <c r="O995" i="1"/>
  <c r="J996" i="1"/>
  <c r="M996" i="1"/>
  <c r="O996" i="1"/>
  <c r="J997" i="1"/>
  <c r="M997" i="1"/>
  <c r="O997" i="1"/>
  <c r="J998" i="1"/>
  <c r="M998" i="1"/>
  <c r="O998" i="1"/>
  <c r="J999" i="1"/>
  <c r="M999" i="1"/>
  <c r="O999" i="1"/>
  <c r="J1000" i="1"/>
  <c r="M1000" i="1"/>
  <c r="O1000" i="1"/>
  <c r="J1001" i="1"/>
  <c r="M1001" i="1"/>
  <c r="O1001" i="1"/>
  <c r="J1002" i="1"/>
  <c r="M1002" i="1"/>
  <c r="O1002" i="1"/>
  <c r="J1003" i="1"/>
  <c r="M1003" i="1"/>
  <c r="O1003" i="1"/>
  <c r="J1004" i="1"/>
  <c r="M1004" i="1"/>
  <c r="O1004" i="1"/>
  <c r="J1005" i="1"/>
  <c r="M1005" i="1"/>
  <c r="O1005" i="1"/>
  <c r="J1007" i="1"/>
  <c r="M1007" i="1"/>
  <c r="O1007" i="1"/>
  <c r="J1009" i="1"/>
  <c r="M1009" i="1"/>
  <c r="O1009" i="1"/>
  <c r="J1010" i="1"/>
  <c r="M1010" i="1"/>
  <c r="O1010" i="1"/>
  <c r="J1011" i="1"/>
  <c r="M1011" i="1"/>
  <c r="O1011" i="1"/>
  <c r="J1012" i="1"/>
  <c r="M1012" i="1"/>
  <c r="O1012" i="1"/>
  <c r="J1013" i="1"/>
  <c r="M1013" i="1"/>
  <c r="O1013" i="1"/>
  <c r="J1014" i="1"/>
  <c r="M1014" i="1"/>
  <c r="O1014" i="1"/>
  <c r="J1015" i="1"/>
  <c r="M1015" i="1"/>
  <c r="O1015" i="1"/>
  <c r="J1016" i="1"/>
  <c r="M1016" i="1"/>
  <c r="O1016" i="1"/>
  <c r="J1017" i="1"/>
  <c r="M1017" i="1"/>
  <c r="O1017" i="1"/>
  <c r="J1018" i="1"/>
  <c r="M1018" i="1"/>
  <c r="O1018" i="1"/>
  <c r="J1019" i="1"/>
  <c r="M1019" i="1"/>
  <c r="O1019" i="1"/>
  <c r="J1020" i="1"/>
  <c r="M1020" i="1"/>
  <c r="O1020" i="1"/>
  <c r="J1021" i="1"/>
  <c r="M1021" i="1"/>
  <c r="O1021" i="1"/>
  <c r="J1022" i="1"/>
  <c r="M1022" i="1"/>
  <c r="O1022" i="1"/>
  <c r="J1023" i="1"/>
  <c r="M1023" i="1"/>
  <c r="O1023" i="1"/>
  <c r="J1024" i="1"/>
  <c r="M1024" i="1"/>
  <c r="O1024" i="1"/>
  <c r="J1025" i="1"/>
  <c r="M1025" i="1"/>
  <c r="O1025" i="1"/>
  <c r="J1026" i="1"/>
  <c r="M1026" i="1"/>
  <c r="O1026" i="1"/>
  <c r="J1027" i="1"/>
  <c r="M1027" i="1"/>
  <c r="O1027" i="1"/>
  <c r="J1028" i="1"/>
  <c r="M1028" i="1"/>
  <c r="O1028" i="1"/>
  <c r="J1029" i="1"/>
  <c r="M1029" i="1"/>
  <c r="O1029" i="1"/>
  <c r="J1030" i="1"/>
  <c r="M1030" i="1"/>
  <c r="O1030" i="1"/>
  <c r="J1031" i="1"/>
  <c r="M1031" i="1"/>
  <c r="O1031" i="1"/>
  <c r="J1032" i="1"/>
  <c r="M1032" i="1"/>
  <c r="O1032" i="1"/>
  <c r="J1033" i="1"/>
  <c r="M1033" i="1"/>
  <c r="O1033" i="1"/>
  <c r="J1034" i="1"/>
  <c r="M1034" i="1"/>
  <c r="O1034" i="1"/>
  <c r="J1035" i="1"/>
  <c r="M1035" i="1"/>
  <c r="O1035" i="1"/>
  <c r="J1036" i="1"/>
  <c r="M1036" i="1"/>
  <c r="O1036" i="1"/>
  <c r="J1037" i="1"/>
  <c r="M1037" i="1"/>
  <c r="O1037" i="1"/>
  <c r="J1038" i="1"/>
  <c r="M1038" i="1"/>
  <c r="O1038" i="1"/>
  <c r="J1039" i="1"/>
  <c r="M1039" i="1"/>
  <c r="O1039" i="1"/>
  <c r="J1040" i="1"/>
  <c r="M1040" i="1"/>
  <c r="O1040" i="1"/>
  <c r="J1041" i="1"/>
  <c r="M1041" i="1"/>
  <c r="O1041" i="1"/>
  <c r="J1042" i="1"/>
  <c r="M1042" i="1"/>
  <c r="O1042" i="1"/>
  <c r="J1043" i="1"/>
  <c r="M1043" i="1"/>
  <c r="O1043" i="1"/>
  <c r="J1044" i="1"/>
  <c r="M1044" i="1"/>
  <c r="O1044" i="1"/>
  <c r="J1045" i="1"/>
  <c r="M1045" i="1"/>
  <c r="O1045" i="1"/>
  <c r="J1046" i="1"/>
  <c r="M1046" i="1"/>
  <c r="O1046" i="1"/>
  <c r="J1047" i="1"/>
  <c r="M1047" i="1"/>
  <c r="O1047" i="1"/>
  <c r="J1048" i="1"/>
  <c r="M1048" i="1"/>
  <c r="O1048" i="1"/>
  <c r="J1049" i="1"/>
  <c r="M1049" i="1"/>
  <c r="O1049" i="1"/>
  <c r="J1050" i="1"/>
  <c r="M1050" i="1"/>
  <c r="O1050" i="1"/>
  <c r="J1051" i="1"/>
  <c r="M1051" i="1"/>
  <c r="O1051" i="1"/>
  <c r="J1052" i="1"/>
  <c r="M1052" i="1"/>
  <c r="O1052" i="1"/>
  <c r="J1053" i="1"/>
  <c r="M1053" i="1"/>
  <c r="O1053" i="1"/>
  <c r="J1054" i="1"/>
  <c r="M1054" i="1"/>
  <c r="O1054" i="1"/>
  <c r="J1055" i="1"/>
  <c r="M1055" i="1"/>
  <c r="O1055" i="1"/>
  <c r="J1056" i="1"/>
  <c r="M1056" i="1"/>
  <c r="O1056" i="1"/>
  <c r="J1057" i="1"/>
  <c r="M1057" i="1"/>
  <c r="O1057" i="1"/>
  <c r="J1058" i="1"/>
  <c r="M1058" i="1"/>
  <c r="O1058" i="1"/>
  <c r="J1059" i="1"/>
  <c r="M1059" i="1"/>
  <c r="O1059" i="1"/>
  <c r="J1060" i="1"/>
  <c r="M1060" i="1"/>
  <c r="O1060" i="1"/>
  <c r="J1061" i="1"/>
  <c r="M1061" i="1"/>
  <c r="O1061" i="1"/>
  <c r="J1062" i="1"/>
  <c r="M1062" i="1"/>
  <c r="O1062" i="1"/>
  <c r="J1063" i="1"/>
  <c r="M1063" i="1"/>
  <c r="O1063" i="1"/>
  <c r="J1064" i="1"/>
  <c r="M1064" i="1"/>
  <c r="O1064" i="1"/>
  <c r="J1065" i="1"/>
  <c r="M1065" i="1"/>
  <c r="O1065" i="1"/>
  <c r="J1066" i="1"/>
  <c r="M1066" i="1"/>
  <c r="O1066" i="1"/>
  <c r="J1067" i="1"/>
  <c r="M1067" i="1"/>
  <c r="O1067" i="1"/>
  <c r="J1068" i="1"/>
  <c r="M1068" i="1"/>
  <c r="O1068" i="1"/>
  <c r="J1069" i="1"/>
  <c r="M1069" i="1"/>
  <c r="O1069" i="1"/>
  <c r="J1070" i="1"/>
  <c r="M1070" i="1"/>
  <c r="O1070" i="1"/>
  <c r="J1071" i="1"/>
  <c r="M1071" i="1"/>
  <c r="O1071" i="1"/>
  <c r="J1072" i="1"/>
  <c r="M1072" i="1"/>
  <c r="O1072" i="1"/>
  <c r="J1073" i="1"/>
  <c r="M1073" i="1"/>
  <c r="O1073" i="1"/>
  <c r="J1074" i="1"/>
  <c r="M1074" i="1"/>
  <c r="O1074" i="1"/>
  <c r="J1075" i="1"/>
  <c r="M1075" i="1"/>
  <c r="O1075" i="1"/>
  <c r="J1076" i="1"/>
  <c r="M1076" i="1"/>
  <c r="O1076" i="1"/>
  <c r="J1077" i="1"/>
  <c r="M1077" i="1"/>
  <c r="O1077" i="1"/>
  <c r="J1078" i="1"/>
  <c r="M1078" i="1"/>
  <c r="O1078" i="1"/>
  <c r="J1079" i="1"/>
  <c r="M1079" i="1"/>
  <c r="O1079" i="1"/>
  <c r="J1080" i="1"/>
  <c r="M1080" i="1"/>
  <c r="O1080" i="1"/>
  <c r="J1081" i="1"/>
  <c r="M1081" i="1"/>
  <c r="O1081" i="1"/>
  <c r="J1082" i="1"/>
  <c r="M1082" i="1"/>
  <c r="O1082" i="1"/>
  <c r="J1083" i="1"/>
  <c r="M1083" i="1"/>
  <c r="O1083" i="1"/>
  <c r="J1084" i="1"/>
  <c r="M1084" i="1"/>
  <c r="O1084" i="1"/>
  <c r="J1085" i="1"/>
  <c r="M1085" i="1"/>
  <c r="O1085" i="1"/>
  <c r="J1086" i="1"/>
  <c r="M1086" i="1"/>
  <c r="O1086" i="1"/>
  <c r="J1087" i="1"/>
  <c r="M1087" i="1"/>
  <c r="O1087" i="1"/>
  <c r="J1088" i="1"/>
  <c r="M1088" i="1"/>
  <c r="O1088" i="1"/>
  <c r="J1089" i="1"/>
  <c r="M1089" i="1"/>
  <c r="O1089" i="1"/>
  <c r="J1090" i="1"/>
  <c r="M1090" i="1"/>
  <c r="O1090" i="1"/>
  <c r="J1091" i="1"/>
  <c r="M1091" i="1"/>
  <c r="O1091" i="1"/>
  <c r="J1092" i="1"/>
  <c r="M1092" i="1"/>
  <c r="O1092" i="1"/>
  <c r="J1093" i="1"/>
  <c r="M1093" i="1"/>
  <c r="O1093" i="1"/>
  <c r="J1094" i="1"/>
  <c r="M1094" i="1"/>
  <c r="O1094" i="1"/>
  <c r="J1095" i="1"/>
  <c r="M1095" i="1"/>
  <c r="O1095" i="1"/>
  <c r="J1096" i="1"/>
  <c r="M1096" i="1"/>
  <c r="O1096" i="1"/>
  <c r="J1097" i="1"/>
  <c r="M1097" i="1"/>
  <c r="O1097" i="1"/>
  <c r="J1098" i="1"/>
  <c r="M1098" i="1"/>
  <c r="O1098" i="1"/>
  <c r="J1099" i="1"/>
  <c r="M1099" i="1"/>
  <c r="O1099" i="1"/>
  <c r="J1100" i="1"/>
  <c r="M1100" i="1"/>
  <c r="O1100" i="1"/>
  <c r="J1101" i="1"/>
  <c r="M1101" i="1"/>
  <c r="O1101" i="1"/>
  <c r="J1102" i="1"/>
  <c r="M1102" i="1"/>
  <c r="O1102" i="1"/>
  <c r="J1103" i="1"/>
  <c r="M1103" i="1"/>
  <c r="O1103" i="1"/>
  <c r="J1104" i="1"/>
  <c r="M1104" i="1"/>
  <c r="O1104" i="1"/>
  <c r="J1105" i="1"/>
  <c r="M1105" i="1"/>
  <c r="O1105" i="1"/>
  <c r="J1106" i="1"/>
  <c r="M1106" i="1"/>
  <c r="O1106" i="1"/>
  <c r="J1107" i="1"/>
  <c r="M1107" i="1"/>
  <c r="O1107" i="1"/>
  <c r="J1108" i="1"/>
  <c r="M1108" i="1"/>
  <c r="O1108" i="1"/>
  <c r="J1109" i="1"/>
  <c r="M1109" i="1"/>
  <c r="O1109" i="1"/>
  <c r="J1110" i="1"/>
  <c r="M1110" i="1"/>
  <c r="O1110" i="1"/>
  <c r="J1111" i="1"/>
  <c r="M1111" i="1"/>
  <c r="O1111" i="1"/>
  <c r="J1112" i="1"/>
  <c r="M1112" i="1"/>
  <c r="O1112" i="1"/>
  <c r="J1113" i="1"/>
  <c r="M1113" i="1"/>
  <c r="O1113" i="1"/>
  <c r="J1114" i="1"/>
  <c r="M1114" i="1"/>
  <c r="O1114" i="1"/>
  <c r="J1115" i="1"/>
  <c r="M1115" i="1"/>
  <c r="O1115" i="1"/>
  <c r="J1116" i="1"/>
  <c r="M1116" i="1"/>
  <c r="O1116" i="1"/>
  <c r="J1117" i="1"/>
  <c r="M1117" i="1"/>
  <c r="O1117" i="1"/>
  <c r="J1118" i="1"/>
  <c r="M1118" i="1"/>
  <c r="O1118" i="1"/>
  <c r="J1119" i="1"/>
  <c r="M1119" i="1"/>
  <c r="O1119" i="1"/>
  <c r="J1120" i="1"/>
  <c r="M1120" i="1"/>
  <c r="O1120" i="1"/>
  <c r="J1121" i="1"/>
  <c r="M1121" i="1"/>
  <c r="O1121" i="1"/>
  <c r="J1122" i="1"/>
  <c r="M1122" i="1"/>
  <c r="O1122" i="1"/>
  <c r="J1123" i="1"/>
  <c r="M1123" i="1"/>
  <c r="O1123" i="1"/>
  <c r="J1124" i="1"/>
  <c r="M1124" i="1"/>
  <c r="O1124" i="1"/>
  <c r="J1125" i="1"/>
  <c r="M1125" i="1"/>
  <c r="O1125" i="1"/>
  <c r="J1126" i="1"/>
  <c r="M1126" i="1"/>
  <c r="O1126" i="1"/>
  <c r="J1128" i="1"/>
  <c r="M1128" i="1"/>
  <c r="O1128" i="1"/>
  <c r="J1129" i="1"/>
  <c r="M1129" i="1"/>
  <c r="O1129" i="1"/>
  <c r="J1130" i="1"/>
  <c r="M1130" i="1"/>
  <c r="O1130" i="1"/>
  <c r="J1131" i="1"/>
  <c r="M1131" i="1"/>
  <c r="O1131" i="1"/>
  <c r="J1132" i="1"/>
  <c r="M1132" i="1"/>
  <c r="O1132" i="1"/>
  <c r="J1133" i="1"/>
  <c r="M1133" i="1"/>
  <c r="O1133" i="1"/>
  <c r="J1134" i="1"/>
  <c r="M1134" i="1"/>
  <c r="O1134" i="1"/>
  <c r="J1135" i="1"/>
  <c r="M1135" i="1"/>
  <c r="O1135" i="1"/>
  <c r="J1136" i="1"/>
  <c r="M1136" i="1"/>
  <c r="O1136" i="1"/>
  <c r="J1137" i="1"/>
  <c r="M1137" i="1"/>
  <c r="O1137" i="1"/>
  <c r="J1138" i="1"/>
  <c r="M1138" i="1"/>
  <c r="O1138" i="1"/>
  <c r="J1139" i="1"/>
  <c r="M1139" i="1"/>
  <c r="O1139" i="1"/>
  <c r="J1140" i="1"/>
  <c r="M1140" i="1"/>
  <c r="O1140" i="1"/>
  <c r="J1141" i="1"/>
  <c r="M1141" i="1"/>
  <c r="O1141" i="1"/>
  <c r="J1142" i="1"/>
  <c r="M1142" i="1"/>
  <c r="O1142" i="1"/>
  <c r="J1143" i="1"/>
  <c r="M1143" i="1"/>
  <c r="O1143" i="1"/>
  <c r="J1144" i="1"/>
  <c r="M1144" i="1"/>
  <c r="O1144" i="1"/>
  <c r="J1145" i="1"/>
  <c r="M1145" i="1"/>
  <c r="O1145" i="1"/>
  <c r="J1146" i="1"/>
  <c r="M1146" i="1"/>
  <c r="O1146" i="1"/>
  <c r="C1146" i="1"/>
  <c r="G1146" i="1"/>
  <c r="C1145" i="1"/>
  <c r="G1145" i="1"/>
  <c r="C1144" i="1"/>
  <c r="G1144" i="1"/>
  <c r="C1143" i="1"/>
  <c r="G1143" i="1"/>
  <c r="C1142" i="1"/>
  <c r="G1142" i="1"/>
  <c r="C1141" i="1"/>
  <c r="G1141" i="1"/>
  <c r="C1140" i="1"/>
  <c r="G1140" i="1"/>
  <c r="C1139" i="1"/>
  <c r="G1139" i="1"/>
  <c r="C1138" i="1"/>
  <c r="G1138" i="1"/>
  <c r="C1137" i="1"/>
  <c r="G1137" i="1"/>
  <c r="C1136" i="1"/>
  <c r="G1136" i="1"/>
  <c r="C1135" i="1"/>
  <c r="G1135" i="1"/>
  <c r="C1134" i="1"/>
  <c r="G1134" i="1"/>
  <c r="C1133" i="1"/>
  <c r="G1133" i="1"/>
  <c r="C1132" i="1"/>
  <c r="G1132" i="1"/>
  <c r="C1131" i="1"/>
  <c r="G1131" i="1"/>
  <c r="C1130" i="1"/>
  <c r="G1130" i="1"/>
  <c r="C1129" i="1"/>
  <c r="G1129" i="1"/>
  <c r="C1128" i="1"/>
  <c r="G1128" i="1"/>
  <c r="C1127" i="1"/>
  <c r="G1127" i="1"/>
  <c r="C1126" i="1"/>
  <c r="G1126" i="1"/>
  <c r="C1125" i="1"/>
  <c r="G1125" i="1"/>
  <c r="C1124" i="1"/>
  <c r="G1124" i="1"/>
  <c r="C1123" i="1"/>
  <c r="G1123" i="1"/>
  <c r="C1122" i="1"/>
  <c r="G1122" i="1"/>
  <c r="C1121" i="1"/>
  <c r="G1121" i="1"/>
  <c r="C1120" i="1"/>
  <c r="G1120" i="1"/>
  <c r="C1119" i="1"/>
  <c r="G1119" i="1"/>
  <c r="C1118" i="1"/>
  <c r="G1118" i="1"/>
  <c r="C1117" i="1"/>
  <c r="G1117" i="1"/>
  <c r="C1116" i="1"/>
  <c r="G1116" i="1"/>
  <c r="C1115" i="1"/>
  <c r="G1115" i="1"/>
  <c r="C1114" i="1"/>
  <c r="G1114" i="1"/>
  <c r="C1113" i="1"/>
  <c r="G1113" i="1"/>
  <c r="C1112" i="1"/>
  <c r="G1112" i="1"/>
  <c r="C1111" i="1"/>
  <c r="G1111" i="1"/>
  <c r="C1110" i="1"/>
  <c r="G1110" i="1"/>
  <c r="C1109" i="1"/>
  <c r="G1109" i="1"/>
  <c r="C1108" i="1"/>
  <c r="G1108" i="1"/>
  <c r="C1107" i="1"/>
  <c r="G1107" i="1"/>
  <c r="C1106" i="1"/>
  <c r="G1106" i="1"/>
  <c r="C1105" i="1"/>
  <c r="G1105" i="1"/>
  <c r="C1104" i="1"/>
  <c r="G1104" i="1"/>
  <c r="C1103" i="1"/>
  <c r="G1103" i="1"/>
  <c r="C1102" i="1"/>
  <c r="G1102" i="1"/>
  <c r="C1101" i="1"/>
  <c r="G1101" i="1"/>
  <c r="C1100" i="1"/>
  <c r="G1100" i="1"/>
  <c r="C1099" i="1"/>
  <c r="G1099" i="1"/>
  <c r="C1098" i="1"/>
  <c r="G1098" i="1"/>
  <c r="C1097" i="1"/>
  <c r="G1097" i="1"/>
  <c r="C1096" i="1"/>
  <c r="G1096" i="1"/>
  <c r="C1095" i="1"/>
  <c r="G1095" i="1"/>
  <c r="C1094" i="1"/>
  <c r="G1094" i="1"/>
  <c r="C1093" i="1"/>
  <c r="G1093" i="1"/>
  <c r="C1092" i="1"/>
  <c r="G1092" i="1"/>
  <c r="C1091" i="1"/>
  <c r="G1091" i="1"/>
  <c r="C1090" i="1"/>
  <c r="G1090" i="1"/>
  <c r="C1089" i="1"/>
  <c r="G1089" i="1"/>
  <c r="C1088" i="1"/>
  <c r="C1087" i="1"/>
  <c r="G1087" i="1"/>
  <c r="C1086" i="1"/>
  <c r="G1086" i="1"/>
  <c r="C1085" i="1"/>
  <c r="G1085" i="1"/>
  <c r="C1084" i="1"/>
  <c r="G1084" i="1"/>
  <c r="C1083" i="1"/>
  <c r="G1083" i="1"/>
  <c r="C1082" i="1"/>
  <c r="G1082" i="1"/>
  <c r="C1081" i="1"/>
  <c r="G1081" i="1"/>
  <c r="C1080" i="1"/>
  <c r="G1080" i="1"/>
  <c r="C1079" i="1"/>
  <c r="G1079" i="1"/>
  <c r="C1078" i="1"/>
  <c r="G1078" i="1"/>
  <c r="C1077" i="1"/>
  <c r="G1077" i="1"/>
  <c r="C1076" i="1"/>
  <c r="G1076" i="1"/>
  <c r="C1075" i="1"/>
  <c r="G1075" i="1"/>
  <c r="C1074" i="1"/>
  <c r="G1074" i="1"/>
  <c r="C1073" i="1"/>
  <c r="G1073" i="1"/>
  <c r="C1072" i="1"/>
  <c r="G1072" i="1"/>
  <c r="C1071" i="1"/>
  <c r="G1071" i="1"/>
  <c r="C1070" i="1"/>
  <c r="G1070" i="1"/>
  <c r="C1069" i="1"/>
  <c r="G1069" i="1"/>
  <c r="C1068" i="1"/>
  <c r="G1068" i="1"/>
  <c r="C1067" i="1"/>
  <c r="G1067" i="1"/>
  <c r="C1066" i="1"/>
  <c r="G1066" i="1"/>
  <c r="C1065" i="1"/>
  <c r="G1065" i="1"/>
  <c r="C1064" i="1"/>
  <c r="G1064" i="1"/>
  <c r="C1063" i="1"/>
  <c r="G1063" i="1"/>
  <c r="C1062" i="1"/>
  <c r="G1062" i="1"/>
  <c r="C1061" i="1"/>
  <c r="G1061" i="1"/>
  <c r="C1060" i="1"/>
  <c r="G1060" i="1"/>
  <c r="C1059" i="1"/>
  <c r="G1059" i="1"/>
  <c r="C1058" i="1"/>
  <c r="G1058" i="1"/>
  <c r="C1057" i="1"/>
  <c r="G1057" i="1"/>
  <c r="C1056" i="1"/>
  <c r="G1056" i="1"/>
  <c r="C1055" i="1"/>
  <c r="G1055" i="1"/>
  <c r="C1054" i="1"/>
  <c r="G1054" i="1"/>
  <c r="C1053" i="1"/>
  <c r="G1053" i="1"/>
  <c r="C1052" i="1"/>
  <c r="G1052" i="1"/>
  <c r="C1051" i="1"/>
  <c r="G1051" i="1"/>
  <c r="C1050" i="1"/>
  <c r="G1050" i="1"/>
  <c r="C1049" i="1"/>
  <c r="G1049" i="1"/>
  <c r="C1048" i="1"/>
  <c r="G1048" i="1"/>
  <c r="C1047" i="1"/>
  <c r="G1047" i="1"/>
  <c r="C1046" i="1"/>
  <c r="G1046" i="1"/>
  <c r="C1045" i="1"/>
  <c r="G1045" i="1"/>
  <c r="C1044" i="1"/>
  <c r="G1044" i="1"/>
  <c r="C1043" i="1"/>
  <c r="G1043" i="1"/>
  <c r="C1042" i="1"/>
  <c r="G1042" i="1"/>
  <c r="C1041" i="1"/>
  <c r="G1041" i="1"/>
  <c r="C1040" i="1"/>
  <c r="G1040" i="1"/>
  <c r="C1039" i="1"/>
  <c r="C1038" i="1"/>
  <c r="G1038" i="1"/>
  <c r="C1037" i="1"/>
  <c r="G1037" i="1"/>
  <c r="C1036" i="1"/>
  <c r="G1036" i="1"/>
  <c r="C1035" i="1"/>
  <c r="G1035" i="1"/>
  <c r="C1034" i="1"/>
  <c r="G1034" i="1"/>
  <c r="C1033" i="1"/>
  <c r="G1033" i="1"/>
  <c r="C1032" i="1"/>
  <c r="G1032" i="1"/>
  <c r="C1031" i="1"/>
  <c r="G1031" i="1"/>
  <c r="C1030" i="1"/>
  <c r="G1030" i="1"/>
  <c r="C1029" i="1"/>
  <c r="G1029" i="1"/>
  <c r="C1028" i="1"/>
  <c r="G1028" i="1"/>
  <c r="C1027" i="1"/>
  <c r="G1027" i="1"/>
  <c r="C1026" i="1"/>
  <c r="G1026" i="1"/>
  <c r="C1025" i="1"/>
  <c r="G1025" i="1"/>
  <c r="C1024" i="1"/>
  <c r="G1024" i="1"/>
  <c r="C1023" i="1"/>
  <c r="G1023" i="1"/>
  <c r="C1022" i="1"/>
  <c r="G1022" i="1"/>
  <c r="C1021" i="1"/>
  <c r="G1021" i="1"/>
  <c r="C1020" i="1"/>
  <c r="G1020" i="1"/>
  <c r="C1019" i="1"/>
  <c r="G1019" i="1"/>
  <c r="C1018" i="1"/>
  <c r="G1018" i="1"/>
  <c r="C1017" i="1"/>
  <c r="G1017" i="1"/>
  <c r="C1016" i="1"/>
  <c r="G1016" i="1"/>
  <c r="C1015" i="1"/>
  <c r="G1015" i="1"/>
  <c r="G1014" i="1"/>
  <c r="C1013" i="1"/>
  <c r="G1013" i="1"/>
  <c r="C1012" i="1"/>
  <c r="G1012" i="1"/>
  <c r="C1011" i="1"/>
  <c r="G1011" i="1"/>
  <c r="C1010" i="1"/>
  <c r="G1010" i="1"/>
  <c r="C1009" i="1"/>
  <c r="G1009" i="1"/>
  <c r="C1008" i="1"/>
  <c r="G1008" i="1"/>
  <c r="C1007" i="1"/>
  <c r="G1007" i="1"/>
  <c r="C1005" i="1"/>
  <c r="G1005" i="1"/>
  <c r="C1004" i="1"/>
  <c r="G1004" i="1"/>
  <c r="C1003" i="1"/>
  <c r="G1003" i="1"/>
  <c r="C1002" i="1"/>
  <c r="G1002" i="1"/>
  <c r="C1001" i="1"/>
  <c r="G1001" i="1"/>
  <c r="C1000" i="1"/>
  <c r="G1000" i="1"/>
  <c r="C999" i="1"/>
  <c r="G999" i="1"/>
  <c r="C998" i="1"/>
  <c r="G998" i="1"/>
  <c r="C997" i="1"/>
  <c r="G997" i="1"/>
  <c r="C996" i="1"/>
  <c r="G996" i="1"/>
  <c r="C995" i="1"/>
  <c r="G995" i="1"/>
  <c r="C994" i="1"/>
  <c r="G994" i="1"/>
  <c r="C993" i="1"/>
  <c r="G993" i="1"/>
  <c r="C992" i="1"/>
  <c r="G992" i="1"/>
  <c r="C991" i="1"/>
  <c r="G991" i="1"/>
  <c r="C990" i="1"/>
  <c r="G990" i="1"/>
  <c r="C989" i="1"/>
  <c r="G989" i="1"/>
  <c r="C988" i="1"/>
  <c r="G988" i="1"/>
  <c r="C987" i="1"/>
  <c r="G987" i="1"/>
  <c r="C986" i="1"/>
  <c r="G986" i="1"/>
  <c r="C985" i="1"/>
  <c r="G985" i="1"/>
  <c r="C984" i="1"/>
  <c r="G984" i="1"/>
  <c r="C983" i="1"/>
  <c r="G983" i="1"/>
  <c r="C982" i="1"/>
  <c r="G982" i="1"/>
  <c r="C981" i="1"/>
  <c r="G981" i="1"/>
  <c r="C980" i="1"/>
  <c r="G980" i="1"/>
  <c r="C979" i="1"/>
  <c r="G979" i="1"/>
  <c r="C978" i="1"/>
  <c r="G978" i="1"/>
  <c r="C977" i="1"/>
  <c r="G977" i="1"/>
  <c r="C976" i="1"/>
  <c r="G976" i="1"/>
  <c r="C975" i="1"/>
  <c r="G975" i="1"/>
  <c r="C974" i="1"/>
  <c r="G974" i="1"/>
  <c r="C973" i="1"/>
  <c r="G973" i="1"/>
  <c r="C972" i="1"/>
  <c r="G972" i="1"/>
  <c r="C971" i="1"/>
  <c r="G971" i="1"/>
  <c r="C970" i="1"/>
  <c r="G970" i="1"/>
  <c r="C969" i="1"/>
  <c r="G969" i="1"/>
  <c r="J969" i="1"/>
  <c r="M969" i="1"/>
  <c r="O969" i="1"/>
  <c r="J926" i="1"/>
  <c r="M926" i="1"/>
  <c r="O926" i="1"/>
  <c r="C968" i="1"/>
  <c r="G968" i="1"/>
  <c r="J968" i="1"/>
  <c r="M968" i="1"/>
  <c r="O968" i="1"/>
  <c r="R968" i="1"/>
  <c r="U968" i="1"/>
  <c r="C967" i="1"/>
  <c r="G967" i="1"/>
  <c r="J967" i="1"/>
  <c r="M967" i="1"/>
  <c r="O967" i="1"/>
  <c r="R967" i="1"/>
  <c r="U967" i="1"/>
  <c r="C966" i="1"/>
  <c r="G966" i="1"/>
  <c r="J966" i="1"/>
  <c r="M966" i="1"/>
  <c r="O966" i="1"/>
  <c r="R966" i="1"/>
  <c r="U966" i="1"/>
  <c r="C965" i="1"/>
  <c r="G965" i="1"/>
  <c r="J965" i="1"/>
  <c r="M965" i="1"/>
  <c r="O965" i="1"/>
  <c r="R965" i="1"/>
  <c r="U965" i="1"/>
  <c r="C964" i="1"/>
  <c r="G964" i="1"/>
  <c r="J964" i="1"/>
  <c r="M964" i="1"/>
  <c r="O964" i="1"/>
  <c r="R964" i="1"/>
  <c r="U964" i="1"/>
  <c r="C963" i="1"/>
  <c r="G963" i="1"/>
  <c r="J963" i="1"/>
  <c r="M963" i="1"/>
  <c r="O963" i="1"/>
  <c r="R963" i="1"/>
  <c r="U963" i="1"/>
  <c r="C962" i="1"/>
  <c r="G962" i="1"/>
  <c r="J962" i="1"/>
  <c r="M962" i="1"/>
  <c r="O962" i="1"/>
  <c r="R962" i="1"/>
  <c r="U962" i="1"/>
  <c r="C961" i="1"/>
  <c r="G961" i="1"/>
  <c r="J961" i="1"/>
  <c r="M961" i="1"/>
  <c r="O961" i="1"/>
  <c r="R961" i="1"/>
  <c r="U961" i="1"/>
  <c r="C960" i="1"/>
  <c r="G960" i="1"/>
  <c r="J960" i="1"/>
  <c r="M960" i="1"/>
  <c r="O960" i="1"/>
  <c r="R960" i="1"/>
  <c r="U960" i="1"/>
  <c r="C959" i="1"/>
  <c r="G959" i="1"/>
  <c r="J959" i="1"/>
  <c r="M959" i="1"/>
  <c r="O959" i="1"/>
  <c r="R959" i="1"/>
  <c r="U959" i="1"/>
  <c r="C958" i="1"/>
  <c r="G958" i="1"/>
  <c r="J958" i="1"/>
  <c r="M958" i="1"/>
  <c r="O958" i="1"/>
  <c r="R958" i="1"/>
  <c r="U958" i="1"/>
  <c r="C957" i="1"/>
  <c r="G957" i="1"/>
  <c r="J957" i="1"/>
  <c r="M957" i="1"/>
  <c r="O957" i="1"/>
  <c r="R957" i="1"/>
  <c r="U957" i="1"/>
  <c r="C956" i="1"/>
  <c r="G956" i="1"/>
  <c r="J956" i="1"/>
  <c r="M956" i="1"/>
  <c r="O956" i="1"/>
  <c r="R956" i="1"/>
  <c r="U956" i="1"/>
  <c r="C955" i="1"/>
  <c r="G955" i="1"/>
  <c r="J955" i="1"/>
  <c r="M955" i="1"/>
  <c r="O955" i="1"/>
  <c r="R955" i="1"/>
  <c r="U955" i="1"/>
  <c r="C954" i="1"/>
  <c r="G954" i="1"/>
  <c r="J954" i="1"/>
  <c r="M954" i="1"/>
  <c r="O954" i="1"/>
  <c r="R954" i="1"/>
  <c r="U954" i="1"/>
  <c r="C953" i="1"/>
  <c r="G953" i="1"/>
  <c r="J953" i="1"/>
  <c r="M953" i="1"/>
  <c r="O953" i="1"/>
  <c r="R953" i="1"/>
  <c r="U953" i="1"/>
  <c r="C952" i="1"/>
  <c r="G952" i="1"/>
  <c r="J952" i="1"/>
  <c r="M952" i="1"/>
  <c r="O952" i="1"/>
  <c r="R952" i="1"/>
  <c r="U952" i="1"/>
  <c r="C951" i="1"/>
  <c r="G951" i="1"/>
  <c r="J951" i="1"/>
  <c r="M951" i="1"/>
  <c r="O951" i="1"/>
  <c r="R951" i="1"/>
  <c r="U951" i="1"/>
  <c r="C950" i="1"/>
  <c r="G950" i="1"/>
  <c r="J950" i="1"/>
  <c r="M950" i="1"/>
  <c r="O950" i="1"/>
  <c r="R950" i="1"/>
  <c r="U950" i="1"/>
  <c r="C949" i="1"/>
  <c r="G949" i="1"/>
  <c r="J949" i="1"/>
  <c r="M949" i="1"/>
  <c r="O949" i="1"/>
  <c r="R949" i="1"/>
  <c r="U949" i="1"/>
  <c r="C948" i="1"/>
  <c r="G948" i="1"/>
  <c r="J948" i="1"/>
  <c r="M948" i="1"/>
  <c r="O948" i="1"/>
  <c r="R948" i="1"/>
  <c r="U948" i="1"/>
  <c r="C947" i="1"/>
  <c r="G947" i="1"/>
  <c r="J947" i="1"/>
  <c r="M947" i="1"/>
  <c r="O947" i="1"/>
  <c r="R947" i="1"/>
  <c r="U947" i="1"/>
  <c r="C946" i="1"/>
  <c r="G946" i="1"/>
  <c r="J946" i="1"/>
  <c r="M946" i="1"/>
  <c r="O946" i="1"/>
  <c r="R946" i="1"/>
  <c r="U946" i="1"/>
  <c r="C945" i="1"/>
  <c r="G945" i="1"/>
  <c r="J945" i="1"/>
  <c r="M945" i="1"/>
  <c r="O945" i="1"/>
  <c r="R945" i="1"/>
  <c r="U945" i="1"/>
  <c r="C944" i="1"/>
  <c r="G944" i="1"/>
  <c r="J944" i="1"/>
  <c r="M944" i="1"/>
  <c r="O944" i="1"/>
  <c r="R944" i="1"/>
  <c r="U944" i="1"/>
  <c r="C943" i="1"/>
  <c r="G943" i="1"/>
  <c r="J943" i="1"/>
  <c r="M943" i="1"/>
  <c r="O943" i="1"/>
  <c r="R943" i="1"/>
  <c r="U943" i="1"/>
  <c r="C942" i="1"/>
  <c r="G942" i="1"/>
  <c r="J942" i="1"/>
  <c r="M942" i="1"/>
  <c r="O942" i="1"/>
  <c r="R942" i="1"/>
  <c r="U942" i="1"/>
  <c r="C941" i="1"/>
  <c r="G941" i="1"/>
  <c r="J941" i="1"/>
  <c r="M941" i="1"/>
  <c r="O941" i="1"/>
  <c r="R941" i="1"/>
  <c r="U941" i="1"/>
  <c r="C940" i="1"/>
  <c r="G940" i="1"/>
  <c r="J940" i="1"/>
  <c r="M940" i="1"/>
  <c r="O940" i="1"/>
  <c r="R940" i="1"/>
  <c r="U940" i="1"/>
  <c r="C939" i="1"/>
  <c r="G939" i="1"/>
  <c r="J939" i="1"/>
  <c r="M939" i="1"/>
  <c r="O939" i="1"/>
  <c r="R939" i="1"/>
  <c r="U939" i="1"/>
  <c r="C938" i="1"/>
  <c r="G938" i="1"/>
  <c r="J938" i="1"/>
  <c r="M938" i="1"/>
  <c r="O938" i="1"/>
  <c r="R938" i="1"/>
  <c r="U938" i="1"/>
  <c r="C937" i="1"/>
  <c r="G937" i="1"/>
  <c r="J937" i="1"/>
  <c r="M937" i="1"/>
  <c r="O937" i="1"/>
  <c r="R937" i="1"/>
  <c r="U937" i="1"/>
  <c r="C936" i="1"/>
  <c r="G936" i="1"/>
  <c r="J936" i="1"/>
  <c r="M936" i="1"/>
  <c r="O936" i="1"/>
  <c r="R936" i="1"/>
  <c r="U936" i="1"/>
  <c r="C935" i="1"/>
  <c r="G935" i="1"/>
  <c r="J935" i="1"/>
  <c r="M935" i="1"/>
  <c r="O935" i="1"/>
  <c r="R935" i="1"/>
  <c r="U935" i="1"/>
  <c r="C934" i="1"/>
  <c r="G934" i="1"/>
  <c r="J934" i="1"/>
  <c r="M934" i="1"/>
  <c r="O934" i="1"/>
  <c r="R934" i="1"/>
  <c r="U934" i="1"/>
  <c r="C933" i="1"/>
  <c r="G933" i="1"/>
  <c r="J933" i="1"/>
  <c r="M933" i="1"/>
  <c r="O933" i="1"/>
  <c r="R933" i="1"/>
  <c r="U933" i="1"/>
  <c r="C932" i="1"/>
  <c r="G932" i="1"/>
  <c r="J932" i="1"/>
  <c r="M932" i="1"/>
  <c r="O932" i="1"/>
  <c r="R932" i="1"/>
  <c r="U932" i="1"/>
  <c r="C931" i="1"/>
  <c r="G931" i="1"/>
  <c r="J931" i="1"/>
  <c r="M931" i="1"/>
  <c r="O931" i="1"/>
  <c r="R931" i="1"/>
  <c r="U931" i="1"/>
  <c r="C930" i="1"/>
  <c r="G930" i="1"/>
  <c r="J930" i="1"/>
  <c r="M930" i="1"/>
  <c r="O930" i="1"/>
  <c r="R930" i="1"/>
  <c r="U930" i="1"/>
  <c r="C929" i="1"/>
  <c r="G929" i="1"/>
  <c r="J929" i="1"/>
  <c r="M929" i="1"/>
  <c r="O929" i="1"/>
  <c r="R929" i="1"/>
  <c r="U929" i="1"/>
  <c r="C928" i="1"/>
  <c r="G928" i="1"/>
  <c r="J928" i="1"/>
  <c r="M928" i="1"/>
  <c r="O928" i="1"/>
  <c r="R928" i="1"/>
  <c r="U928" i="1"/>
  <c r="C927" i="1"/>
  <c r="G927" i="1"/>
  <c r="J927" i="1"/>
  <c r="M927" i="1"/>
  <c r="O927" i="1"/>
  <c r="R927" i="1"/>
  <c r="U927" i="1"/>
  <c r="C926" i="1"/>
  <c r="G926" i="1"/>
  <c r="R926" i="1"/>
  <c r="U926" i="1"/>
  <c r="C925" i="1"/>
  <c r="G925" i="1"/>
  <c r="J925" i="1"/>
  <c r="M925" i="1"/>
  <c r="O925" i="1"/>
  <c r="R925" i="1"/>
  <c r="U925" i="1"/>
  <c r="C924" i="1"/>
  <c r="G924" i="1"/>
  <c r="J924" i="1"/>
  <c r="M924" i="1"/>
  <c r="O924" i="1"/>
  <c r="R924" i="1"/>
  <c r="U924" i="1"/>
  <c r="C923" i="1"/>
  <c r="G923" i="1"/>
  <c r="J923" i="1"/>
  <c r="M923" i="1"/>
  <c r="O923" i="1"/>
  <c r="R923" i="1"/>
  <c r="U923" i="1"/>
  <c r="R895" i="1"/>
  <c r="C850" i="1"/>
  <c r="C830" i="1"/>
  <c r="C820" i="1"/>
  <c r="G820" i="1"/>
  <c r="J820" i="1"/>
  <c r="M820" i="1"/>
  <c r="O820" i="1"/>
  <c r="R820" i="1"/>
  <c r="U820" i="1"/>
  <c r="C819" i="1"/>
  <c r="G819" i="1"/>
  <c r="J819" i="1"/>
  <c r="M819" i="1"/>
  <c r="O819" i="1"/>
  <c r="R819" i="1"/>
  <c r="U819" i="1"/>
  <c r="U784" i="1"/>
  <c r="U785" i="1"/>
  <c r="U786" i="1"/>
  <c r="U787" i="1"/>
  <c r="U788" i="1"/>
  <c r="U789" i="1"/>
  <c r="U790" i="1"/>
  <c r="U791" i="1"/>
  <c r="U792" i="1"/>
  <c r="R784" i="1"/>
  <c r="R785" i="1"/>
  <c r="R786" i="1"/>
  <c r="R787" i="1"/>
  <c r="R788" i="1"/>
  <c r="R789" i="1"/>
  <c r="R790" i="1"/>
  <c r="R791" i="1"/>
  <c r="R792" i="1"/>
  <c r="J784" i="1"/>
  <c r="M784" i="1"/>
  <c r="O784" i="1"/>
  <c r="J785" i="1"/>
  <c r="M785" i="1"/>
  <c r="O785" i="1"/>
  <c r="J786" i="1"/>
  <c r="M786" i="1"/>
  <c r="O786" i="1"/>
  <c r="J787" i="1"/>
  <c r="M787" i="1"/>
  <c r="O787" i="1"/>
  <c r="J788" i="1"/>
  <c r="M788" i="1"/>
  <c r="O788" i="1"/>
  <c r="J789" i="1"/>
  <c r="M789" i="1"/>
  <c r="O789" i="1"/>
  <c r="J790" i="1"/>
  <c r="M790" i="1"/>
  <c r="O790" i="1"/>
  <c r="J791" i="1"/>
  <c r="M791" i="1"/>
  <c r="O791" i="1"/>
  <c r="J792" i="1"/>
  <c r="M792" i="1"/>
  <c r="O792" i="1"/>
  <c r="J793" i="1"/>
  <c r="M793" i="1"/>
  <c r="O793" i="1"/>
  <c r="G784" i="1"/>
  <c r="G785" i="1"/>
  <c r="G786" i="1"/>
  <c r="G787" i="1"/>
  <c r="G788" i="1"/>
  <c r="G789" i="1"/>
  <c r="G790" i="1"/>
  <c r="G791" i="1"/>
  <c r="G792" i="1"/>
  <c r="G793" i="1"/>
  <c r="C784" i="1"/>
  <c r="C785" i="1"/>
  <c r="C786" i="1"/>
  <c r="C787" i="1"/>
  <c r="C788" i="1"/>
  <c r="C789" i="1"/>
  <c r="C790" i="1"/>
  <c r="C791" i="1"/>
  <c r="C792" i="1"/>
  <c r="C793" i="1"/>
  <c r="C794" i="1"/>
  <c r="R782" i="1"/>
  <c r="C751" i="1"/>
  <c r="G751" i="1"/>
  <c r="J751" i="1"/>
  <c r="M751" i="1"/>
  <c r="O751" i="1"/>
  <c r="R751" i="1"/>
  <c r="U751" i="1"/>
  <c r="V1145" i="1"/>
  <c r="W1145" i="1"/>
  <c r="Y1145" i="1"/>
  <c r="V1133" i="1"/>
  <c r="W1133" i="1"/>
  <c r="Y1133" i="1"/>
  <c r="Z1133" i="1"/>
  <c r="V1129" i="1"/>
  <c r="W1129" i="1"/>
  <c r="Y1129" i="1"/>
  <c r="Z1129" i="1"/>
  <c r="V1121" i="1"/>
  <c r="W1121" i="1"/>
  <c r="Y1121" i="1"/>
  <c r="Z1121" i="1"/>
  <c r="V1113" i="1"/>
  <c r="W1113" i="1"/>
  <c r="Y1113" i="1"/>
  <c r="Z1113" i="1"/>
  <c r="V1109" i="1"/>
  <c r="W1109" i="1"/>
  <c r="Y1109" i="1"/>
  <c r="V1101" i="1"/>
  <c r="W1101" i="1"/>
  <c r="Y1101" i="1"/>
  <c r="Z1101" i="1"/>
  <c r="V1089" i="1"/>
  <c r="W1089" i="1"/>
  <c r="Y1089" i="1"/>
  <c r="Z1089" i="1"/>
  <c r="V1081" i="1"/>
  <c r="W1081" i="1"/>
  <c r="Y1081" i="1"/>
  <c r="Z1081" i="1"/>
  <c r="V1073" i="1"/>
  <c r="W1073" i="1"/>
  <c r="Y1073" i="1"/>
  <c r="Z1073" i="1"/>
  <c r="V1069" i="1"/>
  <c r="W1069" i="1"/>
  <c r="Y1069" i="1"/>
  <c r="Z1069" i="1"/>
  <c r="V1065" i="1"/>
  <c r="W1065" i="1"/>
  <c r="Y1065" i="1"/>
  <c r="Z1065" i="1"/>
  <c r="V1061" i="1"/>
  <c r="W1061" i="1"/>
  <c r="Y1061" i="1"/>
  <c r="Z1061" i="1"/>
  <c r="V1057" i="1"/>
  <c r="W1057" i="1"/>
  <c r="Y1057" i="1"/>
  <c r="Z1057" i="1"/>
  <c r="V1053" i="1"/>
  <c r="W1053" i="1"/>
  <c r="Y1053" i="1"/>
  <c r="Z1053" i="1"/>
  <c r="V1049" i="1"/>
  <c r="W1049" i="1"/>
  <c r="Y1049" i="1"/>
  <c r="Z1049" i="1"/>
  <c r="V1045" i="1"/>
  <c r="W1045" i="1"/>
  <c r="Y1045" i="1"/>
  <c r="Z1045" i="1"/>
  <c r="V1041" i="1"/>
  <c r="W1041" i="1"/>
  <c r="Y1041" i="1"/>
  <c r="Z1041" i="1"/>
  <c r="V1037" i="1"/>
  <c r="W1037" i="1"/>
  <c r="Y1037" i="1"/>
  <c r="Z1037" i="1"/>
  <c r="V1033" i="1"/>
  <c r="W1033" i="1"/>
  <c r="Y1033" i="1"/>
  <c r="Z1033" i="1"/>
  <c r="V1029" i="1"/>
  <c r="W1029" i="1"/>
  <c r="Y1029" i="1"/>
  <c r="Z1029" i="1"/>
  <c r="V1025" i="1"/>
  <c r="W1025" i="1"/>
  <c r="Y1025" i="1"/>
  <c r="Z1025" i="1"/>
  <c r="V1021" i="1"/>
  <c r="W1021" i="1"/>
  <c r="Y1021" i="1"/>
  <c r="Z1021" i="1"/>
  <c r="V942" i="1"/>
  <c r="W942" i="1"/>
  <c r="Y942" i="1"/>
  <c r="Z942" i="1"/>
  <c r="V1144" i="1"/>
  <c r="W1144" i="1"/>
  <c r="Y1144" i="1"/>
  <c r="Z1144" i="1"/>
  <c r="V923" i="1"/>
  <c r="W923" i="1"/>
  <c r="Y923" i="1"/>
  <c r="Z923" i="1"/>
  <c r="V939" i="1"/>
  <c r="W939" i="1"/>
  <c r="Y939" i="1"/>
  <c r="Z939" i="1"/>
  <c r="V943" i="1"/>
  <c r="W943" i="1"/>
  <c r="Y943" i="1"/>
  <c r="Z943" i="1"/>
  <c r="V954" i="1"/>
  <c r="W954" i="1"/>
  <c r="Y954" i="1"/>
  <c r="V955" i="1"/>
  <c r="W955" i="1"/>
  <c r="Y955" i="1"/>
  <c r="Z955" i="1"/>
  <c r="V965" i="1"/>
  <c r="W965" i="1"/>
  <c r="Y965" i="1"/>
  <c r="Z965" i="1"/>
  <c r="V1141" i="1"/>
  <c r="W1141" i="1"/>
  <c r="Y1141" i="1"/>
  <c r="Z1141" i="1"/>
  <c r="V1140" i="1"/>
  <c r="W1140" i="1"/>
  <c r="Y1140" i="1"/>
  <c r="Z1140" i="1"/>
  <c r="V1137" i="1"/>
  <c r="W1137" i="1"/>
  <c r="Y1137" i="1"/>
  <c r="Z1137" i="1"/>
  <c r="V1136" i="1"/>
  <c r="W1136" i="1"/>
  <c r="Y1136" i="1"/>
  <c r="Z1136" i="1"/>
  <c r="V1132" i="1"/>
  <c r="W1132" i="1"/>
  <c r="Y1132" i="1"/>
  <c r="Z1132" i="1"/>
  <c r="V1128" i="1"/>
  <c r="W1128" i="1"/>
  <c r="Y1128" i="1"/>
  <c r="Z1128" i="1"/>
  <c r="V1124" i="1"/>
  <c r="W1124" i="1"/>
  <c r="Y1124" i="1"/>
  <c r="Z1124" i="1"/>
  <c r="V1120" i="1"/>
  <c r="W1120" i="1"/>
  <c r="Y1120" i="1"/>
  <c r="Z1120" i="1"/>
  <c r="V1116" i="1"/>
  <c r="W1116" i="1"/>
  <c r="Y1116" i="1"/>
  <c r="Z1116" i="1"/>
  <c r="V1112" i="1"/>
  <c r="W1112" i="1"/>
  <c r="Y1112" i="1"/>
  <c r="Z1112" i="1"/>
  <c r="V1108" i="1"/>
  <c r="W1108" i="1"/>
  <c r="Y1108" i="1"/>
  <c r="Z1108" i="1"/>
  <c r="V1105" i="1"/>
  <c r="W1105" i="1"/>
  <c r="Y1105" i="1"/>
  <c r="Z1105" i="1"/>
  <c r="V1097" i="1"/>
  <c r="W1097" i="1"/>
  <c r="Y1097" i="1"/>
  <c r="Z1097" i="1"/>
  <c r="V1077" i="1"/>
  <c r="W1077" i="1"/>
  <c r="Y1077" i="1"/>
  <c r="Z1077" i="1"/>
  <c r="V1017" i="1"/>
  <c r="W1017" i="1"/>
  <c r="Y1017" i="1"/>
  <c r="Z1017" i="1"/>
  <c r="V935" i="1"/>
  <c r="W935" i="1"/>
  <c r="Y935" i="1"/>
  <c r="Z935" i="1"/>
  <c r="V948" i="1"/>
  <c r="W948" i="1"/>
  <c r="Y948" i="1"/>
  <c r="Z948" i="1"/>
  <c r="V956" i="1"/>
  <c r="W956" i="1"/>
  <c r="Y956" i="1"/>
  <c r="Z956" i="1"/>
  <c r="V1104" i="1"/>
  <c r="W1104" i="1"/>
  <c r="Y1104" i="1"/>
  <c r="Z1104" i="1"/>
  <c r="V1100" i="1"/>
  <c r="W1100" i="1"/>
  <c r="Y1100" i="1"/>
  <c r="Z1100" i="1"/>
  <c r="V1096" i="1"/>
  <c r="W1096" i="1"/>
  <c r="Y1096" i="1"/>
  <c r="Z1096" i="1"/>
  <c r="V1092" i="1"/>
  <c r="W1092" i="1"/>
  <c r="Y1092" i="1"/>
  <c r="Z1092" i="1"/>
  <c r="V1088" i="1"/>
  <c r="W1088" i="1"/>
  <c r="Y1088" i="1"/>
  <c r="Z1088" i="1"/>
  <c r="V1084" i="1"/>
  <c r="W1084" i="1"/>
  <c r="Y1084" i="1"/>
  <c r="Z1084" i="1"/>
  <c r="V1080" i="1"/>
  <c r="W1080" i="1"/>
  <c r="Y1080" i="1"/>
  <c r="Z1080" i="1"/>
  <c r="V1076" i="1"/>
  <c r="W1076" i="1"/>
  <c r="Y1076" i="1"/>
  <c r="Z1076" i="1"/>
  <c r="V1068" i="1"/>
  <c r="W1068" i="1"/>
  <c r="Y1068" i="1"/>
  <c r="Z1068" i="1"/>
  <c r="V1064" i="1"/>
  <c r="W1064" i="1"/>
  <c r="Y1064" i="1"/>
  <c r="Z1064" i="1"/>
  <c r="V1060" i="1"/>
  <c r="W1060" i="1"/>
  <c r="Y1060" i="1"/>
  <c r="Z1060" i="1"/>
  <c r="V1052" i="1"/>
  <c r="W1052" i="1"/>
  <c r="Y1052" i="1"/>
  <c r="Z1052" i="1"/>
  <c r="V1048" i="1"/>
  <c r="W1048" i="1"/>
  <c r="Y1048" i="1"/>
  <c r="Z1048" i="1"/>
  <c r="V1044" i="1"/>
  <c r="W1044" i="1"/>
  <c r="Y1044" i="1"/>
  <c r="Z1044" i="1"/>
  <c r="V1036" i="1"/>
  <c r="W1036" i="1"/>
  <c r="Y1036" i="1"/>
  <c r="Z1036" i="1"/>
  <c r="V1032" i="1"/>
  <c r="W1032" i="1"/>
  <c r="Y1032" i="1"/>
  <c r="Z1032" i="1"/>
  <c r="V1028" i="1"/>
  <c r="W1028" i="1"/>
  <c r="Y1028" i="1"/>
  <c r="Z1028" i="1"/>
  <c r="V1020" i="1"/>
  <c r="W1020" i="1"/>
  <c r="Y1020" i="1"/>
  <c r="Z1020" i="1"/>
  <c r="V1016" i="1"/>
  <c r="W1016" i="1"/>
  <c r="Y1016" i="1"/>
  <c r="Z1016" i="1"/>
  <c r="V945" i="1"/>
  <c r="W945" i="1"/>
  <c r="Y945" i="1"/>
  <c r="Z945" i="1"/>
  <c r="V949" i="1"/>
  <c r="W949" i="1"/>
  <c r="Y949" i="1"/>
  <c r="Z949" i="1"/>
  <c r="V961" i="1"/>
  <c r="W961" i="1"/>
  <c r="Y961" i="1"/>
  <c r="Z961" i="1"/>
  <c r="V968" i="1"/>
  <c r="W968" i="1"/>
  <c r="Y968" i="1"/>
  <c r="Z968" i="1"/>
  <c r="V1010" i="1"/>
  <c r="W1010" i="1"/>
  <c r="Y1010" i="1"/>
  <c r="Z1010" i="1"/>
  <c r="V1001" i="1"/>
  <c r="W1001" i="1"/>
  <c r="Y1001" i="1"/>
  <c r="Z1001" i="1"/>
  <c r="V997" i="1"/>
  <c r="W997" i="1"/>
  <c r="Y997" i="1"/>
  <c r="Z997" i="1"/>
  <c r="V993" i="1"/>
  <c r="W993" i="1"/>
  <c r="Y993" i="1"/>
  <c r="Z993" i="1"/>
  <c r="V989" i="1"/>
  <c r="W989" i="1"/>
  <c r="Y989" i="1"/>
  <c r="V985" i="1"/>
  <c r="W985" i="1"/>
  <c r="Y985" i="1"/>
  <c r="Z985" i="1"/>
  <c r="V977" i="1"/>
  <c r="W977" i="1"/>
  <c r="Y977" i="1"/>
  <c r="Z977" i="1"/>
  <c r="V973" i="1"/>
  <c r="W973" i="1"/>
  <c r="Y973" i="1"/>
  <c r="Z973" i="1"/>
  <c r="V1143" i="1"/>
  <c r="W1143" i="1"/>
  <c r="Y1143" i="1"/>
  <c r="Z1143" i="1"/>
  <c r="V1139" i="1"/>
  <c r="W1139" i="1"/>
  <c r="Y1139" i="1"/>
  <c r="Z1139" i="1"/>
  <c r="V1135" i="1"/>
  <c r="W1135" i="1"/>
  <c r="Y1135" i="1"/>
  <c r="Z1135" i="1"/>
  <c r="V1131" i="1"/>
  <c r="W1131" i="1"/>
  <c r="Y1131" i="1"/>
  <c r="Z1131" i="1"/>
  <c r="V1127" i="1"/>
  <c r="W1127" i="1"/>
  <c r="Y1127" i="1"/>
  <c r="Z1127" i="1"/>
  <c r="V1123" i="1"/>
  <c r="W1123" i="1"/>
  <c r="Y1123" i="1"/>
  <c r="Z1123" i="1"/>
  <c r="V1119" i="1"/>
  <c r="W1119" i="1"/>
  <c r="Y1119" i="1"/>
  <c r="Z1119" i="1"/>
  <c r="V1115" i="1"/>
  <c r="W1115" i="1"/>
  <c r="Y1115" i="1"/>
  <c r="Z1115" i="1"/>
  <c r="V1111" i="1"/>
  <c r="W1111" i="1"/>
  <c r="Y1111" i="1"/>
  <c r="Z1111" i="1"/>
  <c r="V1107" i="1"/>
  <c r="W1107" i="1"/>
  <c r="Y1107" i="1"/>
  <c r="Z1107" i="1"/>
  <c r="V1103" i="1"/>
  <c r="W1103" i="1"/>
  <c r="Y1103" i="1"/>
  <c r="Z1103" i="1"/>
  <c r="V1099" i="1"/>
  <c r="W1099" i="1"/>
  <c r="Y1099" i="1"/>
  <c r="Z1099" i="1"/>
  <c r="V1095" i="1"/>
  <c r="W1095" i="1"/>
  <c r="Y1095" i="1"/>
  <c r="Z1095" i="1"/>
  <c r="V1091" i="1"/>
  <c r="W1091" i="1"/>
  <c r="Y1091" i="1"/>
  <c r="Z1091" i="1"/>
  <c r="V1087" i="1"/>
  <c r="W1087" i="1"/>
  <c r="Y1087" i="1"/>
  <c r="Z1087" i="1"/>
  <c r="V1083" i="1"/>
  <c r="W1083" i="1"/>
  <c r="Y1083" i="1"/>
  <c r="Z1083" i="1"/>
  <c r="V1079" i="1"/>
  <c r="W1079" i="1"/>
  <c r="Y1079" i="1"/>
  <c r="Z1079" i="1"/>
  <c r="V1075" i="1"/>
  <c r="W1075" i="1"/>
  <c r="Y1075" i="1"/>
  <c r="Z1075" i="1"/>
  <c r="V1071" i="1"/>
  <c r="W1071" i="1"/>
  <c r="Y1071" i="1"/>
  <c r="Z1071" i="1"/>
  <c r="V1067" i="1"/>
  <c r="W1067" i="1"/>
  <c r="Y1067" i="1"/>
  <c r="Z1067" i="1"/>
  <c r="V1063" i="1"/>
  <c r="W1063" i="1"/>
  <c r="Y1063" i="1"/>
  <c r="Z1063" i="1"/>
  <c r="V1059" i="1"/>
  <c r="W1059" i="1"/>
  <c r="Y1059" i="1"/>
  <c r="Z1059" i="1"/>
  <c r="V1055" i="1"/>
  <c r="W1055" i="1"/>
  <c r="Y1055" i="1"/>
  <c r="Z1055" i="1"/>
  <c r="V1051" i="1"/>
  <c r="W1051" i="1"/>
  <c r="Y1051" i="1"/>
  <c r="Z1051" i="1"/>
  <c r="V1047" i="1"/>
  <c r="W1047" i="1"/>
  <c r="Y1047" i="1"/>
  <c r="Z1047" i="1"/>
  <c r="V1043" i="1"/>
  <c r="W1043" i="1"/>
  <c r="Y1043" i="1"/>
  <c r="Z1043" i="1"/>
  <c r="V1039" i="1"/>
  <c r="W1039" i="1"/>
  <c r="Y1039" i="1"/>
  <c r="Z1039" i="1"/>
  <c r="V1035" i="1"/>
  <c r="W1035" i="1"/>
  <c r="Y1035" i="1"/>
  <c r="Z1035" i="1"/>
  <c r="V1031" i="1"/>
  <c r="W1031" i="1"/>
  <c r="Y1031" i="1"/>
  <c r="Z1031" i="1"/>
  <c r="V1027" i="1"/>
  <c r="W1027" i="1"/>
  <c r="Y1027" i="1"/>
  <c r="Z1027" i="1"/>
  <c r="V1023" i="1"/>
  <c r="W1023" i="1"/>
  <c r="Y1023" i="1"/>
  <c r="Z1023" i="1"/>
  <c r="V1019" i="1"/>
  <c r="W1019" i="1"/>
  <c r="Y1019" i="1"/>
  <c r="Z1019" i="1"/>
  <c r="V1015" i="1"/>
  <c r="W1015" i="1"/>
  <c r="Y1015" i="1"/>
  <c r="Z1015" i="1"/>
  <c r="V1013" i="1"/>
  <c r="W1013" i="1"/>
  <c r="Y1013" i="1"/>
  <c r="Z1013" i="1"/>
  <c r="V1012" i="1"/>
  <c r="W1012" i="1"/>
  <c r="Y1012" i="1"/>
  <c r="Z1012" i="1"/>
  <c r="V1008" i="1"/>
  <c r="W1008" i="1"/>
  <c r="Y1008" i="1"/>
  <c r="Z1008" i="1"/>
  <c r="V1005" i="1"/>
  <c r="W1005" i="1"/>
  <c r="Y1005" i="1"/>
  <c r="Z1005" i="1"/>
  <c r="Z1109" i="1"/>
  <c r="V940" i="1"/>
  <c r="W940" i="1"/>
  <c r="Y940" i="1"/>
  <c r="Z940" i="1"/>
  <c r="V947" i="1"/>
  <c r="W947" i="1"/>
  <c r="Y947" i="1"/>
  <c r="Z947" i="1"/>
  <c r="V966" i="1"/>
  <c r="W966" i="1"/>
  <c r="Y966" i="1"/>
  <c r="Z966" i="1"/>
  <c r="V944" i="1"/>
  <c r="W944" i="1"/>
  <c r="Y944" i="1"/>
  <c r="Z944" i="1"/>
  <c r="V952" i="1"/>
  <c r="W952" i="1"/>
  <c r="Y952" i="1"/>
  <c r="Z952" i="1"/>
  <c r="V960" i="1"/>
  <c r="W960" i="1"/>
  <c r="Y960" i="1"/>
  <c r="Z960" i="1"/>
  <c r="V963" i="1"/>
  <c r="W963" i="1"/>
  <c r="Y963" i="1"/>
  <c r="Z963" i="1"/>
  <c r="V964" i="1"/>
  <c r="W964" i="1"/>
  <c r="Y964" i="1"/>
  <c r="Z964" i="1"/>
  <c r="V967" i="1"/>
  <c r="W967" i="1"/>
  <c r="Y967" i="1"/>
  <c r="Z967" i="1"/>
  <c r="V959" i="1"/>
  <c r="W959" i="1"/>
  <c r="Y959" i="1"/>
  <c r="Z959" i="1"/>
  <c r="V946" i="1"/>
  <c r="W946" i="1"/>
  <c r="Y946" i="1"/>
  <c r="Z946" i="1"/>
  <c r="V950" i="1"/>
  <c r="W950" i="1"/>
  <c r="Y950" i="1"/>
  <c r="Z950" i="1"/>
  <c r="V1125" i="1"/>
  <c r="W1125" i="1"/>
  <c r="Y1125" i="1"/>
  <c r="Z1125" i="1"/>
  <c r="V1117" i="1"/>
  <c r="W1117" i="1"/>
  <c r="Y1117" i="1"/>
  <c r="Z1117" i="1"/>
  <c r="V1093" i="1"/>
  <c r="W1093" i="1"/>
  <c r="Y1093" i="1"/>
  <c r="Z1093" i="1"/>
  <c r="V1085" i="1"/>
  <c r="W1085" i="1"/>
  <c r="Y1085" i="1"/>
  <c r="Z1085" i="1"/>
  <c r="V1072" i="1"/>
  <c r="W1072" i="1"/>
  <c r="Y1072" i="1"/>
  <c r="Z1072" i="1"/>
  <c r="V1056" i="1"/>
  <c r="W1056" i="1"/>
  <c r="Y1056" i="1"/>
  <c r="Z1056" i="1"/>
  <c r="V1040" i="1"/>
  <c r="W1040" i="1"/>
  <c r="Y1040" i="1"/>
  <c r="Z1040" i="1"/>
  <c r="V1024" i="1"/>
  <c r="W1024" i="1"/>
  <c r="Y1024" i="1"/>
  <c r="Z1024" i="1"/>
  <c r="V1009" i="1"/>
  <c r="W1009" i="1"/>
  <c r="Y1009" i="1"/>
  <c r="Z1009" i="1"/>
  <c r="V1000" i="1"/>
  <c r="W1000" i="1"/>
  <c r="Y1000" i="1"/>
  <c r="Z1000" i="1"/>
  <c r="V996" i="1"/>
  <c r="W996" i="1"/>
  <c r="Y996" i="1"/>
  <c r="Z996" i="1"/>
  <c r="V992" i="1"/>
  <c r="W992" i="1"/>
  <c r="Y992" i="1"/>
  <c r="Z992" i="1"/>
  <c r="V988" i="1"/>
  <c r="W988" i="1"/>
  <c r="Y988" i="1"/>
  <c r="Z988" i="1"/>
  <c r="V980" i="1"/>
  <c r="W980" i="1"/>
  <c r="Y980" i="1"/>
  <c r="Z980" i="1"/>
  <c r="V972" i="1"/>
  <c r="W972" i="1"/>
  <c r="Y972" i="1"/>
  <c r="Z972" i="1"/>
  <c r="V1146" i="1"/>
  <c r="W1146" i="1"/>
  <c r="Y1146" i="1"/>
  <c r="Z1146" i="1"/>
  <c r="V1142" i="1"/>
  <c r="W1142" i="1"/>
  <c r="Y1142" i="1"/>
  <c r="Z1142" i="1"/>
  <c r="V1138" i="1"/>
  <c r="W1138" i="1"/>
  <c r="Y1138" i="1"/>
  <c r="Z1138" i="1"/>
  <c r="V1134" i="1"/>
  <c r="W1134" i="1"/>
  <c r="Y1134" i="1"/>
  <c r="Z1134" i="1"/>
  <c r="V1130" i="1"/>
  <c r="W1130" i="1"/>
  <c r="Y1130" i="1"/>
  <c r="Z1130" i="1"/>
  <c r="V1126" i="1"/>
  <c r="W1126" i="1"/>
  <c r="Y1126" i="1"/>
  <c r="Z1126" i="1"/>
  <c r="V1122" i="1"/>
  <c r="W1122" i="1"/>
  <c r="Y1122" i="1"/>
  <c r="Z1122" i="1"/>
  <c r="V1118" i="1"/>
  <c r="W1118" i="1"/>
  <c r="Y1118" i="1"/>
  <c r="Z1118" i="1"/>
  <c r="V1114" i="1"/>
  <c r="W1114" i="1"/>
  <c r="Y1114" i="1"/>
  <c r="Z1114" i="1"/>
  <c r="V1110" i="1"/>
  <c r="W1110" i="1"/>
  <c r="Y1110" i="1"/>
  <c r="Z1110" i="1"/>
  <c r="V1106" i="1"/>
  <c r="W1106" i="1"/>
  <c r="Y1106" i="1"/>
  <c r="Z1106" i="1"/>
  <c r="V1102" i="1"/>
  <c r="W1102" i="1"/>
  <c r="Y1102" i="1"/>
  <c r="Z1102" i="1"/>
  <c r="V1098" i="1"/>
  <c r="W1098" i="1"/>
  <c r="Y1098" i="1"/>
  <c r="Z1098" i="1"/>
  <c r="V1094" i="1"/>
  <c r="W1094" i="1"/>
  <c r="Y1094" i="1"/>
  <c r="Z1094" i="1"/>
  <c r="V1090" i="1"/>
  <c r="W1090" i="1"/>
  <c r="Y1090" i="1"/>
  <c r="Z1090" i="1"/>
  <c r="V1086" i="1"/>
  <c r="W1086" i="1"/>
  <c r="Y1086" i="1"/>
  <c r="Z1086" i="1"/>
  <c r="V1082" i="1"/>
  <c r="W1082" i="1"/>
  <c r="Y1082" i="1"/>
  <c r="Z1082" i="1"/>
  <c r="V1078" i="1"/>
  <c r="W1078" i="1"/>
  <c r="Y1078" i="1"/>
  <c r="Z1078" i="1"/>
  <c r="V1074" i="1"/>
  <c r="W1074" i="1"/>
  <c r="Y1074" i="1"/>
  <c r="Z1074" i="1"/>
  <c r="V1070" i="1"/>
  <c r="W1070" i="1"/>
  <c r="Y1070" i="1"/>
  <c r="Z1070" i="1"/>
  <c r="V1066" i="1"/>
  <c r="W1066" i="1"/>
  <c r="Y1066" i="1"/>
  <c r="Z1066" i="1"/>
  <c r="V1062" i="1"/>
  <c r="W1062" i="1"/>
  <c r="Y1062" i="1"/>
  <c r="Z1062" i="1"/>
  <c r="V1058" i="1"/>
  <c r="W1058" i="1"/>
  <c r="Y1058" i="1"/>
  <c r="Z1058" i="1"/>
  <c r="V1054" i="1"/>
  <c r="W1054" i="1"/>
  <c r="Y1054" i="1"/>
  <c r="Z1054" i="1"/>
  <c r="V1050" i="1"/>
  <c r="W1050" i="1"/>
  <c r="Y1050" i="1"/>
  <c r="Z1050" i="1"/>
  <c r="V1046" i="1"/>
  <c r="W1046" i="1"/>
  <c r="Y1046" i="1"/>
  <c r="Z1046" i="1"/>
  <c r="V1042" i="1"/>
  <c r="W1042" i="1"/>
  <c r="Y1042" i="1"/>
  <c r="Z1042" i="1"/>
  <c r="V1038" i="1"/>
  <c r="W1038" i="1"/>
  <c r="Y1038" i="1"/>
  <c r="Z1038" i="1"/>
  <c r="V1034" i="1"/>
  <c r="W1034" i="1"/>
  <c r="Y1034" i="1"/>
  <c r="Z1034" i="1"/>
  <c r="V1030" i="1"/>
  <c r="W1030" i="1"/>
  <c r="Y1030" i="1"/>
  <c r="Z1030" i="1"/>
  <c r="V1026" i="1"/>
  <c r="W1026" i="1"/>
  <c r="Y1026" i="1"/>
  <c r="Z1026" i="1"/>
  <c r="V1022" i="1"/>
  <c r="W1022" i="1"/>
  <c r="Y1022" i="1"/>
  <c r="Z1022" i="1"/>
  <c r="V1018" i="1"/>
  <c r="W1018" i="1"/>
  <c r="Y1018" i="1"/>
  <c r="Z1018" i="1"/>
  <c r="V1014" i="1"/>
  <c r="W1014" i="1"/>
  <c r="Y1014" i="1"/>
  <c r="Z1014" i="1"/>
  <c r="V1011" i="1"/>
  <c r="W1011" i="1"/>
  <c r="Y1011" i="1"/>
  <c r="Z1011" i="1"/>
  <c r="V1007" i="1"/>
  <c r="W1007" i="1"/>
  <c r="Y1007" i="1"/>
  <c r="Z1007" i="1"/>
  <c r="V924" i="1"/>
  <c r="W924" i="1"/>
  <c r="Y924" i="1"/>
  <c r="Z924" i="1"/>
  <c r="V929" i="1"/>
  <c r="W929" i="1"/>
  <c r="Y929" i="1"/>
  <c r="Z929" i="1"/>
  <c r="V936" i="1"/>
  <c r="W936" i="1"/>
  <c r="Y936" i="1"/>
  <c r="Z936" i="1"/>
  <c r="V951" i="1"/>
  <c r="W951" i="1"/>
  <c r="Y951" i="1"/>
  <c r="Z951" i="1"/>
  <c r="V962" i="1"/>
  <c r="W962" i="1"/>
  <c r="Y962" i="1"/>
  <c r="Z962" i="1"/>
  <c r="V1003" i="1"/>
  <c r="W1003" i="1"/>
  <c r="Y1003" i="1"/>
  <c r="Z1003" i="1"/>
  <c r="V931" i="1"/>
  <c r="W931" i="1"/>
  <c r="Y931" i="1"/>
  <c r="Z931" i="1"/>
  <c r="V1002" i="1"/>
  <c r="W1002" i="1"/>
  <c r="Y1002" i="1"/>
  <c r="Z1002" i="1"/>
  <c r="V998" i="1"/>
  <c r="W998" i="1"/>
  <c r="Y998" i="1"/>
  <c r="Z998" i="1"/>
  <c r="V994" i="1"/>
  <c r="W994" i="1"/>
  <c r="Y994" i="1"/>
  <c r="Z994" i="1"/>
  <c r="V986" i="1"/>
  <c r="W986" i="1"/>
  <c r="Y986" i="1"/>
  <c r="Z986" i="1"/>
  <c r="V982" i="1"/>
  <c r="W982" i="1"/>
  <c r="Y982" i="1"/>
  <c r="Z982" i="1"/>
  <c r="V974" i="1"/>
  <c r="W974" i="1"/>
  <c r="Y974" i="1"/>
  <c r="Z974" i="1"/>
  <c r="V970" i="1"/>
  <c r="W970" i="1"/>
  <c r="Y970" i="1"/>
  <c r="Z970" i="1"/>
  <c r="Z1145" i="1"/>
  <c r="V999" i="1"/>
  <c r="W999" i="1"/>
  <c r="Y999" i="1"/>
  <c r="Z999" i="1"/>
  <c r="V995" i="1"/>
  <c r="W995" i="1"/>
  <c r="Y995" i="1"/>
  <c r="Z995" i="1"/>
  <c r="V991" i="1"/>
  <c r="W991" i="1"/>
  <c r="Y991" i="1"/>
  <c r="Z991" i="1"/>
  <c r="V987" i="1"/>
  <c r="W987" i="1"/>
  <c r="Y987" i="1"/>
  <c r="Z987" i="1"/>
  <c r="V983" i="1"/>
  <c r="W983" i="1"/>
  <c r="Y983" i="1"/>
  <c r="Z983" i="1"/>
  <c r="V979" i="1"/>
  <c r="W979" i="1"/>
  <c r="Y979" i="1"/>
  <c r="Z979" i="1"/>
  <c r="V975" i="1"/>
  <c r="W975" i="1"/>
  <c r="Y975" i="1"/>
  <c r="Z975" i="1"/>
  <c r="V1004" i="1"/>
  <c r="W1004" i="1"/>
  <c r="Y1004" i="1"/>
  <c r="Z1004" i="1"/>
  <c r="V990" i="1"/>
  <c r="W990" i="1"/>
  <c r="Y990" i="1"/>
  <c r="Z990" i="1"/>
  <c r="Z989" i="1"/>
  <c r="V984" i="1"/>
  <c r="W984" i="1"/>
  <c r="Y984" i="1"/>
  <c r="Z984" i="1"/>
  <c r="V981" i="1"/>
  <c r="W981" i="1"/>
  <c r="Y981" i="1"/>
  <c r="Z981" i="1"/>
  <c r="V978" i="1"/>
  <c r="W978" i="1"/>
  <c r="Y978" i="1"/>
  <c r="Z978" i="1"/>
  <c r="V976" i="1"/>
  <c r="W976" i="1"/>
  <c r="Y976" i="1"/>
  <c r="Z976" i="1"/>
  <c r="V971" i="1"/>
  <c r="W971" i="1"/>
  <c r="Y971" i="1"/>
  <c r="Z971" i="1"/>
  <c r="V969" i="1"/>
  <c r="W969" i="1"/>
  <c r="Y969" i="1"/>
  <c r="Z969" i="1"/>
  <c r="V928" i="1"/>
  <c r="W928" i="1"/>
  <c r="Y928" i="1"/>
  <c r="Z928" i="1"/>
  <c r="V958" i="1"/>
  <c r="W958" i="1"/>
  <c r="Y958" i="1"/>
  <c r="Z958" i="1"/>
  <c r="V957" i="1"/>
  <c r="W957" i="1"/>
  <c r="Y957" i="1"/>
  <c r="Z957" i="1"/>
  <c r="Z954" i="1"/>
  <c r="V953" i="1"/>
  <c r="W953" i="1"/>
  <c r="Y953" i="1"/>
  <c r="Z953" i="1"/>
  <c r="V941" i="1"/>
  <c r="W941" i="1"/>
  <c r="Y941" i="1"/>
  <c r="Z941" i="1"/>
  <c r="V938" i="1"/>
  <c r="W938" i="1"/>
  <c r="Y938" i="1"/>
  <c r="Z938" i="1"/>
  <c r="V937" i="1"/>
  <c r="W937" i="1"/>
  <c r="Y937" i="1"/>
  <c r="Z937" i="1"/>
  <c r="V934" i="1"/>
  <c r="W934" i="1"/>
  <c r="Y934" i="1"/>
  <c r="Z934" i="1"/>
  <c r="V933" i="1"/>
  <c r="W933" i="1"/>
  <c r="Y933" i="1"/>
  <c r="Z933" i="1"/>
  <c r="V932" i="1"/>
  <c r="W932" i="1"/>
  <c r="Y932" i="1"/>
  <c r="Z932" i="1"/>
  <c r="V930" i="1"/>
  <c r="W930" i="1"/>
  <c r="Y930" i="1"/>
  <c r="Z930" i="1"/>
  <c r="V927" i="1"/>
  <c r="W927" i="1"/>
  <c r="Y927" i="1"/>
  <c r="Z927" i="1"/>
  <c r="V926" i="1"/>
  <c r="W926" i="1"/>
  <c r="Y926" i="1"/>
  <c r="Z926" i="1"/>
  <c r="V925" i="1"/>
  <c r="W925" i="1"/>
  <c r="Y925" i="1"/>
  <c r="Z925" i="1"/>
  <c r="V820" i="1"/>
  <c r="W820" i="1"/>
  <c r="Y820" i="1"/>
  <c r="Z820" i="1"/>
  <c r="V819" i="1"/>
  <c r="W819" i="1"/>
  <c r="Y819" i="1"/>
  <c r="Z819" i="1"/>
  <c r="V789" i="1"/>
  <c r="W789" i="1"/>
  <c r="Y789" i="1"/>
  <c r="Z789" i="1"/>
  <c r="V785" i="1"/>
  <c r="W785" i="1"/>
  <c r="Y785" i="1"/>
  <c r="Z785" i="1"/>
  <c r="V792" i="1"/>
  <c r="W792" i="1"/>
  <c r="Y792" i="1"/>
  <c r="Z792" i="1"/>
  <c r="V788" i="1"/>
  <c r="W788" i="1"/>
  <c r="Y788" i="1"/>
  <c r="Z788" i="1"/>
  <c r="V791" i="1"/>
  <c r="W791" i="1"/>
  <c r="Y791" i="1"/>
  <c r="Z791" i="1"/>
  <c r="V790" i="1"/>
  <c r="W790" i="1"/>
  <c r="Y790" i="1"/>
  <c r="Z790" i="1"/>
  <c r="V787" i="1"/>
  <c r="W787" i="1"/>
  <c r="Y787" i="1"/>
  <c r="Z787" i="1"/>
  <c r="V786" i="1"/>
  <c r="W786" i="1"/>
  <c r="Y786" i="1"/>
  <c r="Z786" i="1"/>
  <c r="V784" i="1"/>
  <c r="W784" i="1"/>
  <c r="Y784" i="1"/>
  <c r="Z784" i="1"/>
  <c r="V751" i="1"/>
  <c r="W751" i="1"/>
  <c r="Y751" i="1"/>
  <c r="Z751" i="1"/>
  <c r="C739" i="1"/>
  <c r="G739" i="1"/>
  <c r="J739" i="1"/>
  <c r="M739" i="1"/>
  <c r="O739" i="1"/>
  <c r="R739" i="1"/>
  <c r="U739" i="1"/>
  <c r="G724" i="1"/>
  <c r="C724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40" i="1"/>
  <c r="G741" i="1"/>
  <c r="G742" i="1"/>
  <c r="G743" i="1"/>
  <c r="G744" i="1"/>
  <c r="G745" i="1"/>
  <c r="G746" i="1"/>
  <c r="G747" i="1"/>
  <c r="G748" i="1"/>
  <c r="G749" i="1"/>
  <c r="G750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V739" i="1"/>
  <c r="W739" i="1"/>
  <c r="Y739" i="1"/>
  <c r="Z739" i="1"/>
  <c r="R665" i="1"/>
  <c r="C612" i="1"/>
  <c r="G612" i="1"/>
  <c r="J612" i="1"/>
  <c r="M612" i="1"/>
  <c r="O612" i="1"/>
  <c r="R612" i="1"/>
  <c r="U612" i="1"/>
  <c r="C604" i="1"/>
  <c r="G604" i="1"/>
  <c r="J604" i="1"/>
  <c r="M604" i="1"/>
  <c r="O604" i="1"/>
  <c r="R604" i="1"/>
  <c r="U604" i="1"/>
  <c r="G602" i="1"/>
  <c r="R601" i="1"/>
  <c r="C600" i="1"/>
  <c r="G600" i="1"/>
  <c r="J600" i="1"/>
  <c r="M600" i="1"/>
  <c r="O600" i="1"/>
  <c r="R600" i="1"/>
  <c r="U600" i="1"/>
  <c r="C596" i="1"/>
  <c r="G596" i="1"/>
  <c r="J596" i="1"/>
  <c r="M596" i="1"/>
  <c r="O596" i="1"/>
  <c r="R596" i="1"/>
  <c r="U596" i="1"/>
  <c r="C571" i="1"/>
  <c r="G571" i="1"/>
  <c r="J571" i="1"/>
  <c r="M571" i="1"/>
  <c r="O571" i="1"/>
  <c r="R571" i="1"/>
  <c r="U571" i="1"/>
  <c r="C569" i="1"/>
  <c r="G569" i="1"/>
  <c r="J569" i="1"/>
  <c r="M569" i="1"/>
  <c r="O569" i="1"/>
  <c r="R569" i="1"/>
  <c r="U569" i="1"/>
  <c r="V612" i="1"/>
  <c r="W612" i="1"/>
  <c r="Y612" i="1"/>
  <c r="Z612" i="1"/>
  <c r="V604" i="1"/>
  <c r="W604" i="1"/>
  <c r="Y604" i="1"/>
  <c r="Z604" i="1"/>
  <c r="V600" i="1"/>
  <c r="W600" i="1"/>
  <c r="Y600" i="1"/>
  <c r="Z600" i="1"/>
  <c r="V596" i="1"/>
  <c r="W596" i="1"/>
  <c r="Y596" i="1"/>
  <c r="Z596" i="1"/>
  <c r="V571" i="1"/>
  <c r="W571" i="1"/>
  <c r="Y571" i="1"/>
  <c r="Z571" i="1"/>
  <c r="V569" i="1"/>
  <c r="W569" i="1"/>
  <c r="Y569" i="1"/>
  <c r="Z569" i="1"/>
  <c r="C551" i="1"/>
  <c r="G551" i="1"/>
  <c r="J551" i="1"/>
  <c r="M551" i="1"/>
  <c r="O551" i="1"/>
  <c r="R551" i="1"/>
  <c r="U551" i="1"/>
  <c r="C550" i="1"/>
  <c r="V551" i="1"/>
  <c r="W551" i="1"/>
  <c r="Y551" i="1"/>
  <c r="Z551" i="1"/>
  <c r="C540" i="1"/>
  <c r="C515" i="1"/>
  <c r="C514" i="1"/>
  <c r="C513" i="1"/>
  <c r="C512" i="1"/>
  <c r="C504" i="1"/>
  <c r="G504" i="1"/>
  <c r="J504" i="1"/>
  <c r="M504" i="1"/>
  <c r="O504" i="1"/>
  <c r="R504" i="1"/>
  <c r="U504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70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7" i="1"/>
  <c r="U598" i="1"/>
  <c r="U599" i="1"/>
  <c r="U601" i="1"/>
  <c r="U602" i="1"/>
  <c r="U603" i="1"/>
  <c r="U605" i="1"/>
  <c r="U606" i="1"/>
  <c r="U607" i="1"/>
  <c r="U608" i="1"/>
  <c r="U609" i="1"/>
  <c r="U610" i="1"/>
  <c r="U611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40" i="1"/>
  <c r="U741" i="1"/>
  <c r="U742" i="1"/>
  <c r="U743" i="1"/>
  <c r="U744" i="1"/>
  <c r="U745" i="1"/>
  <c r="U746" i="1"/>
  <c r="U747" i="1"/>
  <c r="U748" i="1"/>
  <c r="U749" i="1"/>
  <c r="U750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70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7" i="1"/>
  <c r="R598" i="1"/>
  <c r="R599" i="1"/>
  <c r="R602" i="1"/>
  <c r="R603" i="1"/>
  <c r="R605" i="1"/>
  <c r="R606" i="1"/>
  <c r="R607" i="1"/>
  <c r="R608" i="1"/>
  <c r="R609" i="1"/>
  <c r="R610" i="1"/>
  <c r="R611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40" i="1"/>
  <c r="R741" i="1"/>
  <c r="R742" i="1"/>
  <c r="R743" i="1"/>
  <c r="R744" i="1"/>
  <c r="R745" i="1"/>
  <c r="R746" i="1"/>
  <c r="R747" i="1"/>
  <c r="R748" i="1"/>
  <c r="R749" i="1"/>
  <c r="R750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3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J472" i="1"/>
  <c r="M472" i="1"/>
  <c r="O472" i="1"/>
  <c r="J473" i="1"/>
  <c r="M473" i="1"/>
  <c r="O473" i="1"/>
  <c r="J474" i="1"/>
  <c r="M474" i="1"/>
  <c r="O474" i="1"/>
  <c r="J475" i="1"/>
  <c r="M475" i="1"/>
  <c r="O475" i="1"/>
  <c r="J476" i="1"/>
  <c r="M476" i="1"/>
  <c r="O476" i="1"/>
  <c r="J477" i="1"/>
  <c r="M477" i="1"/>
  <c r="O477" i="1"/>
  <c r="J478" i="1"/>
  <c r="M478" i="1"/>
  <c r="O478" i="1"/>
  <c r="J479" i="1"/>
  <c r="M479" i="1"/>
  <c r="O479" i="1"/>
  <c r="J480" i="1"/>
  <c r="M480" i="1"/>
  <c r="O480" i="1"/>
  <c r="J481" i="1"/>
  <c r="M481" i="1"/>
  <c r="O481" i="1"/>
  <c r="J482" i="1"/>
  <c r="M482" i="1"/>
  <c r="O482" i="1"/>
  <c r="J483" i="1"/>
  <c r="M483" i="1"/>
  <c r="O483" i="1"/>
  <c r="J484" i="1"/>
  <c r="M484" i="1"/>
  <c r="O484" i="1"/>
  <c r="J485" i="1"/>
  <c r="M485" i="1"/>
  <c r="O485" i="1"/>
  <c r="J486" i="1"/>
  <c r="M486" i="1"/>
  <c r="O486" i="1"/>
  <c r="J487" i="1"/>
  <c r="M487" i="1"/>
  <c r="O487" i="1"/>
  <c r="J488" i="1"/>
  <c r="M488" i="1"/>
  <c r="O488" i="1"/>
  <c r="J489" i="1"/>
  <c r="M489" i="1"/>
  <c r="O489" i="1"/>
  <c r="J490" i="1"/>
  <c r="M490" i="1"/>
  <c r="O490" i="1"/>
  <c r="J491" i="1"/>
  <c r="M491" i="1"/>
  <c r="O491" i="1"/>
  <c r="J492" i="1"/>
  <c r="M492" i="1"/>
  <c r="O492" i="1"/>
  <c r="J493" i="1"/>
  <c r="M493" i="1"/>
  <c r="O493" i="1"/>
  <c r="J494" i="1"/>
  <c r="M494" i="1"/>
  <c r="O494" i="1"/>
  <c r="J495" i="1"/>
  <c r="M495" i="1"/>
  <c r="O495" i="1"/>
  <c r="J496" i="1"/>
  <c r="M496" i="1"/>
  <c r="O496" i="1"/>
  <c r="J497" i="1"/>
  <c r="M497" i="1"/>
  <c r="O497" i="1"/>
  <c r="J498" i="1"/>
  <c r="M498" i="1"/>
  <c r="O498" i="1"/>
  <c r="J499" i="1"/>
  <c r="M499" i="1"/>
  <c r="O499" i="1"/>
  <c r="J500" i="1"/>
  <c r="M500" i="1"/>
  <c r="O500" i="1"/>
  <c r="J501" i="1"/>
  <c r="M501" i="1"/>
  <c r="O501" i="1"/>
  <c r="J502" i="1"/>
  <c r="M502" i="1"/>
  <c r="O502" i="1"/>
  <c r="J503" i="1"/>
  <c r="M503" i="1"/>
  <c r="O503" i="1"/>
  <c r="J505" i="1"/>
  <c r="M505" i="1"/>
  <c r="O505" i="1"/>
  <c r="J506" i="1"/>
  <c r="M506" i="1"/>
  <c r="O506" i="1"/>
  <c r="J507" i="1"/>
  <c r="M507" i="1"/>
  <c r="O507" i="1"/>
  <c r="J508" i="1"/>
  <c r="M508" i="1"/>
  <c r="O508" i="1"/>
  <c r="J509" i="1"/>
  <c r="M509" i="1"/>
  <c r="O509" i="1"/>
  <c r="J510" i="1"/>
  <c r="M510" i="1"/>
  <c r="O510" i="1"/>
  <c r="J511" i="1"/>
  <c r="M511" i="1"/>
  <c r="O511" i="1"/>
  <c r="J512" i="1"/>
  <c r="M512" i="1"/>
  <c r="O512" i="1"/>
  <c r="J513" i="1"/>
  <c r="M513" i="1"/>
  <c r="O513" i="1"/>
  <c r="J514" i="1"/>
  <c r="M514" i="1"/>
  <c r="O514" i="1"/>
  <c r="J515" i="1"/>
  <c r="M515" i="1"/>
  <c r="O515" i="1"/>
  <c r="J516" i="1"/>
  <c r="M516" i="1"/>
  <c r="O516" i="1"/>
  <c r="J517" i="1"/>
  <c r="M517" i="1"/>
  <c r="O517" i="1"/>
  <c r="J518" i="1"/>
  <c r="M518" i="1"/>
  <c r="O518" i="1"/>
  <c r="J519" i="1"/>
  <c r="M519" i="1"/>
  <c r="O519" i="1"/>
  <c r="J520" i="1"/>
  <c r="M520" i="1"/>
  <c r="O520" i="1"/>
  <c r="J521" i="1"/>
  <c r="M521" i="1"/>
  <c r="O521" i="1"/>
  <c r="J522" i="1"/>
  <c r="M522" i="1"/>
  <c r="O522" i="1"/>
  <c r="J523" i="1"/>
  <c r="M523" i="1"/>
  <c r="O523" i="1"/>
  <c r="J524" i="1"/>
  <c r="M524" i="1"/>
  <c r="O524" i="1"/>
  <c r="J525" i="1"/>
  <c r="M525" i="1"/>
  <c r="O525" i="1"/>
  <c r="J526" i="1"/>
  <c r="M526" i="1"/>
  <c r="O526" i="1"/>
  <c r="J527" i="1"/>
  <c r="M527" i="1"/>
  <c r="O527" i="1"/>
  <c r="J528" i="1"/>
  <c r="M528" i="1"/>
  <c r="O528" i="1"/>
  <c r="J529" i="1"/>
  <c r="M529" i="1"/>
  <c r="O529" i="1"/>
  <c r="J530" i="1"/>
  <c r="M530" i="1"/>
  <c r="O530" i="1"/>
  <c r="J531" i="1"/>
  <c r="M531" i="1"/>
  <c r="O531" i="1"/>
  <c r="J532" i="1"/>
  <c r="M532" i="1"/>
  <c r="O532" i="1"/>
  <c r="J533" i="1"/>
  <c r="M533" i="1"/>
  <c r="O533" i="1"/>
  <c r="J534" i="1"/>
  <c r="M534" i="1"/>
  <c r="O534" i="1"/>
  <c r="J535" i="1"/>
  <c r="M535" i="1"/>
  <c r="O535" i="1"/>
  <c r="J536" i="1"/>
  <c r="M536" i="1"/>
  <c r="O536" i="1"/>
  <c r="J537" i="1"/>
  <c r="M537" i="1"/>
  <c r="O537" i="1"/>
  <c r="J538" i="1"/>
  <c r="M538" i="1"/>
  <c r="O538" i="1"/>
  <c r="J539" i="1"/>
  <c r="M539" i="1"/>
  <c r="O539" i="1"/>
  <c r="J540" i="1"/>
  <c r="M540" i="1"/>
  <c r="O540" i="1"/>
  <c r="J541" i="1"/>
  <c r="M541" i="1"/>
  <c r="O541" i="1"/>
  <c r="J542" i="1"/>
  <c r="M542" i="1"/>
  <c r="O542" i="1"/>
  <c r="J543" i="1"/>
  <c r="M543" i="1"/>
  <c r="O543" i="1"/>
  <c r="J544" i="1"/>
  <c r="M544" i="1"/>
  <c r="O544" i="1"/>
  <c r="J545" i="1"/>
  <c r="M545" i="1"/>
  <c r="O545" i="1"/>
  <c r="J546" i="1"/>
  <c r="M546" i="1"/>
  <c r="O546" i="1"/>
  <c r="J547" i="1"/>
  <c r="M547" i="1"/>
  <c r="O547" i="1"/>
  <c r="J548" i="1"/>
  <c r="M548" i="1"/>
  <c r="O548" i="1"/>
  <c r="J549" i="1"/>
  <c r="M549" i="1"/>
  <c r="O549" i="1"/>
  <c r="J550" i="1"/>
  <c r="M550" i="1"/>
  <c r="O550" i="1"/>
  <c r="J552" i="1"/>
  <c r="M552" i="1"/>
  <c r="O552" i="1"/>
  <c r="J553" i="1"/>
  <c r="M553" i="1"/>
  <c r="O553" i="1"/>
  <c r="J554" i="1"/>
  <c r="M554" i="1"/>
  <c r="O554" i="1"/>
  <c r="J555" i="1"/>
  <c r="M555" i="1"/>
  <c r="O555" i="1"/>
  <c r="J556" i="1"/>
  <c r="M556" i="1"/>
  <c r="O556" i="1"/>
  <c r="J557" i="1"/>
  <c r="M557" i="1"/>
  <c r="O557" i="1"/>
  <c r="J558" i="1"/>
  <c r="M558" i="1"/>
  <c r="O558" i="1"/>
  <c r="J559" i="1"/>
  <c r="M559" i="1"/>
  <c r="O559" i="1"/>
  <c r="J560" i="1"/>
  <c r="M560" i="1"/>
  <c r="O560" i="1"/>
  <c r="J561" i="1"/>
  <c r="M561" i="1"/>
  <c r="O561" i="1"/>
  <c r="J562" i="1"/>
  <c r="M562" i="1"/>
  <c r="O562" i="1"/>
  <c r="J563" i="1"/>
  <c r="M563" i="1"/>
  <c r="O563" i="1"/>
  <c r="J564" i="1"/>
  <c r="M564" i="1"/>
  <c r="O564" i="1"/>
  <c r="J565" i="1"/>
  <c r="M565" i="1"/>
  <c r="O565" i="1"/>
  <c r="J566" i="1"/>
  <c r="M566" i="1"/>
  <c r="O566" i="1"/>
  <c r="J567" i="1"/>
  <c r="M567" i="1"/>
  <c r="O567" i="1"/>
  <c r="J568" i="1"/>
  <c r="M568" i="1"/>
  <c r="O568" i="1"/>
  <c r="J570" i="1"/>
  <c r="M570" i="1"/>
  <c r="O570" i="1"/>
  <c r="J572" i="1"/>
  <c r="M572" i="1"/>
  <c r="O572" i="1"/>
  <c r="J573" i="1"/>
  <c r="M573" i="1"/>
  <c r="O573" i="1"/>
  <c r="J574" i="1"/>
  <c r="M574" i="1"/>
  <c r="O574" i="1"/>
  <c r="J575" i="1"/>
  <c r="M575" i="1"/>
  <c r="O575" i="1"/>
  <c r="J576" i="1"/>
  <c r="M576" i="1"/>
  <c r="O576" i="1"/>
  <c r="J577" i="1"/>
  <c r="M577" i="1"/>
  <c r="O577" i="1"/>
  <c r="J578" i="1"/>
  <c r="M578" i="1"/>
  <c r="O578" i="1"/>
  <c r="J579" i="1"/>
  <c r="M579" i="1"/>
  <c r="O579" i="1"/>
  <c r="J580" i="1"/>
  <c r="M580" i="1"/>
  <c r="O580" i="1"/>
  <c r="J581" i="1"/>
  <c r="M581" i="1"/>
  <c r="O581" i="1"/>
  <c r="J582" i="1"/>
  <c r="M582" i="1"/>
  <c r="O582" i="1"/>
  <c r="J583" i="1"/>
  <c r="M583" i="1"/>
  <c r="O583" i="1"/>
  <c r="J584" i="1"/>
  <c r="M584" i="1"/>
  <c r="O584" i="1"/>
  <c r="J585" i="1"/>
  <c r="M585" i="1"/>
  <c r="O585" i="1"/>
  <c r="J586" i="1"/>
  <c r="M586" i="1"/>
  <c r="O586" i="1"/>
  <c r="J587" i="1"/>
  <c r="M587" i="1"/>
  <c r="O587" i="1"/>
  <c r="J588" i="1"/>
  <c r="M588" i="1"/>
  <c r="O588" i="1"/>
  <c r="J589" i="1"/>
  <c r="M589" i="1"/>
  <c r="O589" i="1"/>
  <c r="J590" i="1"/>
  <c r="M590" i="1"/>
  <c r="O590" i="1"/>
  <c r="J591" i="1"/>
  <c r="M591" i="1"/>
  <c r="O591" i="1"/>
  <c r="J592" i="1"/>
  <c r="M592" i="1"/>
  <c r="O592" i="1"/>
  <c r="J593" i="1"/>
  <c r="M593" i="1"/>
  <c r="O593" i="1"/>
  <c r="J594" i="1"/>
  <c r="M594" i="1"/>
  <c r="O594" i="1"/>
  <c r="J595" i="1"/>
  <c r="M595" i="1"/>
  <c r="O595" i="1"/>
  <c r="J597" i="1"/>
  <c r="M597" i="1"/>
  <c r="O597" i="1"/>
  <c r="J598" i="1"/>
  <c r="M598" i="1"/>
  <c r="O598" i="1"/>
  <c r="J599" i="1"/>
  <c r="M599" i="1"/>
  <c r="O599" i="1"/>
  <c r="J601" i="1"/>
  <c r="M601" i="1"/>
  <c r="O601" i="1"/>
  <c r="J602" i="1"/>
  <c r="M602" i="1"/>
  <c r="O602" i="1"/>
  <c r="J603" i="1"/>
  <c r="M603" i="1"/>
  <c r="O603" i="1"/>
  <c r="J605" i="1"/>
  <c r="M605" i="1"/>
  <c r="O605" i="1"/>
  <c r="J606" i="1"/>
  <c r="M606" i="1"/>
  <c r="O606" i="1"/>
  <c r="J607" i="1"/>
  <c r="M607" i="1"/>
  <c r="O607" i="1"/>
  <c r="J608" i="1"/>
  <c r="M608" i="1"/>
  <c r="O608" i="1"/>
  <c r="J609" i="1"/>
  <c r="M609" i="1"/>
  <c r="O609" i="1"/>
  <c r="J610" i="1"/>
  <c r="M610" i="1"/>
  <c r="O610" i="1"/>
  <c r="J611" i="1"/>
  <c r="M611" i="1"/>
  <c r="O611" i="1"/>
  <c r="J613" i="1"/>
  <c r="M613" i="1"/>
  <c r="O613" i="1"/>
  <c r="J614" i="1"/>
  <c r="M614" i="1"/>
  <c r="O614" i="1"/>
  <c r="J615" i="1"/>
  <c r="M615" i="1"/>
  <c r="O615" i="1"/>
  <c r="J616" i="1"/>
  <c r="M616" i="1"/>
  <c r="O616" i="1"/>
  <c r="J617" i="1"/>
  <c r="M617" i="1"/>
  <c r="O617" i="1"/>
  <c r="J618" i="1"/>
  <c r="M618" i="1"/>
  <c r="O618" i="1"/>
  <c r="J619" i="1"/>
  <c r="M619" i="1"/>
  <c r="O619" i="1"/>
  <c r="J620" i="1"/>
  <c r="M620" i="1"/>
  <c r="O620" i="1"/>
  <c r="J621" i="1"/>
  <c r="M621" i="1"/>
  <c r="O621" i="1"/>
  <c r="J622" i="1"/>
  <c r="M622" i="1"/>
  <c r="O622" i="1"/>
  <c r="J623" i="1"/>
  <c r="M623" i="1"/>
  <c r="O623" i="1"/>
  <c r="J624" i="1"/>
  <c r="M624" i="1"/>
  <c r="O624" i="1"/>
  <c r="J625" i="1"/>
  <c r="M625" i="1"/>
  <c r="O625" i="1"/>
  <c r="J626" i="1"/>
  <c r="M626" i="1"/>
  <c r="O626" i="1"/>
  <c r="J627" i="1"/>
  <c r="M627" i="1"/>
  <c r="O627" i="1"/>
  <c r="J628" i="1"/>
  <c r="M628" i="1"/>
  <c r="O628" i="1"/>
  <c r="J629" i="1"/>
  <c r="M629" i="1"/>
  <c r="O629" i="1"/>
  <c r="J630" i="1"/>
  <c r="M630" i="1"/>
  <c r="O630" i="1"/>
  <c r="J631" i="1"/>
  <c r="M631" i="1"/>
  <c r="O631" i="1"/>
  <c r="J632" i="1"/>
  <c r="M632" i="1"/>
  <c r="O632" i="1"/>
  <c r="J633" i="1"/>
  <c r="M633" i="1"/>
  <c r="O633" i="1"/>
  <c r="J634" i="1"/>
  <c r="M634" i="1"/>
  <c r="O634" i="1"/>
  <c r="J635" i="1"/>
  <c r="M635" i="1"/>
  <c r="O635" i="1"/>
  <c r="J636" i="1"/>
  <c r="M636" i="1"/>
  <c r="O636" i="1"/>
  <c r="J637" i="1"/>
  <c r="M637" i="1"/>
  <c r="O637" i="1"/>
  <c r="J638" i="1"/>
  <c r="M638" i="1"/>
  <c r="O638" i="1"/>
  <c r="J639" i="1"/>
  <c r="M639" i="1"/>
  <c r="O639" i="1"/>
  <c r="J640" i="1"/>
  <c r="M640" i="1"/>
  <c r="O640" i="1"/>
  <c r="J641" i="1"/>
  <c r="M641" i="1"/>
  <c r="O641" i="1"/>
  <c r="J642" i="1"/>
  <c r="M642" i="1"/>
  <c r="O642" i="1"/>
  <c r="J643" i="1"/>
  <c r="M643" i="1"/>
  <c r="O643" i="1"/>
  <c r="J644" i="1"/>
  <c r="M644" i="1"/>
  <c r="O644" i="1"/>
  <c r="J645" i="1"/>
  <c r="M645" i="1"/>
  <c r="O645" i="1"/>
  <c r="J646" i="1"/>
  <c r="M646" i="1"/>
  <c r="O646" i="1"/>
  <c r="J647" i="1"/>
  <c r="M647" i="1"/>
  <c r="O647" i="1"/>
  <c r="J648" i="1"/>
  <c r="M648" i="1"/>
  <c r="O648" i="1"/>
  <c r="J649" i="1"/>
  <c r="M649" i="1"/>
  <c r="O649" i="1"/>
  <c r="J650" i="1"/>
  <c r="M650" i="1"/>
  <c r="O650" i="1"/>
  <c r="J651" i="1"/>
  <c r="M651" i="1"/>
  <c r="O651" i="1"/>
  <c r="J652" i="1"/>
  <c r="M652" i="1"/>
  <c r="O652" i="1"/>
  <c r="J653" i="1"/>
  <c r="M653" i="1"/>
  <c r="O653" i="1"/>
  <c r="J654" i="1"/>
  <c r="M654" i="1"/>
  <c r="O654" i="1"/>
  <c r="J655" i="1"/>
  <c r="M655" i="1"/>
  <c r="O655" i="1"/>
  <c r="J656" i="1"/>
  <c r="M656" i="1"/>
  <c r="O656" i="1"/>
  <c r="J657" i="1"/>
  <c r="M657" i="1"/>
  <c r="O657" i="1"/>
  <c r="J658" i="1"/>
  <c r="M658" i="1"/>
  <c r="O658" i="1"/>
  <c r="J659" i="1"/>
  <c r="M659" i="1"/>
  <c r="O659" i="1"/>
  <c r="J660" i="1"/>
  <c r="M660" i="1"/>
  <c r="O660" i="1"/>
  <c r="J661" i="1"/>
  <c r="M661" i="1"/>
  <c r="O661" i="1"/>
  <c r="J662" i="1"/>
  <c r="M662" i="1"/>
  <c r="O662" i="1"/>
  <c r="J663" i="1"/>
  <c r="M663" i="1"/>
  <c r="O663" i="1"/>
  <c r="J664" i="1"/>
  <c r="M664" i="1"/>
  <c r="O664" i="1"/>
  <c r="J665" i="1"/>
  <c r="M665" i="1"/>
  <c r="O665" i="1"/>
  <c r="J666" i="1"/>
  <c r="M666" i="1"/>
  <c r="O666" i="1"/>
  <c r="J667" i="1"/>
  <c r="M667" i="1"/>
  <c r="O667" i="1"/>
  <c r="J668" i="1"/>
  <c r="M668" i="1"/>
  <c r="O668" i="1"/>
  <c r="J669" i="1"/>
  <c r="M669" i="1"/>
  <c r="O669" i="1"/>
  <c r="J670" i="1"/>
  <c r="M670" i="1"/>
  <c r="O670" i="1"/>
  <c r="J671" i="1"/>
  <c r="M671" i="1"/>
  <c r="O671" i="1"/>
  <c r="J672" i="1"/>
  <c r="M672" i="1"/>
  <c r="O672" i="1"/>
  <c r="J673" i="1"/>
  <c r="M673" i="1"/>
  <c r="O673" i="1"/>
  <c r="J674" i="1"/>
  <c r="M674" i="1"/>
  <c r="O674" i="1"/>
  <c r="J675" i="1"/>
  <c r="M675" i="1"/>
  <c r="O675" i="1"/>
  <c r="J676" i="1"/>
  <c r="M676" i="1"/>
  <c r="O676" i="1"/>
  <c r="J677" i="1"/>
  <c r="M677" i="1"/>
  <c r="O677" i="1"/>
  <c r="J678" i="1"/>
  <c r="M678" i="1"/>
  <c r="O678" i="1"/>
  <c r="J679" i="1"/>
  <c r="M679" i="1"/>
  <c r="O679" i="1"/>
  <c r="J680" i="1"/>
  <c r="M680" i="1"/>
  <c r="O680" i="1"/>
  <c r="J681" i="1"/>
  <c r="M681" i="1"/>
  <c r="O681" i="1"/>
  <c r="J682" i="1"/>
  <c r="M682" i="1"/>
  <c r="O682" i="1"/>
  <c r="J683" i="1"/>
  <c r="M683" i="1"/>
  <c r="O683" i="1"/>
  <c r="J684" i="1"/>
  <c r="M684" i="1"/>
  <c r="O684" i="1"/>
  <c r="J685" i="1"/>
  <c r="M685" i="1"/>
  <c r="O685" i="1"/>
  <c r="J686" i="1"/>
  <c r="M686" i="1"/>
  <c r="O686" i="1"/>
  <c r="J687" i="1"/>
  <c r="M687" i="1"/>
  <c r="O687" i="1"/>
  <c r="J688" i="1"/>
  <c r="M688" i="1"/>
  <c r="O688" i="1"/>
  <c r="J689" i="1"/>
  <c r="M689" i="1"/>
  <c r="O689" i="1"/>
  <c r="J690" i="1"/>
  <c r="M690" i="1"/>
  <c r="O690" i="1"/>
  <c r="J691" i="1"/>
  <c r="M691" i="1"/>
  <c r="O691" i="1"/>
  <c r="J692" i="1"/>
  <c r="M692" i="1"/>
  <c r="O692" i="1"/>
  <c r="J693" i="1"/>
  <c r="M693" i="1"/>
  <c r="O693" i="1"/>
  <c r="J694" i="1"/>
  <c r="M694" i="1"/>
  <c r="O694" i="1"/>
  <c r="J695" i="1"/>
  <c r="M695" i="1"/>
  <c r="O695" i="1"/>
  <c r="J696" i="1"/>
  <c r="M696" i="1"/>
  <c r="O696" i="1"/>
  <c r="J697" i="1"/>
  <c r="M697" i="1"/>
  <c r="O697" i="1"/>
  <c r="J698" i="1"/>
  <c r="M698" i="1"/>
  <c r="O698" i="1"/>
  <c r="J699" i="1"/>
  <c r="M699" i="1"/>
  <c r="O699" i="1"/>
  <c r="J700" i="1"/>
  <c r="M700" i="1"/>
  <c r="O700" i="1"/>
  <c r="J701" i="1"/>
  <c r="M701" i="1"/>
  <c r="O701" i="1"/>
  <c r="J702" i="1"/>
  <c r="M702" i="1"/>
  <c r="O702" i="1"/>
  <c r="J703" i="1"/>
  <c r="M703" i="1"/>
  <c r="O703" i="1"/>
  <c r="J704" i="1"/>
  <c r="M704" i="1"/>
  <c r="O704" i="1"/>
  <c r="J705" i="1"/>
  <c r="M705" i="1"/>
  <c r="O705" i="1"/>
  <c r="J706" i="1"/>
  <c r="M706" i="1"/>
  <c r="O706" i="1"/>
  <c r="J707" i="1"/>
  <c r="M707" i="1"/>
  <c r="O707" i="1"/>
  <c r="J708" i="1"/>
  <c r="M708" i="1"/>
  <c r="O708" i="1"/>
  <c r="J709" i="1"/>
  <c r="M709" i="1"/>
  <c r="O709" i="1"/>
  <c r="J710" i="1"/>
  <c r="M710" i="1"/>
  <c r="O710" i="1"/>
  <c r="J711" i="1"/>
  <c r="M711" i="1"/>
  <c r="O711" i="1"/>
  <c r="J712" i="1"/>
  <c r="M712" i="1"/>
  <c r="O712" i="1"/>
  <c r="J713" i="1"/>
  <c r="M713" i="1"/>
  <c r="O713" i="1"/>
  <c r="J714" i="1"/>
  <c r="M714" i="1"/>
  <c r="O714" i="1"/>
  <c r="J715" i="1"/>
  <c r="M715" i="1"/>
  <c r="O715" i="1"/>
  <c r="J716" i="1"/>
  <c r="M716" i="1"/>
  <c r="O716" i="1"/>
  <c r="J717" i="1"/>
  <c r="M717" i="1"/>
  <c r="O717" i="1"/>
  <c r="J718" i="1"/>
  <c r="M718" i="1"/>
  <c r="O718" i="1"/>
  <c r="J719" i="1"/>
  <c r="M719" i="1"/>
  <c r="O719" i="1"/>
  <c r="J720" i="1"/>
  <c r="M720" i="1"/>
  <c r="O720" i="1"/>
  <c r="J721" i="1"/>
  <c r="M721" i="1"/>
  <c r="O721" i="1"/>
  <c r="J722" i="1"/>
  <c r="M722" i="1"/>
  <c r="O722" i="1"/>
  <c r="J723" i="1"/>
  <c r="M723" i="1"/>
  <c r="O723" i="1"/>
  <c r="J724" i="1"/>
  <c r="M724" i="1"/>
  <c r="O724" i="1"/>
  <c r="J725" i="1"/>
  <c r="M725" i="1"/>
  <c r="O725" i="1"/>
  <c r="J726" i="1"/>
  <c r="M726" i="1"/>
  <c r="O726" i="1"/>
  <c r="J727" i="1"/>
  <c r="M727" i="1"/>
  <c r="O727" i="1"/>
  <c r="J728" i="1"/>
  <c r="M728" i="1"/>
  <c r="O728" i="1"/>
  <c r="J729" i="1"/>
  <c r="M729" i="1"/>
  <c r="O729" i="1"/>
  <c r="J730" i="1"/>
  <c r="M730" i="1"/>
  <c r="O730" i="1"/>
  <c r="J731" i="1"/>
  <c r="M731" i="1"/>
  <c r="O731" i="1"/>
  <c r="J732" i="1"/>
  <c r="M732" i="1"/>
  <c r="O732" i="1"/>
  <c r="J733" i="1"/>
  <c r="M733" i="1"/>
  <c r="O733" i="1"/>
  <c r="J734" i="1"/>
  <c r="M734" i="1"/>
  <c r="O734" i="1"/>
  <c r="J735" i="1"/>
  <c r="M735" i="1"/>
  <c r="O735" i="1"/>
  <c r="J736" i="1"/>
  <c r="M736" i="1"/>
  <c r="O736" i="1"/>
  <c r="J737" i="1"/>
  <c r="M737" i="1"/>
  <c r="O737" i="1"/>
  <c r="J738" i="1"/>
  <c r="M738" i="1"/>
  <c r="O738" i="1"/>
  <c r="J740" i="1"/>
  <c r="M740" i="1"/>
  <c r="O740" i="1"/>
  <c r="J741" i="1"/>
  <c r="M741" i="1"/>
  <c r="O741" i="1"/>
  <c r="J742" i="1"/>
  <c r="M742" i="1"/>
  <c r="O742" i="1"/>
  <c r="J743" i="1"/>
  <c r="M743" i="1"/>
  <c r="O743" i="1"/>
  <c r="J744" i="1"/>
  <c r="M744" i="1"/>
  <c r="O744" i="1"/>
  <c r="J745" i="1"/>
  <c r="M745" i="1"/>
  <c r="O745" i="1"/>
  <c r="J746" i="1"/>
  <c r="M746" i="1"/>
  <c r="O746" i="1"/>
  <c r="J747" i="1"/>
  <c r="M747" i="1"/>
  <c r="O747" i="1"/>
  <c r="J748" i="1"/>
  <c r="M748" i="1"/>
  <c r="O748" i="1"/>
  <c r="J749" i="1"/>
  <c r="M749" i="1"/>
  <c r="O749" i="1"/>
  <c r="J750" i="1"/>
  <c r="M750" i="1"/>
  <c r="O750" i="1"/>
  <c r="J752" i="1"/>
  <c r="M752" i="1"/>
  <c r="O752" i="1"/>
  <c r="J753" i="1"/>
  <c r="M753" i="1"/>
  <c r="O753" i="1"/>
  <c r="J754" i="1"/>
  <c r="M754" i="1"/>
  <c r="O754" i="1"/>
  <c r="J755" i="1"/>
  <c r="M755" i="1"/>
  <c r="O755" i="1"/>
  <c r="J756" i="1"/>
  <c r="M756" i="1"/>
  <c r="O756" i="1"/>
  <c r="J757" i="1"/>
  <c r="M757" i="1"/>
  <c r="O757" i="1"/>
  <c r="J758" i="1"/>
  <c r="M758" i="1"/>
  <c r="O758" i="1"/>
  <c r="J759" i="1"/>
  <c r="M759" i="1"/>
  <c r="O759" i="1"/>
  <c r="J760" i="1"/>
  <c r="M760" i="1"/>
  <c r="O760" i="1"/>
  <c r="J761" i="1"/>
  <c r="M761" i="1"/>
  <c r="O761" i="1"/>
  <c r="J762" i="1"/>
  <c r="M762" i="1"/>
  <c r="O762" i="1"/>
  <c r="J763" i="1"/>
  <c r="M763" i="1"/>
  <c r="O763" i="1"/>
  <c r="J764" i="1"/>
  <c r="M764" i="1"/>
  <c r="O764" i="1"/>
  <c r="J765" i="1"/>
  <c r="M765" i="1"/>
  <c r="O765" i="1"/>
  <c r="J766" i="1"/>
  <c r="M766" i="1"/>
  <c r="O766" i="1"/>
  <c r="J767" i="1"/>
  <c r="M767" i="1"/>
  <c r="O767" i="1"/>
  <c r="J768" i="1"/>
  <c r="M768" i="1"/>
  <c r="O768" i="1"/>
  <c r="J769" i="1"/>
  <c r="M769" i="1"/>
  <c r="O769" i="1"/>
  <c r="J770" i="1"/>
  <c r="M770" i="1"/>
  <c r="O770" i="1"/>
  <c r="J771" i="1"/>
  <c r="M771" i="1"/>
  <c r="O771" i="1"/>
  <c r="J772" i="1"/>
  <c r="M772" i="1"/>
  <c r="O772" i="1"/>
  <c r="J773" i="1"/>
  <c r="M773" i="1"/>
  <c r="O773" i="1"/>
  <c r="J774" i="1"/>
  <c r="M774" i="1"/>
  <c r="O774" i="1"/>
  <c r="J775" i="1"/>
  <c r="M775" i="1"/>
  <c r="O775" i="1"/>
  <c r="J776" i="1"/>
  <c r="M776" i="1"/>
  <c r="O776" i="1"/>
  <c r="J777" i="1"/>
  <c r="M777" i="1"/>
  <c r="O777" i="1"/>
  <c r="J778" i="1"/>
  <c r="M778" i="1"/>
  <c r="O778" i="1"/>
  <c r="J779" i="1"/>
  <c r="M779" i="1"/>
  <c r="O779" i="1"/>
  <c r="J780" i="1"/>
  <c r="M780" i="1"/>
  <c r="O780" i="1"/>
  <c r="J781" i="1"/>
  <c r="M781" i="1"/>
  <c r="O781" i="1"/>
  <c r="J782" i="1"/>
  <c r="M782" i="1"/>
  <c r="O782" i="1"/>
  <c r="J783" i="1"/>
  <c r="M783" i="1"/>
  <c r="O783" i="1"/>
  <c r="J794" i="1"/>
  <c r="M794" i="1"/>
  <c r="O794" i="1"/>
  <c r="J795" i="1"/>
  <c r="M795" i="1"/>
  <c r="O795" i="1"/>
  <c r="J796" i="1"/>
  <c r="M796" i="1"/>
  <c r="O796" i="1"/>
  <c r="J797" i="1"/>
  <c r="M797" i="1"/>
  <c r="O797" i="1"/>
  <c r="J798" i="1"/>
  <c r="M798" i="1"/>
  <c r="O798" i="1"/>
  <c r="J799" i="1"/>
  <c r="M799" i="1"/>
  <c r="O799" i="1"/>
  <c r="J800" i="1"/>
  <c r="M800" i="1"/>
  <c r="O800" i="1"/>
  <c r="J801" i="1"/>
  <c r="M801" i="1"/>
  <c r="O801" i="1"/>
  <c r="J802" i="1"/>
  <c r="M802" i="1"/>
  <c r="O802" i="1"/>
  <c r="J803" i="1"/>
  <c r="M803" i="1"/>
  <c r="O803" i="1"/>
  <c r="J804" i="1"/>
  <c r="M804" i="1"/>
  <c r="O804" i="1"/>
  <c r="J805" i="1"/>
  <c r="M805" i="1"/>
  <c r="O805" i="1"/>
  <c r="J806" i="1"/>
  <c r="M806" i="1"/>
  <c r="O806" i="1"/>
  <c r="J807" i="1"/>
  <c r="M807" i="1"/>
  <c r="O807" i="1"/>
  <c r="J808" i="1"/>
  <c r="M808" i="1"/>
  <c r="O808" i="1"/>
  <c r="J809" i="1"/>
  <c r="M809" i="1"/>
  <c r="O809" i="1"/>
  <c r="J810" i="1"/>
  <c r="M810" i="1"/>
  <c r="O810" i="1"/>
  <c r="J811" i="1"/>
  <c r="M811" i="1"/>
  <c r="O811" i="1"/>
  <c r="J812" i="1"/>
  <c r="M812" i="1"/>
  <c r="O812" i="1"/>
  <c r="J813" i="1"/>
  <c r="M813" i="1"/>
  <c r="O813" i="1"/>
  <c r="J814" i="1"/>
  <c r="M814" i="1"/>
  <c r="O814" i="1"/>
  <c r="J815" i="1"/>
  <c r="M815" i="1"/>
  <c r="O815" i="1"/>
  <c r="J816" i="1"/>
  <c r="M816" i="1"/>
  <c r="O816" i="1"/>
  <c r="J817" i="1"/>
  <c r="M817" i="1"/>
  <c r="O817" i="1"/>
  <c r="J818" i="1"/>
  <c r="M818" i="1"/>
  <c r="O818" i="1"/>
  <c r="J821" i="1"/>
  <c r="M821" i="1"/>
  <c r="O821" i="1"/>
  <c r="J822" i="1"/>
  <c r="M822" i="1"/>
  <c r="O822" i="1"/>
  <c r="J823" i="1"/>
  <c r="M823" i="1"/>
  <c r="O823" i="1"/>
  <c r="J824" i="1"/>
  <c r="M824" i="1"/>
  <c r="O824" i="1"/>
  <c r="J825" i="1"/>
  <c r="M825" i="1"/>
  <c r="O825" i="1"/>
  <c r="J826" i="1"/>
  <c r="M826" i="1"/>
  <c r="O826" i="1"/>
  <c r="J827" i="1"/>
  <c r="M827" i="1"/>
  <c r="O827" i="1"/>
  <c r="J828" i="1"/>
  <c r="M828" i="1"/>
  <c r="O828" i="1"/>
  <c r="J829" i="1"/>
  <c r="M829" i="1"/>
  <c r="O829" i="1"/>
  <c r="J830" i="1"/>
  <c r="M830" i="1"/>
  <c r="O830" i="1"/>
  <c r="J831" i="1"/>
  <c r="M831" i="1"/>
  <c r="O831" i="1"/>
  <c r="J832" i="1"/>
  <c r="M832" i="1"/>
  <c r="O832" i="1"/>
  <c r="J833" i="1"/>
  <c r="M833" i="1"/>
  <c r="O833" i="1"/>
  <c r="J834" i="1"/>
  <c r="M834" i="1"/>
  <c r="O834" i="1"/>
  <c r="J835" i="1"/>
  <c r="M835" i="1"/>
  <c r="O835" i="1"/>
  <c r="J836" i="1"/>
  <c r="M836" i="1"/>
  <c r="O836" i="1"/>
  <c r="J837" i="1"/>
  <c r="M837" i="1"/>
  <c r="O837" i="1"/>
  <c r="J838" i="1"/>
  <c r="M838" i="1"/>
  <c r="O838" i="1"/>
  <c r="J839" i="1"/>
  <c r="M839" i="1"/>
  <c r="O839" i="1"/>
  <c r="J840" i="1"/>
  <c r="M840" i="1"/>
  <c r="O840" i="1"/>
  <c r="J841" i="1"/>
  <c r="M841" i="1"/>
  <c r="O841" i="1"/>
  <c r="J842" i="1"/>
  <c r="M842" i="1"/>
  <c r="O842" i="1"/>
  <c r="J843" i="1"/>
  <c r="M843" i="1"/>
  <c r="O843" i="1"/>
  <c r="J844" i="1"/>
  <c r="M844" i="1"/>
  <c r="O844" i="1"/>
  <c r="J845" i="1"/>
  <c r="M845" i="1"/>
  <c r="O845" i="1"/>
  <c r="J846" i="1"/>
  <c r="M846" i="1"/>
  <c r="O846" i="1"/>
  <c r="J847" i="1"/>
  <c r="M847" i="1"/>
  <c r="O847" i="1"/>
  <c r="J848" i="1"/>
  <c r="M848" i="1"/>
  <c r="O848" i="1"/>
  <c r="J849" i="1"/>
  <c r="M849" i="1"/>
  <c r="O849" i="1"/>
  <c r="J850" i="1"/>
  <c r="M850" i="1"/>
  <c r="O850" i="1"/>
  <c r="J851" i="1"/>
  <c r="M851" i="1"/>
  <c r="O851" i="1"/>
  <c r="J852" i="1"/>
  <c r="M852" i="1"/>
  <c r="O852" i="1"/>
  <c r="J853" i="1"/>
  <c r="M853" i="1"/>
  <c r="O853" i="1"/>
  <c r="J854" i="1"/>
  <c r="M854" i="1"/>
  <c r="O854" i="1"/>
  <c r="J855" i="1"/>
  <c r="M855" i="1"/>
  <c r="O855" i="1"/>
  <c r="J856" i="1"/>
  <c r="M856" i="1"/>
  <c r="O856" i="1"/>
  <c r="J857" i="1"/>
  <c r="M857" i="1"/>
  <c r="O857" i="1"/>
  <c r="J858" i="1"/>
  <c r="M858" i="1"/>
  <c r="O858" i="1"/>
  <c r="J859" i="1"/>
  <c r="M859" i="1"/>
  <c r="O859" i="1"/>
  <c r="J860" i="1"/>
  <c r="M860" i="1"/>
  <c r="O860" i="1"/>
  <c r="J861" i="1"/>
  <c r="M861" i="1"/>
  <c r="O861" i="1"/>
  <c r="J862" i="1"/>
  <c r="M862" i="1"/>
  <c r="O862" i="1"/>
  <c r="J863" i="1"/>
  <c r="M863" i="1"/>
  <c r="O863" i="1"/>
  <c r="J864" i="1"/>
  <c r="M864" i="1"/>
  <c r="O864" i="1"/>
  <c r="J865" i="1"/>
  <c r="M865" i="1"/>
  <c r="O865" i="1"/>
  <c r="J866" i="1"/>
  <c r="M866" i="1"/>
  <c r="O866" i="1"/>
  <c r="J867" i="1"/>
  <c r="M867" i="1"/>
  <c r="O867" i="1"/>
  <c r="J868" i="1"/>
  <c r="M868" i="1"/>
  <c r="O868" i="1"/>
  <c r="J869" i="1"/>
  <c r="M869" i="1"/>
  <c r="O869" i="1"/>
  <c r="J870" i="1"/>
  <c r="M870" i="1"/>
  <c r="O870" i="1"/>
  <c r="J871" i="1"/>
  <c r="M871" i="1"/>
  <c r="O871" i="1"/>
  <c r="J872" i="1"/>
  <c r="M872" i="1"/>
  <c r="O872" i="1"/>
  <c r="J873" i="1"/>
  <c r="M873" i="1"/>
  <c r="O873" i="1"/>
  <c r="J874" i="1"/>
  <c r="M874" i="1"/>
  <c r="O874" i="1"/>
  <c r="J875" i="1"/>
  <c r="M875" i="1"/>
  <c r="O875" i="1"/>
  <c r="J876" i="1"/>
  <c r="M876" i="1"/>
  <c r="O876" i="1"/>
  <c r="J877" i="1"/>
  <c r="M877" i="1"/>
  <c r="O877" i="1"/>
  <c r="J878" i="1"/>
  <c r="M878" i="1"/>
  <c r="O878" i="1"/>
  <c r="J879" i="1"/>
  <c r="M879" i="1"/>
  <c r="O879" i="1"/>
  <c r="J880" i="1"/>
  <c r="M880" i="1"/>
  <c r="O880" i="1"/>
  <c r="J881" i="1"/>
  <c r="M881" i="1"/>
  <c r="O881" i="1"/>
  <c r="J882" i="1"/>
  <c r="M882" i="1"/>
  <c r="O882" i="1"/>
  <c r="J883" i="1"/>
  <c r="M883" i="1"/>
  <c r="O883" i="1"/>
  <c r="J884" i="1"/>
  <c r="M884" i="1"/>
  <c r="O884" i="1"/>
  <c r="J885" i="1"/>
  <c r="M885" i="1"/>
  <c r="O885" i="1"/>
  <c r="J886" i="1"/>
  <c r="M886" i="1"/>
  <c r="O886" i="1"/>
  <c r="J887" i="1"/>
  <c r="M887" i="1"/>
  <c r="O887" i="1"/>
  <c r="J888" i="1"/>
  <c r="M888" i="1"/>
  <c r="O888" i="1"/>
  <c r="J889" i="1"/>
  <c r="M889" i="1"/>
  <c r="O889" i="1"/>
  <c r="J890" i="1"/>
  <c r="M890" i="1"/>
  <c r="O890" i="1"/>
  <c r="J891" i="1"/>
  <c r="M891" i="1"/>
  <c r="O891" i="1"/>
  <c r="J892" i="1"/>
  <c r="M892" i="1"/>
  <c r="O892" i="1"/>
  <c r="J893" i="1"/>
  <c r="M893" i="1"/>
  <c r="O893" i="1"/>
  <c r="J894" i="1"/>
  <c r="M894" i="1"/>
  <c r="O894" i="1"/>
  <c r="J895" i="1"/>
  <c r="M895" i="1"/>
  <c r="O895" i="1"/>
  <c r="J896" i="1"/>
  <c r="M896" i="1"/>
  <c r="O896" i="1"/>
  <c r="J897" i="1"/>
  <c r="M897" i="1"/>
  <c r="O897" i="1"/>
  <c r="J898" i="1"/>
  <c r="M898" i="1"/>
  <c r="O898" i="1"/>
  <c r="J899" i="1"/>
  <c r="M899" i="1"/>
  <c r="O899" i="1"/>
  <c r="J900" i="1"/>
  <c r="M900" i="1"/>
  <c r="O900" i="1"/>
  <c r="J901" i="1"/>
  <c r="M901" i="1"/>
  <c r="O901" i="1"/>
  <c r="J902" i="1"/>
  <c r="M902" i="1"/>
  <c r="O902" i="1"/>
  <c r="J903" i="1"/>
  <c r="M903" i="1"/>
  <c r="O903" i="1"/>
  <c r="J904" i="1"/>
  <c r="M904" i="1"/>
  <c r="O904" i="1"/>
  <c r="J905" i="1"/>
  <c r="M905" i="1"/>
  <c r="O905" i="1"/>
  <c r="J906" i="1"/>
  <c r="M906" i="1"/>
  <c r="O906" i="1"/>
  <c r="J907" i="1"/>
  <c r="M907" i="1"/>
  <c r="O907" i="1"/>
  <c r="J908" i="1"/>
  <c r="M908" i="1"/>
  <c r="O908" i="1"/>
  <c r="J909" i="1"/>
  <c r="M909" i="1"/>
  <c r="O909" i="1"/>
  <c r="J910" i="1"/>
  <c r="M910" i="1"/>
  <c r="O910" i="1"/>
  <c r="J911" i="1"/>
  <c r="M911" i="1"/>
  <c r="O911" i="1"/>
  <c r="J912" i="1"/>
  <c r="M912" i="1"/>
  <c r="O912" i="1"/>
  <c r="J913" i="1"/>
  <c r="M913" i="1"/>
  <c r="O913" i="1"/>
  <c r="J914" i="1"/>
  <c r="M914" i="1"/>
  <c r="O914" i="1"/>
  <c r="J915" i="1"/>
  <c r="M915" i="1"/>
  <c r="O915" i="1"/>
  <c r="J916" i="1"/>
  <c r="M916" i="1"/>
  <c r="O916" i="1"/>
  <c r="J917" i="1"/>
  <c r="M917" i="1"/>
  <c r="O917" i="1"/>
  <c r="J918" i="1"/>
  <c r="M918" i="1"/>
  <c r="O918" i="1"/>
  <c r="J919" i="1"/>
  <c r="M919" i="1"/>
  <c r="O919" i="1"/>
  <c r="J920" i="1"/>
  <c r="M920" i="1"/>
  <c r="O920" i="1"/>
  <c r="J921" i="1"/>
  <c r="M921" i="1"/>
  <c r="O921" i="1"/>
  <c r="J922" i="1"/>
  <c r="M922" i="1"/>
  <c r="O922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29" i="1"/>
  <c r="C828" i="1"/>
  <c r="C827" i="1"/>
  <c r="C826" i="1"/>
  <c r="C825" i="1"/>
  <c r="C824" i="1"/>
  <c r="C823" i="1"/>
  <c r="C822" i="1"/>
  <c r="C821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0" i="1"/>
  <c r="C749" i="1"/>
  <c r="C748" i="1"/>
  <c r="C747" i="1"/>
  <c r="C746" i="1"/>
  <c r="C745" i="1"/>
  <c r="C744" i="1"/>
  <c r="C743" i="1"/>
  <c r="C742" i="1"/>
  <c r="C741" i="1"/>
  <c r="C740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G697" i="1"/>
  <c r="C696" i="1"/>
  <c r="G696" i="1"/>
  <c r="C695" i="1"/>
  <c r="G695" i="1"/>
  <c r="C694" i="1"/>
  <c r="G694" i="1"/>
  <c r="C693" i="1"/>
  <c r="G693" i="1"/>
  <c r="C692" i="1"/>
  <c r="G692" i="1"/>
  <c r="C691" i="1"/>
  <c r="G691" i="1"/>
  <c r="C690" i="1"/>
  <c r="G690" i="1"/>
  <c r="C689" i="1"/>
  <c r="G689" i="1"/>
  <c r="C688" i="1"/>
  <c r="G688" i="1"/>
  <c r="C687" i="1"/>
  <c r="G687" i="1"/>
  <c r="C686" i="1"/>
  <c r="G686" i="1"/>
  <c r="C685" i="1"/>
  <c r="G685" i="1"/>
  <c r="C684" i="1"/>
  <c r="G684" i="1"/>
  <c r="C683" i="1"/>
  <c r="G683" i="1"/>
  <c r="C682" i="1"/>
  <c r="G682" i="1"/>
  <c r="C681" i="1"/>
  <c r="G681" i="1"/>
  <c r="C680" i="1"/>
  <c r="G680" i="1"/>
  <c r="C679" i="1"/>
  <c r="G679" i="1"/>
  <c r="C678" i="1"/>
  <c r="G678" i="1"/>
  <c r="C677" i="1"/>
  <c r="G677" i="1"/>
  <c r="C676" i="1"/>
  <c r="G676" i="1"/>
  <c r="C675" i="1"/>
  <c r="G675" i="1"/>
  <c r="C674" i="1"/>
  <c r="G674" i="1"/>
  <c r="C673" i="1"/>
  <c r="G673" i="1"/>
  <c r="C672" i="1"/>
  <c r="G672" i="1"/>
  <c r="C671" i="1"/>
  <c r="G671" i="1"/>
  <c r="C670" i="1"/>
  <c r="G670" i="1"/>
  <c r="C669" i="1"/>
  <c r="G669" i="1"/>
  <c r="C668" i="1"/>
  <c r="G668" i="1"/>
  <c r="C667" i="1"/>
  <c r="G667" i="1"/>
  <c r="C666" i="1"/>
  <c r="G666" i="1"/>
  <c r="C665" i="1"/>
  <c r="G665" i="1"/>
  <c r="C664" i="1"/>
  <c r="G664" i="1"/>
  <c r="C663" i="1"/>
  <c r="G663" i="1"/>
  <c r="C662" i="1"/>
  <c r="G662" i="1"/>
  <c r="C661" i="1"/>
  <c r="G661" i="1"/>
  <c r="C660" i="1"/>
  <c r="G660" i="1"/>
  <c r="C659" i="1"/>
  <c r="G659" i="1"/>
  <c r="C658" i="1"/>
  <c r="G658" i="1"/>
  <c r="C657" i="1"/>
  <c r="G657" i="1"/>
  <c r="C656" i="1"/>
  <c r="G656" i="1"/>
  <c r="C655" i="1"/>
  <c r="G655" i="1"/>
  <c r="C654" i="1"/>
  <c r="G654" i="1"/>
  <c r="C653" i="1"/>
  <c r="G653" i="1"/>
  <c r="C652" i="1"/>
  <c r="G652" i="1"/>
  <c r="C651" i="1"/>
  <c r="G651" i="1"/>
  <c r="C650" i="1"/>
  <c r="G650" i="1"/>
  <c r="C649" i="1"/>
  <c r="G649" i="1"/>
  <c r="C648" i="1"/>
  <c r="G648" i="1"/>
  <c r="C647" i="1"/>
  <c r="G647" i="1"/>
  <c r="C646" i="1"/>
  <c r="G646" i="1"/>
  <c r="C645" i="1"/>
  <c r="G645" i="1"/>
  <c r="C644" i="1"/>
  <c r="G644" i="1"/>
  <c r="C643" i="1"/>
  <c r="G643" i="1"/>
  <c r="C642" i="1"/>
  <c r="G642" i="1"/>
  <c r="C641" i="1"/>
  <c r="G641" i="1"/>
  <c r="C640" i="1"/>
  <c r="G640" i="1"/>
  <c r="C639" i="1"/>
  <c r="G639" i="1"/>
  <c r="C638" i="1"/>
  <c r="G638" i="1"/>
  <c r="C637" i="1"/>
  <c r="G637" i="1"/>
  <c r="C636" i="1"/>
  <c r="G636" i="1"/>
  <c r="C635" i="1"/>
  <c r="G635" i="1"/>
  <c r="C634" i="1"/>
  <c r="G634" i="1"/>
  <c r="C633" i="1"/>
  <c r="G633" i="1"/>
  <c r="C632" i="1"/>
  <c r="G632" i="1"/>
  <c r="C631" i="1"/>
  <c r="G631" i="1"/>
  <c r="C630" i="1"/>
  <c r="G630" i="1"/>
  <c r="C629" i="1"/>
  <c r="G629" i="1"/>
  <c r="C628" i="1"/>
  <c r="G628" i="1"/>
  <c r="C627" i="1"/>
  <c r="G627" i="1"/>
  <c r="C626" i="1"/>
  <c r="G626" i="1"/>
  <c r="C625" i="1"/>
  <c r="G625" i="1"/>
  <c r="C624" i="1"/>
  <c r="G624" i="1"/>
  <c r="C623" i="1"/>
  <c r="G623" i="1"/>
  <c r="C622" i="1"/>
  <c r="G622" i="1"/>
  <c r="C621" i="1"/>
  <c r="G621" i="1"/>
  <c r="C620" i="1"/>
  <c r="G620" i="1"/>
  <c r="C619" i="1"/>
  <c r="G619" i="1"/>
  <c r="C618" i="1"/>
  <c r="G618" i="1"/>
  <c r="C617" i="1"/>
  <c r="G617" i="1"/>
  <c r="C616" i="1"/>
  <c r="G616" i="1"/>
  <c r="C615" i="1"/>
  <c r="G615" i="1"/>
  <c r="C614" i="1"/>
  <c r="G614" i="1"/>
  <c r="C613" i="1"/>
  <c r="G613" i="1"/>
  <c r="C611" i="1"/>
  <c r="G611" i="1"/>
  <c r="C610" i="1"/>
  <c r="G610" i="1"/>
  <c r="C609" i="1"/>
  <c r="G609" i="1"/>
  <c r="C608" i="1"/>
  <c r="G608" i="1"/>
  <c r="C607" i="1"/>
  <c r="G607" i="1"/>
  <c r="C606" i="1"/>
  <c r="G606" i="1"/>
  <c r="C605" i="1"/>
  <c r="G605" i="1"/>
  <c r="C603" i="1"/>
  <c r="G603" i="1"/>
  <c r="C602" i="1"/>
  <c r="C601" i="1"/>
  <c r="G601" i="1"/>
  <c r="C599" i="1"/>
  <c r="G599" i="1"/>
  <c r="C598" i="1"/>
  <c r="G598" i="1"/>
  <c r="C597" i="1"/>
  <c r="G597" i="1"/>
  <c r="C595" i="1"/>
  <c r="G595" i="1"/>
  <c r="C594" i="1"/>
  <c r="G594" i="1"/>
  <c r="C593" i="1"/>
  <c r="G593" i="1"/>
  <c r="C592" i="1"/>
  <c r="G592" i="1"/>
  <c r="C591" i="1"/>
  <c r="G591" i="1"/>
  <c r="C590" i="1"/>
  <c r="G590" i="1"/>
  <c r="C589" i="1"/>
  <c r="G589" i="1"/>
  <c r="C588" i="1"/>
  <c r="G588" i="1"/>
  <c r="C587" i="1"/>
  <c r="G587" i="1"/>
  <c r="C586" i="1"/>
  <c r="G586" i="1"/>
  <c r="C585" i="1"/>
  <c r="G585" i="1"/>
  <c r="C584" i="1"/>
  <c r="G584" i="1"/>
  <c r="C583" i="1"/>
  <c r="G583" i="1"/>
  <c r="C582" i="1"/>
  <c r="G582" i="1"/>
  <c r="C581" i="1"/>
  <c r="G581" i="1"/>
  <c r="C580" i="1"/>
  <c r="G580" i="1"/>
  <c r="C579" i="1"/>
  <c r="G579" i="1"/>
  <c r="C578" i="1"/>
  <c r="G578" i="1"/>
  <c r="C577" i="1"/>
  <c r="G577" i="1"/>
  <c r="C576" i="1"/>
  <c r="G576" i="1"/>
  <c r="C575" i="1"/>
  <c r="G575" i="1"/>
  <c r="C574" i="1"/>
  <c r="G574" i="1"/>
  <c r="C573" i="1"/>
  <c r="G573" i="1"/>
  <c r="C572" i="1"/>
  <c r="G572" i="1"/>
  <c r="C570" i="1"/>
  <c r="G570" i="1"/>
  <c r="C568" i="1"/>
  <c r="G568" i="1"/>
  <c r="C567" i="1"/>
  <c r="G567" i="1"/>
  <c r="C566" i="1"/>
  <c r="G566" i="1"/>
  <c r="C565" i="1"/>
  <c r="G565" i="1"/>
  <c r="C564" i="1"/>
  <c r="G564" i="1"/>
  <c r="C563" i="1"/>
  <c r="G563" i="1"/>
  <c r="C562" i="1"/>
  <c r="G562" i="1"/>
  <c r="C561" i="1"/>
  <c r="G561" i="1"/>
  <c r="C560" i="1"/>
  <c r="G560" i="1"/>
  <c r="C559" i="1"/>
  <c r="G559" i="1"/>
  <c r="C558" i="1"/>
  <c r="G558" i="1"/>
  <c r="C557" i="1"/>
  <c r="G557" i="1"/>
  <c r="C556" i="1"/>
  <c r="G556" i="1"/>
  <c r="C555" i="1"/>
  <c r="G555" i="1"/>
  <c r="C554" i="1"/>
  <c r="G554" i="1"/>
  <c r="C553" i="1"/>
  <c r="G553" i="1"/>
  <c r="C552" i="1"/>
  <c r="G552" i="1"/>
  <c r="G550" i="1"/>
  <c r="C549" i="1"/>
  <c r="G549" i="1"/>
  <c r="C548" i="1"/>
  <c r="G548" i="1"/>
  <c r="C547" i="1"/>
  <c r="G547" i="1"/>
  <c r="C546" i="1"/>
  <c r="G546" i="1"/>
  <c r="C545" i="1"/>
  <c r="G545" i="1"/>
  <c r="C544" i="1"/>
  <c r="G544" i="1"/>
  <c r="C543" i="1"/>
  <c r="G543" i="1"/>
  <c r="C542" i="1"/>
  <c r="G542" i="1"/>
  <c r="C541" i="1"/>
  <c r="G541" i="1"/>
  <c r="G540" i="1"/>
  <c r="C539" i="1"/>
  <c r="G539" i="1"/>
  <c r="C538" i="1"/>
  <c r="G538" i="1"/>
  <c r="C537" i="1"/>
  <c r="G537" i="1"/>
  <c r="C536" i="1"/>
  <c r="G536" i="1"/>
  <c r="C535" i="1"/>
  <c r="G535" i="1"/>
  <c r="C534" i="1"/>
  <c r="G534" i="1"/>
  <c r="C533" i="1"/>
  <c r="G533" i="1"/>
  <c r="C532" i="1"/>
  <c r="G532" i="1"/>
  <c r="C531" i="1"/>
  <c r="G531" i="1"/>
  <c r="C530" i="1"/>
  <c r="G530" i="1"/>
  <c r="C529" i="1"/>
  <c r="G529" i="1"/>
  <c r="C528" i="1"/>
  <c r="G528" i="1"/>
  <c r="C527" i="1"/>
  <c r="G527" i="1"/>
  <c r="C526" i="1"/>
  <c r="G526" i="1"/>
  <c r="C525" i="1"/>
  <c r="G525" i="1"/>
  <c r="C524" i="1"/>
  <c r="G524" i="1"/>
  <c r="C523" i="1"/>
  <c r="G523" i="1"/>
  <c r="C522" i="1"/>
  <c r="G522" i="1"/>
  <c r="C521" i="1"/>
  <c r="G521" i="1"/>
  <c r="C520" i="1"/>
  <c r="G520" i="1"/>
  <c r="C519" i="1"/>
  <c r="G519" i="1"/>
  <c r="C518" i="1"/>
  <c r="G518" i="1"/>
  <c r="C517" i="1"/>
  <c r="G517" i="1"/>
  <c r="C516" i="1"/>
  <c r="G516" i="1"/>
  <c r="G515" i="1"/>
  <c r="G514" i="1"/>
  <c r="G513" i="1"/>
  <c r="G512" i="1"/>
  <c r="C511" i="1"/>
  <c r="G511" i="1"/>
  <c r="C510" i="1"/>
  <c r="G510" i="1"/>
  <c r="C509" i="1"/>
  <c r="G509" i="1"/>
  <c r="C508" i="1"/>
  <c r="G508" i="1"/>
  <c r="C507" i="1"/>
  <c r="G507" i="1"/>
  <c r="C506" i="1"/>
  <c r="G506" i="1"/>
  <c r="C505" i="1"/>
  <c r="G505" i="1"/>
  <c r="C503" i="1"/>
  <c r="G503" i="1"/>
  <c r="C502" i="1"/>
  <c r="G502" i="1"/>
  <c r="C501" i="1"/>
  <c r="G501" i="1"/>
  <c r="C500" i="1"/>
  <c r="G500" i="1"/>
  <c r="C499" i="1"/>
  <c r="G499" i="1"/>
  <c r="C498" i="1"/>
  <c r="G498" i="1"/>
  <c r="C497" i="1"/>
  <c r="G497" i="1"/>
  <c r="C496" i="1"/>
  <c r="G496" i="1"/>
  <c r="C495" i="1"/>
  <c r="G495" i="1"/>
  <c r="C494" i="1"/>
  <c r="G494" i="1"/>
  <c r="C493" i="1"/>
  <c r="G493" i="1"/>
  <c r="C492" i="1"/>
  <c r="G492" i="1"/>
  <c r="C491" i="1"/>
  <c r="G491" i="1"/>
  <c r="C490" i="1"/>
  <c r="G490" i="1"/>
  <c r="C489" i="1"/>
  <c r="G489" i="1"/>
  <c r="C488" i="1"/>
  <c r="G488" i="1"/>
  <c r="C487" i="1"/>
  <c r="G487" i="1"/>
  <c r="C486" i="1"/>
  <c r="G486" i="1"/>
  <c r="C485" i="1"/>
  <c r="G485" i="1"/>
  <c r="C484" i="1"/>
  <c r="G484" i="1"/>
  <c r="C483" i="1"/>
  <c r="G483" i="1"/>
  <c r="C482" i="1"/>
  <c r="G482" i="1"/>
  <c r="C481" i="1"/>
  <c r="G481" i="1"/>
  <c r="C480" i="1"/>
  <c r="G480" i="1"/>
  <c r="C479" i="1"/>
  <c r="G479" i="1"/>
  <c r="C478" i="1"/>
  <c r="G478" i="1"/>
  <c r="C477" i="1"/>
  <c r="G477" i="1"/>
  <c r="C476" i="1"/>
  <c r="G476" i="1"/>
  <c r="C475" i="1"/>
  <c r="G475" i="1"/>
  <c r="C474" i="1"/>
  <c r="G474" i="1"/>
  <c r="C473" i="1"/>
  <c r="G473" i="1"/>
  <c r="C472" i="1"/>
  <c r="G472" i="1"/>
  <c r="U461" i="1"/>
  <c r="U462" i="1"/>
  <c r="U463" i="1"/>
  <c r="U464" i="1"/>
  <c r="U465" i="1"/>
  <c r="U466" i="1"/>
  <c r="U467" i="1"/>
  <c r="U468" i="1"/>
  <c r="U469" i="1"/>
  <c r="U470" i="1"/>
  <c r="U471" i="1"/>
  <c r="R461" i="1"/>
  <c r="R462" i="1"/>
  <c r="R463" i="1"/>
  <c r="R464" i="1"/>
  <c r="R465" i="1"/>
  <c r="R466" i="1"/>
  <c r="R467" i="1"/>
  <c r="R468" i="1"/>
  <c r="R469" i="1"/>
  <c r="R470" i="1"/>
  <c r="R471" i="1"/>
  <c r="J461" i="1"/>
  <c r="M461" i="1"/>
  <c r="O461" i="1"/>
  <c r="J462" i="1"/>
  <c r="M462" i="1"/>
  <c r="O462" i="1"/>
  <c r="J463" i="1"/>
  <c r="M463" i="1"/>
  <c r="O463" i="1"/>
  <c r="J464" i="1"/>
  <c r="M464" i="1"/>
  <c r="O464" i="1"/>
  <c r="J465" i="1"/>
  <c r="M465" i="1"/>
  <c r="O465" i="1"/>
  <c r="J466" i="1"/>
  <c r="M466" i="1"/>
  <c r="O466" i="1"/>
  <c r="J467" i="1"/>
  <c r="M467" i="1"/>
  <c r="O467" i="1"/>
  <c r="J468" i="1"/>
  <c r="M468" i="1"/>
  <c r="O468" i="1"/>
  <c r="J469" i="1"/>
  <c r="M469" i="1"/>
  <c r="O469" i="1"/>
  <c r="J470" i="1"/>
  <c r="M470" i="1"/>
  <c r="O470" i="1"/>
  <c r="J471" i="1"/>
  <c r="M471" i="1"/>
  <c r="O471" i="1"/>
  <c r="C471" i="1"/>
  <c r="G471" i="1"/>
  <c r="C470" i="1"/>
  <c r="G470" i="1"/>
  <c r="C469" i="1"/>
  <c r="G469" i="1"/>
  <c r="C468" i="1"/>
  <c r="G468" i="1"/>
  <c r="C467" i="1"/>
  <c r="G467" i="1"/>
  <c r="C466" i="1"/>
  <c r="G466" i="1"/>
  <c r="C465" i="1"/>
  <c r="G465" i="1"/>
  <c r="C464" i="1"/>
  <c r="G464" i="1"/>
  <c r="C463" i="1"/>
  <c r="G463" i="1"/>
  <c r="C462" i="1"/>
  <c r="G462" i="1"/>
  <c r="C459" i="1"/>
  <c r="C455" i="1"/>
  <c r="C453" i="1"/>
  <c r="G459" i="1"/>
  <c r="J459" i="1"/>
  <c r="M459" i="1"/>
  <c r="O459" i="1"/>
  <c r="R459" i="1"/>
  <c r="U459" i="1"/>
  <c r="G455" i="1"/>
  <c r="J455" i="1"/>
  <c r="M455" i="1"/>
  <c r="O455" i="1"/>
  <c r="R455" i="1"/>
  <c r="U455" i="1"/>
  <c r="G453" i="1"/>
  <c r="J453" i="1"/>
  <c r="M453" i="1"/>
  <c r="O453" i="1"/>
  <c r="R453" i="1"/>
  <c r="U453" i="1"/>
  <c r="C461" i="1"/>
  <c r="G461" i="1"/>
  <c r="C425" i="1"/>
  <c r="G425" i="1"/>
  <c r="J425" i="1"/>
  <c r="M425" i="1"/>
  <c r="O425" i="1"/>
  <c r="R425" i="1"/>
  <c r="U42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4" i="1"/>
  <c r="U456" i="1"/>
  <c r="U457" i="1"/>
  <c r="U458" i="1"/>
  <c r="U460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4" i="1"/>
  <c r="R456" i="1"/>
  <c r="R457" i="1"/>
  <c r="R458" i="1"/>
  <c r="R460" i="1"/>
  <c r="J406" i="1"/>
  <c r="M406" i="1"/>
  <c r="O406" i="1"/>
  <c r="J407" i="1"/>
  <c r="M407" i="1"/>
  <c r="O407" i="1"/>
  <c r="J408" i="1"/>
  <c r="M408" i="1"/>
  <c r="O408" i="1"/>
  <c r="J409" i="1"/>
  <c r="M409" i="1"/>
  <c r="O409" i="1"/>
  <c r="J410" i="1"/>
  <c r="M410" i="1"/>
  <c r="O410" i="1"/>
  <c r="J411" i="1"/>
  <c r="M411" i="1"/>
  <c r="O411" i="1"/>
  <c r="J412" i="1"/>
  <c r="M412" i="1"/>
  <c r="O412" i="1"/>
  <c r="J413" i="1"/>
  <c r="M413" i="1"/>
  <c r="O413" i="1"/>
  <c r="J414" i="1"/>
  <c r="M414" i="1"/>
  <c r="O414" i="1"/>
  <c r="J415" i="1"/>
  <c r="M415" i="1"/>
  <c r="O415" i="1"/>
  <c r="J416" i="1"/>
  <c r="M416" i="1"/>
  <c r="O416" i="1"/>
  <c r="J417" i="1"/>
  <c r="M417" i="1"/>
  <c r="O417" i="1"/>
  <c r="J418" i="1"/>
  <c r="M418" i="1"/>
  <c r="O418" i="1"/>
  <c r="J419" i="1"/>
  <c r="M419" i="1"/>
  <c r="O419" i="1"/>
  <c r="J420" i="1"/>
  <c r="M420" i="1"/>
  <c r="O420" i="1"/>
  <c r="J421" i="1"/>
  <c r="M421" i="1"/>
  <c r="O421" i="1"/>
  <c r="J422" i="1"/>
  <c r="M422" i="1"/>
  <c r="O422" i="1"/>
  <c r="J423" i="1"/>
  <c r="M423" i="1"/>
  <c r="O423" i="1"/>
  <c r="J424" i="1"/>
  <c r="M424" i="1"/>
  <c r="O424" i="1"/>
  <c r="J426" i="1"/>
  <c r="M426" i="1"/>
  <c r="O426" i="1"/>
  <c r="J427" i="1"/>
  <c r="M427" i="1"/>
  <c r="O427" i="1"/>
  <c r="J428" i="1"/>
  <c r="M428" i="1"/>
  <c r="O428" i="1"/>
  <c r="J429" i="1"/>
  <c r="M429" i="1"/>
  <c r="O429" i="1"/>
  <c r="J430" i="1"/>
  <c r="M430" i="1"/>
  <c r="O430" i="1"/>
  <c r="J431" i="1"/>
  <c r="M431" i="1"/>
  <c r="O431" i="1"/>
  <c r="J432" i="1"/>
  <c r="M432" i="1"/>
  <c r="O432" i="1"/>
  <c r="J433" i="1"/>
  <c r="M433" i="1"/>
  <c r="O433" i="1"/>
  <c r="J434" i="1"/>
  <c r="M434" i="1"/>
  <c r="O434" i="1"/>
  <c r="J435" i="1"/>
  <c r="M435" i="1"/>
  <c r="O435" i="1"/>
  <c r="J436" i="1"/>
  <c r="M436" i="1"/>
  <c r="O436" i="1"/>
  <c r="J437" i="1"/>
  <c r="M437" i="1"/>
  <c r="O437" i="1"/>
  <c r="J438" i="1"/>
  <c r="M438" i="1"/>
  <c r="O438" i="1"/>
  <c r="J439" i="1"/>
  <c r="M439" i="1"/>
  <c r="O439" i="1"/>
  <c r="J440" i="1"/>
  <c r="M440" i="1"/>
  <c r="O440" i="1"/>
  <c r="J441" i="1"/>
  <c r="M441" i="1"/>
  <c r="O441" i="1"/>
  <c r="J442" i="1"/>
  <c r="M442" i="1"/>
  <c r="O442" i="1"/>
  <c r="J443" i="1"/>
  <c r="M443" i="1"/>
  <c r="O443" i="1"/>
  <c r="J444" i="1"/>
  <c r="M444" i="1"/>
  <c r="O444" i="1"/>
  <c r="J445" i="1"/>
  <c r="M445" i="1"/>
  <c r="O445" i="1"/>
  <c r="J446" i="1"/>
  <c r="M446" i="1"/>
  <c r="O446" i="1"/>
  <c r="J447" i="1"/>
  <c r="M447" i="1"/>
  <c r="O447" i="1"/>
  <c r="J448" i="1"/>
  <c r="M448" i="1"/>
  <c r="O448" i="1"/>
  <c r="J449" i="1"/>
  <c r="M449" i="1"/>
  <c r="O449" i="1"/>
  <c r="J450" i="1"/>
  <c r="M450" i="1"/>
  <c r="O450" i="1"/>
  <c r="J451" i="1"/>
  <c r="M451" i="1"/>
  <c r="O451" i="1"/>
  <c r="J452" i="1"/>
  <c r="M452" i="1"/>
  <c r="O452" i="1"/>
  <c r="J454" i="1"/>
  <c r="M454" i="1"/>
  <c r="O454" i="1"/>
  <c r="J456" i="1"/>
  <c r="M456" i="1"/>
  <c r="O456" i="1"/>
  <c r="J457" i="1"/>
  <c r="M457" i="1"/>
  <c r="O457" i="1"/>
  <c r="J458" i="1"/>
  <c r="M458" i="1"/>
  <c r="O458" i="1"/>
  <c r="J460" i="1"/>
  <c r="M460" i="1"/>
  <c r="O460" i="1"/>
  <c r="C460" i="1"/>
  <c r="G460" i="1"/>
  <c r="C458" i="1"/>
  <c r="G458" i="1"/>
  <c r="C457" i="1"/>
  <c r="G457" i="1"/>
  <c r="C456" i="1"/>
  <c r="G456" i="1"/>
  <c r="C454" i="1"/>
  <c r="G454" i="1"/>
  <c r="C452" i="1"/>
  <c r="G452" i="1"/>
  <c r="C451" i="1"/>
  <c r="G451" i="1"/>
  <c r="C450" i="1"/>
  <c r="G450" i="1"/>
  <c r="C449" i="1"/>
  <c r="G449" i="1"/>
  <c r="C448" i="1"/>
  <c r="G448" i="1"/>
  <c r="C447" i="1"/>
  <c r="G447" i="1"/>
  <c r="C446" i="1"/>
  <c r="G446" i="1"/>
  <c r="C445" i="1"/>
  <c r="G445" i="1"/>
  <c r="C444" i="1"/>
  <c r="G444" i="1"/>
  <c r="C443" i="1"/>
  <c r="G443" i="1"/>
  <c r="C442" i="1"/>
  <c r="G442" i="1"/>
  <c r="C441" i="1"/>
  <c r="G441" i="1"/>
  <c r="C440" i="1"/>
  <c r="G440" i="1"/>
  <c r="C439" i="1"/>
  <c r="G439" i="1"/>
  <c r="C438" i="1"/>
  <c r="G438" i="1"/>
  <c r="C437" i="1"/>
  <c r="G437" i="1"/>
  <c r="C436" i="1"/>
  <c r="G436" i="1"/>
  <c r="C435" i="1"/>
  <c r="G435" i="1"/>
  <c r="C434" i="1"/>
  <c r="G434" i="1"/>
  <c r="C433" i="1"/>
  <c r="G433" i="1"/>
  <c r="C432" i="1"/>
  <c r="G432" i="1"/>
  <c r="C431" i="1"/>
  <c r="G431" i="1"/>
  <c r="C430" i="1"/>
  <c r="G430" i="1"/>
  <c r="C429" i="1"/>
  <c r="G429" i="1"/>
  <c r="C428" i="1"/>
  <c r="G428" i="1"/>
  <c r="C427" i="1"/>
  <c r="G427" i="1"/>
  <c r="C426" i="1"/>
  <c r="G426" i="1"/>
  <c r="C424" i="1"/>
  <c r="G424" i="1"/>
  <c r="C423" i="1"/>
  <c r="G423" i="1"/>
  <c r="C422" i="1"/>
  <c r="G422" i="1"/>
  <c r="C421" i="1"/>
  <c r="G421" i="1"/>
  <c r="C420" i="1"/>
  <c r="G420" i="1"/>
  <c r="C419" i="1"/>
  <c r="G419" i="1"/>
  <c r="C418" i="1"/>
  <c r="G418" i="1"/>
  <c r="C417" i="1"/>
  <c r="G417" i="1"/>
  <c r="C416" i="1"/>
  <c r="G416" i="1"/>
  <c r="C415" i="1"/>
  <c r="G415" i="1"/>
  <c r="C414" i="1"/>
  <c r="G414" i="1"/>
  <c r="C413" i="1"/>
  <c r="G413" i="1"/>
  <c r="C412" i="1"/>
  <c r="G412" i="1"/>
  <c r="C411" i="1"/>
  <c r="G411" i="1"/>
  <c r="C410" i="1"/>
  <c r="G410" i="1"/>
  <c r="C409" i="1"/>
  <c r="G409" i="1"/>
  <c r="C408" i="1"/>
  <c r="G408" i="1"/>
  <c r="C407" i="1"/>
  <c r="G407" i="1"/>
  <c r="R405" i="1"/>
  <c r="R406" i="1"/>
  <c r="C399" i="1"/>
  <c r="C402" i="1"/>
  <c r="G402" i="1"/>
  <c r="J402" i="1"/>
  <c r="M402" i="1"/>
  <c r="O402" i="1"/>
  <c r="R402" i="1"/>
  <c r="U402" i="1"/>
  <c r="C405" i="1"/>
  <c r="G405" i="1"/>
  <c r="J405" i="1"/>
  <c r="M405" i="1"/>
  <c r="O405" i="1"/>
  <c r="U405" i="1"/>
  <c r="G399" i="1"/>
  <c r="J399" i="1"/>
  <c r="M399" i="1"/>
  <c r="O399" i="1"/>
  <c r="R399" i="1"/>
  <c r="U399" i="1"/>
  <c r="C406" i="1"/>
  <c r="G406" i="1"/>
  <c r="G363" i="1"/>
  <c r="C363" i="1"/>
  <c r="J363" i="1"/>
  <c r="M363" i="1"/>
  <c r="O363" i="1"/>
  <c r="R363" i="1"/>
  <c r="U363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400" i="1"/>
  <c r="R401" i="1"/>
  <c r="R403" i="1"/>
  <c r="R404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400" i="1"/>
  <c r="U401" i="1"/>
  <c r="U403" i="1"/>
  <c r="U404" i="1"/>
  <c r="J369" i="1"/>
  <c r="M369" i="1"/>
  <c r="O369" i="1"/>
  <c r="J370" i="1"/>
  <c r="M370" i="1"/>
  <c r="O370" i="1"/>
  <c r="J371" i="1"/>
  <c r="M371" i="1"/>
  <c r="O371" i="1"/>
  <c r="J372" i="1"/>
  <c r="M372" i="1"/>
  <c r="O372" i="1"/>
  <c r="J373" i="1"/>
  <c r="M373" i="1"/>
  <c r="O373" i="1"/>
  <c r="J374" i="1"/>
  <c r="M374" i="1"/>
  <c r="O374" i="1"/>
  <c r="J375" i="1"/>
  <c r="M375" i="1"/>
  <c r="O375" i="1"/>
  <c r="J376" i="1"/>
  <c r="M376" i="1"/>
  <c r="O376" i="1"/>
  <c r="J377" i="1"/>
  <c r="M377" i="1"/>
  <c r="O377" i="1"/>
  <c r="J378" i="1"/>
  <c r="M378" i="1"/>
  <c r="O378" i="1"/>
  <c r="J379" i="1"/>
  <c r="M379" i="1"/>
  <c r="O379" i="1"/>
  <c r="J380" i="1"/>
  <c r="M380" i="1"/>
  <c r="O380" i="1"/>
  <c r="J381" i="1"/>
  <c r="M381" i="1"/>
  <c r="O381" i="1"/>
  <c r="J382" i="1"/>
  <c r="M382" i="1"/>
  <c r="O382" i="1"/>
  <c r="J383" i="1"/>
  <c r="M383" i="1"/>
  <c r="O383" i="1"/>
  <c r="J384" i="1"/>
  <c r="M384" i="1"/>
  <c r="O384" i="1"/>
  <c r="J385" i="1"/>
  <c r="M385" i="1"/>
  <c r="O385" i="1"/>
  <c r="J386" i="1"/>
  <c r="M386" i="1"/>
  <c r="O386" i="1"/>
  <c r="J387" i="1"/>
  <c r="M387" i="1"/>
  <c r="O387" i="1"/>
  <c r="J388" i="1"/>
  <c r="M388" i="1"/>
  <c r="O388" i="1"/>
  <c r="J389" i="1"/>
  <c r="M389" i="1"/>
  <c r="O389" i="1"/>
  <c r="J390" i="1"/>
  <c r="M390" i="1"/>
  <c r="O390" i="1"/>
  <c r="J391" i="1"/>
  <c r="M391" i="1"/>
  <c r="O391" i="1"/>
  <c r="J392" i="1"/>
  <c r="M392" i="1"/>
  <c r="O392" i="1"/>
  <c r="J393" i="1"/>
  <c r="M393" i="1"/>
  <c r="O393" i="1"/>
  <c r="J394" i="1"/>
  <c r="M394" i="1"/>
  <c r="O394" i="1"/>
  <c r="J395" i="1"/>
  <c r="M395" i="1"/>
  <c r="O395" i="1"/>
  <c r="J396" i="1"/>
  <c r="M396" i="1"/>
  <c r="O396" i="1"/>
  <c r="J397" i="1"/>
  <c r="M397" i="1"/>
  <c r="O397" i="1"/>
  <c r="J398" i="1"/>
  <c r="M398" i="1"/>
  <c r="O398" i="1"/>
  <c r="J400" i="1"/>
  <c r="M400" i="1"/>
  <c r="O400" i="1"/>
  <c r="J401" i="1"/>
  <c r="M401" i="1"/>
  <c r="O401" i="1"/>
  <c r="J403" i="1"/>
  <c r="M403" i="1"/>
  <c r="O403" i="1"/>
  <c r="J404" i="1"/>
  <c r="M404" i="1"/>
  <c r="O404" i="1"/>
  <c r="C404" i="1"/>
  <c r="G404" i="1"/>
  <c r="C403" i="1"/>
  <c r="G403" i="1"/>
  <c r="C401" i="1"/>
  <c r="G401" i="1"/>
  <c r="C400" i="1"/>
  <c r="G400" i="1"/>
  <c r="C398" i="1"/>
  <c r="G398" i="1"/>
  <c r="C397" i="1"/>
  <c r="G397" i="1"/>
  <c r="C396" i="1"/>
  <c r="G396" i="1"/>
  <c r="C395" i="1"/>
  <c r="G395" i="1"/>
  <c r="C394" i="1"/>
  <c r="G394" i="1"/>
  <c r="C393" i="1"/>
  <c r="G393" i="1"/>
  <c r="C392" i="1"/>
  <c r="G392" i="1"/>
  <c r="C391" i="1"/>
  <c r="G391" i="1"/>
  <c r="C390" i="1"/>
  <c r="G390" i="1"/>
  <c r="C389" i="1"/>
  <c r="G389" i="1"/>
  <c r="C388" i="1"/>
  <c r="G388" i="1"/>
  <c r="C387" i="1"/>
  <c r="G387" i="1"/>
  <c r="C386" i="1"/>
  <c r="G386" i="1"/>
  <c r="C385" i="1"/>
  <c r="G385" i="1"/>
  <c r="C384" i="1"/>
  <c r="G384" i="1"/>
  <c r="C383" i="1"/>
  <c r="G383" i="1"/>
  <c r="C382" i="1"/>
  <c r="G382" i="1"/>
  <c r="C381" i="1"/>
  <c r="G381" i="1"/>
  <c r="C380" i="1"/>
  <c r="G380" i="1"/>
  <c r="C379" i="1"/>
  <c r="G379" i="1"/>
  <c r="C378" i="1"/>
  <c r="G378" i="1"/>
  <c r="C377" i="1"/>
  <c r="G377" i="1"/>
  <c r="C376" i="1"/>
  <c r="G376" i="1"/>
  <c r="C375" i="1"/>
  <c r="G375" i="1"/>
  <c r="C374" i="1"/>
  <c r="G374" i="1"/>
  <c r="C373" i="1"/>
  <c r="G373" i="1"/>
  <c r="C372" i="1"/>
  <c r="G372" i="1"/>
  <c r="C371" i="1"/>
  <c r="G371" i="1"/>
  <c r="C370" i="1"/>
  <c r="G370" i="1"/>
  <c r="C369" i="1"/>
  <c r="G369" i="1"/>
  <c r="U361" i="1"/>
  <c r="U362" i="1"/>
  <c r="U364" i="1"/>
  <c r="U365" i="1"/>
  <c r="U366" i="1"/>
  <c r="U367" i="1"/>
  <c r="U368" i="1"/>
  <c r="R361" i="1"/>
  <c r="R362" i="1"/>
  <c r="R364" i="1"/>
  <c r="R365" i="1"/>
  <c r="R366" i="1"/>
  <c r="R367" i="1"/>
  <c r="R368" i="1"/>
  <c r="J361" i="1"/>
  <c r="M361" i="1"/>
  <c r="O361" i="1"/>
  <c r="J362" i="1"/>
  <c r="M362" i="1"/>
  <c r="O362" i="1"/>
  <c r="J364" i="1"/>
  <c r="M364" i="1"/>
  <c r="O364" i="1"/>
  <c r="J365" i="1"/>
  <c r="M365" i="1"/>
  <c r="O365" i="1"/>
  <c r="J366" i="1"/>
  <c r="M366" i="1"/>
  <c r="O366" i="1"/>
  <c r="J367" i="1"/>
  <c r="M367" i="1"/>
  <c r="O367" i="1"/>
  <c r="J368" i="1"/>
  <c r="M368" i="1"/>
  <c r="O368" i="1"/>
  <c r="C368" i="1"/>
  <c r="G368" i="1"/>
  <c r="C367" i="1"/>
  <c r="G367" i="1"/>
  <c r="C366" i="1"/>
  <c r="G366" i="1"/>
  <c r="C365" i="1"/>
  <c r="G365" i="1"/>
  <c r="C364" i="1"/>
  <c r="G364" i="1"/>
  <c r="C362" i="1"/>
  <c r="G362" i="1"/>
  <c r="C361" i="1"/>
  <c r="G361" i="1"/>
  <c r="C341" i="1"/>
  <c r="G341" i="1"/>
  <c r="J341" i="1"/>
  <c r="M341" i="1"/>
  <c r="O341" i="1"/>
  <c r="R341" i="1"/>
  <c r="U341" i="1"/>
  <c r="C326" i="1"/>
  <c r="G326" i="1"/>
  <c r="J326" i="1"/>
  <c r="M326" i="1"/>
  <c r="O326" i="1"/>
  <c r="R326" i="1"/>
  <c r="U326" i="1"/>
  <c r="G315" i="1"/>
  <c r="C315" i="1"/>
  <c r="G314" i="1"/>
  <c r="C314" i="1"/>
  <c r="J315" i="1"/>
  <c r="M315" i="1"/>
  <c r="O315" i="1"/>
  <c r="R315" i="1"/>
  <c r="U315" i="1"/>
  <c r="C313" i="1"/>
  <c r="G313" i="1"/>
  <c r="J313" i="1"/>
  <c r="M313" i="1"/>
  <c r="O313" i="1"/>
  <c r="R313" i="1"/>
  <c r="U313" i="1"/>
  <c r="C309" i="1"/>
  <c r="G309" i="1"/>
  <c r="J309" i="1"/>
  <c r="M309" i="1"/>
  <c r="O309" i="1"/>
  <c r="R309" i="1"/>
  <c r="U309" i="1"/>
  <c r="C300" i="1"/>
  <c r="G300" i="1"/>
  <c r="J300" i="1"/>
  <c r="M300" i="1"/>
  <c r="O300" i="1"/>
  <c r="R300" i="1"/>
  <c r="U300" i="1"/>
  <c r="C298" i="1"/>
  <c r="G298" i="1"/>
  <c r="J298" i="1"/>
  <c r="M298" i="1"/>
  <c r="O298" i="1"/>
  <c r="R298" i="1"/>
  <c r="U298" i="1"/>
  <c r="V487" i="1"/>
  <c r="W487" i="1"/>
  <c r="Y487" i="1"/>
  <c r="V483" i="1"/>
  <c r="W483" i="1"/>
  <c r="Y483" i="1"/>
  <c r="V479" i="1"/>
  <c r="W479" i="1"/>
  <c r="Y479" i="1"/>
  <c r="Z479" i="1"/>
  <c r="V475" i="1"/>
  <c r="W475" i="1"/>
  <c r="Y475" i="1"/>
  <c r="Z475" i="1"/>
  <c r="V908" i="1"/>
  <c r="W908" i="1"/>
  <c r="Y908" i="1"/>
  <c r="Z908" i="1"/>
  <c r="V892" i="1"/>
  <c r="W892" i="1"/>
  <c r="Y892" i="1"/>
  <c r="V876" i="1"/>
  <c r="W876" i="1"/>
  <c r="Y876" i="1"/>
  <c r="Z876" i="1"/>
  <c r="V861" i="1"/>
  <c r="W861" i="1"/>
  <c r="Y861" i="1"/>
  <c r="Z861" i="1"/>
  <c r="V504" i="1"/>
  <c r="W504" i="1"/>
  <c r="Y504" i="1"/>
  <c r="Z504" i="1"/>
  <c r="V492" i="1"/>
  <c r="W492" i="1"/>
  <c r="Y492" i="1"/>
  <c r="V488" i="1"/>
  <c r="W488" i="1"/>
  <c r="Y488" i="1"/>
  <c r="Z488" i="1"/>
  <c r="V484" i="1"/>
  <c r="W484" i="1"/>
  <c r="Y484" i="1"/>
  <c r="Z484" i="1"/>
  <c r="V480" i="1"/>
  <c r="W480" i="1"/>
  <c r="Y480" i="1"/>
  <c r="V476" i="1"/>
  <c r="W476" i="1"/>
  <c r="Y476" i="1"/>
  <c r="V472" i="1"/>
  <c r="W472" i="1"/>
  <c r="Y472" i="1"/>
  <c r="Z472" i="1"/>
  <c r="V919" i="1"/>
  <c r="W919" i="1"/>
  <c r="Y919" i="1"/>
  <c r="Z919" i="1"/>
  <c r="V907" i="1"/>
  <c r="W907" i="1"/>
  <c r="Y907" i="1"/>
  <c r="Z907" i="1"/>
  <c r="V895" i="1"/>
  <c r="W895" i="1"/>
  <c r="Y895" i="1"/>
  <c r="Z895" i="1"/>
  <c r="V883" i="1"/>
  <c r="W883" i="1"/>
  <c r="Y883" i="1"/>
  <c r="Z883" i="1"/>
  <c r="V852" i="1"/>
  <c r="W852" i="1"/>
  <c r="Y852" i="1"/>
  <c r="Z852" i="1"/>
  <c r="V915" i="1"/>
  <c r="W915" i="1"/>
  <c r="Y915" i="1"/>
  <c r="Z915" i="1"/>
  <c r="V899" i="1"/>
  <c r="W899" i="1"/>
  <c r="Y899" i="1"/>
  <c r="Z899" i="1"/>
  <c r="V887" i="1"/>
  <c r="W887" i="1"/>
  <c r="Y887" i="1"/>
  <c r="Z887" i="1"/>
  <c r="V879" i="1"/>
  <c r="W879" i="1"/>
  <c r="Y879" i="1"/>
  <c r="Z879" i="1"/>
  <c r="V871" i="1"/>
  <c r="W871" i="1"/>
  <c r="Y871" i="1"/>
  <c r="V863" i="1"/>
  <c r="W863" i="1"/>
  <c r="Y863" i="1"/>
  <c r="Z863" i="1"/>
  <c r="V856" i="1"/>
  <c r="W856" i="1"/>
  <c r="Y856" i="1"/>
  <c r="Z856" i="1"/>
  <c r="V844" i="1"/>
  <c r="W844" i="1"/>
  <c r="Y844" i="1"/>
  <c r="Z844" i="1"/>
  <c r="V836" i="1"/>
  <c r="W836" i="1"/>
  <c r="Y836" i="1"/>
  <c r="Z836" i="1"/>
  <c r="V911" i="1"/>
  <c r="W911" i="1"/>
  <c r="Y911" i="1"/>
  <c r="Z911" i="1"/>
  <c r="V903" i="1"/>
  <c r="W903" i="1"/>
  <c r="Y903" i="1"/>
  <c r="Z903" i="1"/>
  <c r="V891" i="1"/>
  <c r="W891" i="1"/>
  <c r="Y891" i="1"/>
  <c r="Z891" i="1"/>
  <c r="V875" i="1"/>
  <c r="W875" i="1"/>
  <c r="Y875" i="1"/>
  <c r="Z875" i="1"/>
  <c r="V867" i="1"/>
  <c r="W867" i="1"/>
  <c r="Y867" i="1"/>
  <c r="Z867" i="1"/>
  <c r="V860" i="1"/>
  <c r="W860" i="1"/>
  <c r="Y860" i="1"/>
  <c r="Z860" i="1"/>
  <c r="V848" i="1"/>
  <c r="W848" i="1"/>
  <c r="Y848" i="1"/>
  <c r="Z848" i="1"/>
  <c r="V840" i="1"/>
  <c r="W840" i="1"/>
  <c r="Y840" i="1"/>
  <c r="Z840" i="1"/>
  <c r="V490" i="1"/>
  <c r="W490" i="1"/>
  <c r="Y490" i="1"/>
  <c r="Z490" i="1"/>
  <c r="V486" i="1"/>
  <c r="W486" i="1"/>
  <c r="Y486" i="1"/>
  <c r="Z486" i="1"/>
  <c r="V482" i="1"/>
  <c r="W482" i="1"/>
  <c r="Y482" i="1"/>
  <c r="Z482" i="1"/>
  <c r="V478" i="1"/>
  <c r="W478" i="1"/>
  <c r="Y478" i="1"/>
  <c r="V897" i="1"/>
  <c r="W897" i="1"/>
  <c r="Y897" i="1"/>
  <c r="Z897" i="1"/>
  <c r="V865" i="1"/>
  <c r="W865" i="1"/>
  <c r="Y865" i="1"/>
  <c r="Z865" i="1"/>
  <c r="V913" i="1"/>
  <c r="W913" i="1"/>
  <c r="Y913" i="1"/>
  <c r="Z913" i="1"/>
  <c r="V881" i="1"/>
  <c r="W881" i="1"/>
  <c r="Y881" i="1"/>
  <c r="Z881" i="1"/>
  <c r="V832" i="1"/>
  <c r="W832" i="1"/>
  <c r="Y832" i="1"/>
  <c r="Z832" i="1"/>
  <c r="V828" i="1"/>
  <c r="W828" i="1"/>
  <c r="Y828" i="1"/>
  <c r="Z828" i="1"/>
  <c r="V825" i="1"/>
  <c r="W825" i="1"/>
  <c r="Y825" i="1"/>
  <c r="Z825" i="1"/>
  <c r="V821" i="1"/>
  <c r="W821" i="1"/>
  <c r="Y821" i="1"/>
  <c r="Z821" i="1"/>
  <c r="V815" i="1"/>
  <c r="W815" i="1"/>
  <c r="Y815" i="1"/>
  <c r="Z815" i="1"/>
  <c r="V811" i="1"/>
  <c r="W811" i="1"/>
  <c r="Y811" i="1"/>
  <c r="Z811" i="1"/>
  <c r="V807" i="1"/>
  <c r="W807" i="1"/>
  <c r="Y807" i="1"/>
  <c r="Z807" i="1"/>
  <c r="V803" i="1"/>
  <c r="W803" i="1"/>
  <c r="Y803" i="1"/>
  <c r="Z803" i="1"/>
  <c r="V799" i="1"/>
  <c r="W799" i="1"/>
  <c r="Y799" i="1"/>
  <c r="Z799" i="1"/>
  <c r="V795" i="1"/>
  <c r="W795" i="1"/>
  <c r="Y795" i="1"/>
  <c r="Z795" i="1"/>
  <c r="V783" i="1"/>
  <c r="W783" i="1"/>
  <c r="Y783" i="1"/>
  <c r="Z783" i="1"/>
  <c r="V779" i="1"/>
  <c r="W779" i="1"/>
  <c r="Y779" i="1"/>
  <c r="Z779" i="1"/>
  <c r="V775" i="1"/>
  <c r="W775" i="1"/>
  <c r="Y775" i="1"/>
  <c r="Z775" i="1"/>
  <c r="V771" i="1"/>
  <c r="W771" i="1"/>
  <c r="Y771" i="1"/>
  <c r="Z771" i="1"/>
  <c r="V764" i="1"/>
  <c r="W764" i="1"/>
  <c r="Y764" i="1"/>
  <c r="Z764" i="1"/>
  <c r="V760" i="1"/>
  <c r="W760" i="1"/>
  <c r="Y760" i="1"/>
  <c r="Z760" i="1"/>
  <c r="V756" i="1"/>
  <c r="W756" i="1"/>
  <c r="Y756" i="1"/>
  <c r="Z756" i="1"/>
  <c r="V753" i="1"/>
  <c r="W753" i="1"/>
  <c r="Y753" i="1"/>
  <c r="Z753" i="1"/>
  <c r="V748" i="1"/>
  <c r="W748" i="1"/>
  <c r="Y748" i="1"/>
  <c r="Z748" i="1"/>
  <c r="V741" i="1"/>
  <c r="W741" i="1"/>
  <c r="Y741" i="1"/>
  <c r="Z741" i="1"/>
  <c r="V736" i="1"/>
  <c r="W736" i="1"/>
  <c r="Y736" i="1"/>
  <c r="Z736" i="1"/>
  <c r="V732" i="1"/>
  <c r="W732" i="1"/>
  <c r="Y732" i="1"/>
  <c r="Z732" i="1"/>
  <c r="V728" i="1"/>
  <c r="W728" i="1"/>
  <c r="Y728" i="1"/>
  <c r="Z728" i="1"/>
  <c r="V724" i="1"/>
  <c r="W724" i="1"/>
  <c r="Y724" i="1"/>
  <c r="Z724" i="1"/>
  <c r="V723" i="1"/>
  <c r="W723" i="1"/>
  <c r="Y723" i="1"/>
  <c r="Z723" i="1"/>
  <c r="V719" i="1"/>
  <c r="W719" i="1"/>
  <c r="Y719" i="1"/>
  <c r="Z719" i="1"/>
  <c r="V715" i="1"/>
  <c r="W715" i="1"/>
  <c r="Y715" i="1"/>
  <c r="Z715" i="1"/>
  <c r="V711" i="1"/>
  <c r="W711" i="1"/>
  <c r="Y711" i="1"/>
  <c r="Z711" i="1"/>
  <c r="V707" i="1"/>
  <c r="W707" i="1"/>
  <c r="Y707" i="1"/>
  <c r="Z707" i="1"/>
  <c r="V703" i="1"/>
  <c r="W703" i="1"/>
  <c r="Y703" i="1"/>
  <c r="Z703" i="1"/>
  <c r="V699" i="1"/>
  <c r="W699" i="1"/>
  <c r="Y699" i="1"/>
  <c r="Z699" i="1"/>
  <c r="V696" i="1"/>
  <c r="W696" i="1"/>
  <c r="Y696" i="1"/>
  <c r="Z696" i="1"/>
  <c r="V692" i="1"/>
  <c r="W692" i="1"/>
  <c r="Y692" i="1"/>
  <c r="Z692" i="1"/>
  <c r="V688" i="1"/>
  <c r="W688" i="1"/>
  <c r="Y688" i="1"/>
  <c r="Z688" i="1"/>
  <c r="V684" i="1"/>
  <c r="W684" i="1"/>
  <c r="Y684" i="1"/>
  <c r="Z684" i="1"/>
  <c r="V680" i="1"/>
  <c r="W680" i="1"/>
  <c r="Y680" i="1"/>
  <c r="Z680" i="1"/>
  <c r="V676" i="1"/>
  <c r="W676" i="1"/>
  <c r="Y676" i="1"/>
  <c r="Z676" i="1"/>
  <c r="V672" i="1"/>
  <c r="W672" i="1"/>
  <c r="Y672" i="1"/>
  <c r="Z672" i="1"/>
  <c r="V668" i="1"/>
  <c r="W668" i="1"/>
  <c r="Y668" i="1"/>
  <c r="Z668" i="1"/>
  <c r="V664" i="1"/>
  <c r="W664" i="1"/>
  <c r="Y664" i="1"/>
  <c r="Z664" i="1"/>
  <c r="V660" i="1"/>
  <c r="W660" i="1"/>
  <c r="Y660" i="1"/>
  <c r="Z660" i="1"/>
  <c r="V656" i="1"/>
  <c r="W656" i="1"/>
  <c r="Y656" i="1"/>
  <c r="Z656" i="1"/>
  <c r="V652" i="1"/>
  <c r="W652" i="1"/>
  <c r="Y652" i="1"/>
  <c r="Z652" i="1"/>
  <c r="V650" i="1"/>
  <c r="W650" i="1"/>
  <c r="Y650" i="1"/>
  <c r="Z650" i="1"/>
  <c r="V647" i="1"/>
  <c r="W647" i="1"/>
  <c r="Y647" i="1"/>
  <c r="Z647" i="1"/>
  <c r="V643" i="1"/>
  <c r="W643" i="1"/>
  <c r="Y643" i="1"/>
  <c r="Z643" i="1"/>
  <c r="V639" i="1"/>
  <c r="W639" i="1"/>
  <c r="Y639" i="1"/>
  <c r="Z639" i="1"/>
  <c r="V636" i="1"/>
  <c r="W636" i="1"/>
  <c r="Y636" i="1"/>
  <c r="Z636" i="1"/>
  <c r="V632" i="1"/>
  <c r="W632" i="1"/>
  <c r="Y632" i="1"/>
  <c r="Z632" i="1"/>
  <c r="V628" i="1"/>
  <c r="W628" i="1"/>
  <c r="Y628" i="1"/>
  <c r="Z628" i="1"/>
  <c r="V624" i="1"/>
  <c r="W624" i="1"/>
  <c r="Y624" i="1"/>
  <c r="Z624" i="1"/>
  <c r="V620" i="1"/>
  <c r="W620" i="1"/>
  <c r="Y620" i="1"/>
  <c r="Z620" i="1"/>
  <c r="V610" i="1"/>
  <c r="W610" i="1"/>
  <c r="Y610" i="1"/>
  <c r="Z610" i="1"/>
  <c r="V607" i="1"/>
  <c r="W607" i="1"/>
  <c r="Y607" i="1"/>
  <c r="Z607" i="1"/>
  <c r="V602" i="1"/>
  <c r="W602" i="1"/>
  <c r="Y602" i="1"/>
  <c r="Z602" i="1"/>
  <c r="V597" i="1"/>
  <c r="W597" i="1"/>
  <c r="Y597" i="1"/>
  <c r="Z597" i="1"/>
  <c r="V592" i="1"/>
  <c r="W592" i="1"/>
  <c r="Y592" i="1"/>
  <c r="Z592" i="1"/>
  <c r="V588" i="1"/>
  <c r="W588" i="1"/>
  <c r="Y588" i="1"/>
  <c r="Z588" i="1"/>
  <c r="V584" i="1"/>
  <c r="W584" i="1"/>
  <c r="Y584" i="1"/>
  <c r="Z584" i="1"/>
  <c r="V580" i="1"/>
  <c r="W580" i="1"/>
  <c r="Y580" i="1"/>
  <c r="Z580" i="1"/>
  <c r="V576" i="1"/>
  <c r="W576" i="1"/>
  <c r="Y576" i="1"/>
  <c r="Z576" i="1"/>
  <c r="V572" i="1"/>
  <c r="W572" i="1"/>
  <c r="Y572" i="1"/>
  <c r="Z572" i="1"/>
  <c r="V566" i="1"/>
  <c r="W566" i="1"/>
  <c r="Y566" i="1"/>
  <c r="Z566" i="1"/>
  <c r="V562" i="1"/>
  <c r="W562" i="1"/>
  <c r="Y562" i="1"/>
  <c r="Z562" i="1"/>
  <c r="V558" i="1"/>
  <c r="W558" i="1"/>
  <c r="Y558" i="1"/>
  <c r="Z558" i="1"/>
  <c r="V554" i="1"/>
  <c r="W554" i="1"/>
  <c r="Y554" i="1"/>
  <c r="Z554" i="1"/>
  <c r="V550" i="1"/>
  <c r="W550" i="1"/>
  <c r="Y550" i="1"/>
  <c r="Z550" i="1"/>
  <c r="V546" i="1"/>
  <c r="W546" i="1"/>
  <c r="Y546" i="1"/>
  <c r="Z546" i="1"/>
  <c r="V542" i="1"/>
  <c r="W542" i="1"/>
  <c r="Y542" i="1"/>
  <c r="Z542" i="1"/>
  <c r="V538" i="1"/>
  <c r="W538" i="1"/>
  <c r="Y538" i="1"/>
  <c r="Z538" i="1"/>
  <c r="V534" i="1"/>
  <c r="W534" i="1"/>
  <c r="Y534" i="1"/>
  <c r="Z534" i="1"/>
  <c r="V530" i="1"/>
  <c r="W530" i="1"/>
  <c r="Y530" i="1"/>
  <c r="Z530" i="1"/>
  <c r="V526" i="1"/>
  <c r="W526" i="1"/>
  <c r="Y526" i="1"/>
  <c r="Z526" i="1"/>
  <c r="V522" i="1"/>
  <c r="W522" i="1"/>
  <c r="Y522" i="1"/>
  <c r="Z522" i="1"/>
  <c r="V518" i="1"/>
  <c r="W518" i="1"/>
  <c r="Y518" i="1"/>
  <c r="Z518" i="1"/>
  <c r="V514" i="1"/>
  <c r="W514" i="1"/>
  <c r="Y514" i="1"/>
  <c r="Z514" i="1"/>
  <c r="V510" i="1"/>
  <c r="W510" i="1"/>
  <c r="Y510" i="1"/>
  <c r="Z510" i="1"/>
  <c r="V506" i="1"/>
  <c r="W506" i="1"/>
  <c r="Y506" i="1"/>
  <c r="Z506" i="1"/>
  <c r="Z892" i="1"/>
  <c r="V921" i="1"/>
  <c r="W921" i="1"/>
  <c r="Y921" i="1"/>
  <c r="Z921" i="1"/>
  <c r="V917" i="1"/>
  <c r="W917" i="1"/>
  <c r="Y917" i="1"/>
  <c r="Z917" i="1"/>
  <c r="V909" i="1"/>
  <c r="W909" i="1"/>
  <c r="Y909" i="1"/>
  <c r="Z909" i="1"/>
  <c r="V905" i="1"/>
  <c r="W905" i="1"/>
  <c r="Y905" i="1"/>
  <c r="Z905" i="1"/>
  <c r="V901" i="1"/>
  <c r="W901" i="1"/>
  <c r="Y901" i="1"/>
  <c r="Z901" i="1"/>
  <c r="V893" i="1"/>
  <c r="W893" i="1"/>
  <c r="Y893" i="1"/>
  <c r="Z893" i="1"/>
  <c r="V889" i="1"/>
  <c r="W889" i="1"/>
  <c r="Y889" i="1"/>
  <c r="Z889" i="1"/>
  <c r="V885" i="1"/>
  <c r="W885" i="1"/>
  <c r="Y885" i="1"/>
  <c r="Z885" i="1"/>
  <c r="V877" i="1"/>
  <c r="W877" i="1"/>
  <c r="Y877" i="1"/>
  <c r="Z877" i="1"/>
  <c r="V873" i="1"/>
  <c r="W873" i="1"/>
  <c r="Y873" i="1"/>
  <c r="Z873" i="1"/>
  <c r="V869" i="1"/>
  <c r="W869" i="1"/>
  <c r="Y869" i="1"/>
  <c r="Z869" i="1"/>
  <c r="V862" i="1"/>
  <c r="W862" i="1"/>
  <c r="Y862" i="1"/>
  <c r="Z862" i="1"/>
  <c r="V858" i="1"/>
  <c r="W858" i="1"/>
  <c r="Y858" i="1"/>
  <c r="Z858" i="1"/>
  <c r="V920" i="1"/>
  <c r="W920" i="1"/>
  <c r="Y920" i="1"/>
  <c r="Z920" i="1"/>
  <c r="V916" i="1"/>
  <c r="W916" i="1"/>
  <c r="Y916" i="1"/>
  <c r="Z916" i="1"/>
  <c r="V912" i="1"/>
  <c r="W912" i="1"/>
  <c r="Y912" i="1"/>
  <c r="Z912" i="1"/>
  <c r="V904" i="1"/>
  <c r="W904" i="1"/>
  <c r="Y904" i="1"/>
  <c r="Z904" i="1"/>
  <c r="V900" i="1"/>
  <c r="W900" i="1"/>
  <c r="Y900" i="1"/>
  <c r="Z900" i="1"/>
  <c r="V896" i="1"/>
  <c r="W896" i="1"/>
  <c r="Y896" i="1"/>
  <c r="Z896" i="1"/>
  <c r="V888" i="1"/>
  <c r="W888" i="1"/>
  <c r="Y888" i="1"/>
  <c r="Z888" i="1"/>
  <c r="V884" i="1"/>
  <c r="W884" i="1"/>
  <c r="Y884" i="1"/>
  <c r="Z884" i="1"/>
  <c r="V880" i="1"/>
  <c r="W880" i="1"/>
  <c r="Y880" i="1"/>
  <c r="Z880" i="1"/>
  <c r="V872" i="1"/>
  <c r="W872" i="1"/>
  <c r="Y872" i="1"/>
  <c r="Z872" i="1"/>
  <c r="V868" i="1"/>
  <c r="W868" i="1"/>
  <c r="Y868" i="1"/>
  <c r="Z868" i="1"/>
  <c r="V864" i="1"/>
  <c r="W864" i="1"/>
  <c r="Y864" i="1"/>
  <c r="Z864" i="1"/>
  <c r="V857" i="1"/>
  <c r="W857" i="1"/>
  <c r="Y857" i="1"/>
  <c r="Z857" i="1"/>
  <c r="V853" i="1"/>
  <c r="W853" i="1"/>
  <c r="Y853" i="1"/>
  <c r="Z853" i="1"/>
  <c r="V849" i="1"/>
  <c r="W849" i="1"/>
  <c r="Y849" i="1"/>
  <c r="Z849" i="1"/>
  <c r="V501" i="1"/>
  <c r="W501" i="1"/>
  <c r="Y501" i="1"/>
  <c r="Z501" i="1"/>
  <c r="V497" i="1"/>
  <c r="W497" i="1"/>
  <c r="Y497" i="1"/>
  <c r="Z497" i="1"/>
  <c r="V493" i="1"/>
  <c r="W493" i="1"/>
  <c r="Y493" i="1"/>
  <c r="Z493" i="1"/>
  <c r="V469" i="1"/>
  <c r="W469" i="1"/>
  <c r="Y469" i="1"/>
  <c r="Z469" i="1"/>
  <c r="V465" i="1"/>
  <c r="W465" i="1"/>
  <c r="Y465" i="1"/>
  <c r="Z465" i="1"/>
  <c r="V461" i="1"/>
  <c r="W461" i="1"/>
  <c r="Y461" i="1"/>
  <c r="Z461" i="1"/>
  <c r="V922" i="1"/>
  <c r="W922" i="1"/>
  <c r="Y922" i="1"/>
  <c r="Z922" i="1"/>
  <c r="V918" i="1"/>
  <c r="W918" i="1"/>
  <c r="Y918" i="1"/>
  <c r="Z918" i="1"/>
  <c r="V914" i="1"/>
  <c r="W914" i="1"/>
  <c r="Y914" i="1"/>
  <c r="Z914" i="1"/>
  <c r="V910" i="1"/>
  <c r="W910" i="1"/>
  <c r="Y910" i="1"/>
  <c r="Z910" i="1"/>
  <c r="V906" i="1"/>
  <c r="W906" i="1"/>
  <c r="Y906" i="1"/>
  <c r="Z906" i="1"/>
  <c r="V902" i="1"/>
  <c r="W902" i="1"/>
  <c r="Y902" i="1"/>
  <c r="Z902" i="1"/>
  <c r="V898" i="1"/>
  <c r="W898" i="1"/>
  <c r="Y898" i="1"/>
  <c r="Z898" i="1"/>
  <c r="V894" i="1"/>
  <c r="W894" i="1"/>
  <c r="Y894" i="1"/>
  <c r="Z894" i="1"/>
  <c r="V890" i="1"/>
  <c r="W890" i="1"/>
  <c r="Y890" i="1"/>
  <c r="Z890" i="1"/>
  <c r="V886" i="1"/>
  <c r="W886" i="1"/>
  <c r="Y886" i="1"/>
  <c r="Z886" i="1"/>
  <c r="V882" i="1"/>
  <c r="W882" i="1"/>
  <c r="Y882" i="1"/>
  <c r="Z882" i="1"/>
  <c r="V878" i="1"/>
  <c r="W878" i="1"/>
  <c r="Y878" i="1"/>
  <c r="Z878" i="1"/>
  <c r="V874" i="1"/>
  <c r="W874" i="1"/>
  <c r="Y874" i="1"/>
  <c r="Z874" i="1"/>
  <c r="V870" i="1"/>
  <c r="W870" i="1"/>
  <c r="Y870" i="1"/>
  <c r="Z870" i="1"/>
  <c r="V866" i="1"/>
  <c r="W866" i="1"/>
  <c r="Y866" i="1"/>
  <c r="Z866" i="1"/>
  <c r="V859" i="1"/>
  <c r="W859" i="1"/>
  <c r="Y859" i="1"/>
  <c r="Z859" i="1"/>
  <c r="V855" i="1"/>
  <c r="W855" i="1"/>
  <c r="Y855" i="1"/>
  <c r="Z855" i="1"/>
  <c r="V851" i="1"/>
  <c r="W851" i="1"/>
  <c r="Y851" i="1"/>
  <c r="Z851" i="1"/>
  <c r="V847" i="1"/>
  <c r="W847" i="1"/>
  <c r="Y847" i="1"/>
  <c r="Z847" i="1"/>
  <c r="V843" i="1"/>
  <c r="W843" i="1"/>
  <c r="Y843" i="1"/>
  <c r="Z843" i="1"/>
  <c r="V839" i="1"/>
  <c r="W839" i="1"/>
  <c r="Y839" i="1"/>
  <c r="Z839" i="1"/>
  <c r="V835" i="1"/>
  <c r="W835" i="1"/>
  <c r="Y835" i="1"/>
  <c r="Z835" i="1"/>
  <c r="V831" i="1"/>
  <c r="W831" i="1"/>
  <c r="Y831" i="1"/>
  <c r="Z831" i="1"/>
  <c r="V827" i="1"/>
  <c r="W827" i="1"/>
  <c r="Y827" i="1"/>
  <c r="Z827" i="1"/>
  <c r="V824" i="1"/>
  <c r="W824" i="1"/>
  <c r="Y824" i="1"/>
  <c r="Z824" i="1"/>
  <c r="V818" i="1"/>
  <c r="W818" i="1"/>
  <c r="Y818" i="1"/>
  <c r="Z818" i="1"/>
  <c r="V814" i="1"/>
  <c r="W814" i="1"/>
  <c r="Y814" i="1"/>
  <c r="Z814" i="1"/>
  <c r="V810" i="1"/>
  <c r="W810" i="1"/>
  <c r="Y810" i="1"/>
  <c r="Z810" i="1"/>
  <c r="V806" i="1"/>
  <c r="W806" i="1"/>
  <c r="Y806" i="1"/>
  <c r="Z806" i="1"/>
  <c r="V802" i="1"/>
  <c r="W802" i="1"/>
  <c r="Y802" i="1"/>
  <c r="Z802" i="1"/>
  <c r="V798" i="1"/>
  <c r="W798" i="1"/>
  <c r="Y798" i="1"/>
  <c r="Z798" i="1"/>
  <c r="V794" i="1"/>
  <c r="W794" i="1"/>
  <c r="Y794" i="1"/>
  <c r="Z794" i="1"/>
  <c r="V782" i="1"/>
  <c r="W782" i="1"/>
  <c r="Y782" i="1"/>
  <c r="Z782" i="1"/>
  <c r="V778" i="1"/>
  <c r="W778" i="1"/>
  <c r="Y778" i="1"/>
  <c r="Z778" i="1"/>
  <c r="V774" i="1"/>
  <c r="W774" i="1"/>
  <c r="Y774" i="1"/>
  <c r="Z774" i="1"/>
  <c r="V770" i="1"/>
  <c r="W770" i="1"/>
  <c r="Y770" i="1"/>
  <c r="Z770" i="1"/>
  <c r="V767" i="1"/>
  <c r="W767" i="1"/>
  <c r="Y767" i="1"/>
  <c r="Z767" i="1"/>
  <c r="V763" i="1"/>
  <c r="W763" i="1"/>
  <c r="Y763" i="1"/>
  <c r="Z763" i="1"/>
  <c r="V759" i="1"/>
  <c r="W759" i="1"/>
  <c r="Y759" i="1"/>
  <c r="Z759" i="1"/>
  <c r="V752" i="1"/>
  <c r="W752" i="1"/>
  <c r="Y752" i="1"/>
  <c r="Z752" i="1"/>
  <c r="V747" i="1"/>
  <c r="W747" i="1"/>
  <c r="Y747" i="1"/>
  <c r="Z747" i="1"/>
  <c r="V744" i="1"/>
  <c r="W744" i="1"/>
  <c r="Y744" i="1"/>
  <c r="Z744" i="1"/>
  <c r="V740" i="1"/>
  <c r="W740" i="1"/>
  <c r="Y740" i="1"/>
  <c r="Z740" i="1"/>
  <c r="V735" i="1"/>
  <c r="W735" i="1"/>
  <c r="Y735" i="1"/>
  <c r="Z735" i="1"/>
  <c r="V731" i="1"/>
  <c r="W731" i="1"/>
  <c r="Y731" i="1"/>
  <c r="Z731" i="1"/>
  <c r="V727" i="1"/>
  <c r="W727" i="1"/>
  <c r="Y727" i="1"/>
  <c r="Z727" i="1"/>
  <c r="V722" i="1"/>
  <c r="W722" i="1"/>
  <c r="Y722" i="1"/>
  <c r="Z722" i="1"/>
  <c r="V718" i="1"/>
  <c r="W718" i="1"/>
  <c r="Y718" i="1"/>
  <c r="Z718" i="1"/>
  <c r="V714" i="1"/>
  <c r="W714" i="1"/>
  <c r="Y714" i="1"/>
  <c r="Z714" i="1"/>
  <c r="V710" i="1"/>
  <c r="W710" i="1"/>
  <c r="Y710" i="1"/>
  <c r="Z710" i="1"/>
  <c r="V706" i="1"/>
  <c r="W706" i="1"/>
  <c r="Y706" i="1"/>
  <c r="Z706" i="1"/>
  <c r="V702" i="1"/>
  <c r="W702" i="1"/>
  <c r="Y702" i="1"/>
  <c r="Z702" i="1"/>
  <c r="V698" i="1"/>
  <c r="W698" i="1"/>
  <c r="Y698" i="1"/>
  <c r="Z698" i="1"/>
  <c r="V695" i="1"/>
  <c r="W695" i="1"/>
  <c r="Y695" i="1"/>
  <c r="Z695" i="1"/>
  <c r="V691" i="1"/>
  <c r="W691" i="1"/>
  <c r="Y691" i="1"/>
  <c r="Z691" i="1"/>
  <c r="V687" i="1"/>
  <c r="W687" i="1"/>
  <c r="Y687" i="1"/>
  <c r="V683" i="1"/>
  <c r="W683" i="1"/>
  <c r="Y683" i="1"/>
  <c r="Z683" i="1"/>
  <c r="V679" i="1"/>
  <c r="W679" i="1"/>
  <c r="Y679" i="1"/>
  <c r="Z679" i="1"/>
  <c r="V675" i="1"/>
  <c r="W675" i="1"/>
  <c r="Y675" i="1"/>
  <c r="Z675" i="1"/>
  <c r="V671" i="1"/>
  <c r="W671" i="1"/>
  <c r="Y671" i="1"/>
  <c r="Z671" i="1"/>
  <c r="V667" i="1"/>
  <c r="W667" i="1"/>
  <c r="Y667" i="1"/>
  <c r="Z667" i="1"/>
  <c r="V663" i="1"/>
  <c r="W663" i="1"/>
  <c r="Y663" i="1"/>
  <c r="Z663" i="1"/>
  <c r="V659" i="1"/>
  <c r="W659" i="1"/>
  <c r="Y659" i="1"/>
  <c r="Z659" i="1"/>
  <c r="V655" i="1"/>
  <c r="W655" i="1"/>
  <c r="Y655" i="1"/>
  <c r="Z655" i="1"/>
  <c r="V651" i="1"/>
  <c r="W651" i="1"/>
  <c r="Y651" i="1"/>
  <c r="Z651" i="1"/>
  <c r="V649" i="1"/>
  <c r="W649" i="1"/>
  <c r="Y649" i="1"/>
  <c r="Z649" i="1"/>
  <c r="V646" i="1"/>
  <c r="W646" i="1"/>
  <c r="Y646" i="1"/>
  <c r="Z646" i="1"/>
  <c r="V642" i="1"/>
  <c r="W642" i="1"/>
  <c r="Y642" i="1"/>
  <c r="Z642" i="1"/>
  <c r="V638" i="1"/>
  <c r="W638" i="1"/>
  <c r="Y638" i="1"/>
  <c r="Z638" i="1"/>
  <c r="V635" i="1"/>
  <c r="W635" i="1"/>
  <c r="Y635" i="1"/>
  <c r="Z635" i="1"/>
  <c r="V631" i="1"/>
  <c r="W631" i="1"/>
  <c r="Y631" i="1"/>
  <c r="Z631" i="1"/>
  <c r="V627" i="1"/>
  <c r="W627" i="1"/>
  <c r="Y627" i="1"/>
  <c r="Z627" i="1"/>
  <c r="V623" i="1"/>
  <c r="W623" i="1"/>
  <c r="Y623" i="1"/>
  <c r="Z623" i="1"/>
  <c r="V619" i="1"/>
  <c r="W619" i="1"/>
  <c r="Y619" i="1"/>
  <c r="Z619" i="1"/>
  <c r="V616" i="1"/>
  <c r="W616" i="1"/>
  <c r="Y616" i="1"/>
  <c r="Z616" i="1"/>
  <c r="V609" i="1"/>
  <c r="W609" i="1"/>
  <c r="Y609" i="1"/>
  <c r="Z609" i="1"/>
  <c r="V606" i="1"/>
  <c r="W606" i="1"/>
  <c r="Y606" i="1"/>
  <c r="Z606" i="1"/>
  <c r="V601" i="1"/>
  <c r="W601" i="1"/>
  <c r="Y601" i="1"/>
  <c r="Z601" i="1"/>
  <c r="V595" i="1"/>
  <c r="W595" i="1"/>
  <c r="Y595" i="1"/>
  <c r="Z595" i="1"/>
  <c r="V591" i="1"/>
  <c r="W591" i="1"/>
  <c r="Y591" i="1"/>
  <c r="Z591" i="1"/>
  <c r="V587" i="1"/>
  <c r="W587" i="1"/>
  <c r="Y587" i="1"/>
  <c r="Z587" i="1"/>
  <c r="V583" i="1"/>
  <c r="W583" i="1"/>
  <c r="Y583" i="1"/>
  <c r="Z583" i="1"/>
  <c r="V579" i="1"/>
  <c r="W579" i="1"/>
  <c r="Y579" i="1"/>
  <c r="Z579" i="1"/>
  <c r="V575" i="1"/>
  <c r="W575" i="1"/>
  <c r="Y575" i="1"/>
  <c r="Z575" i="1"/>
  <c r="V570" i="1"/>
  <c r="W570" i="1"/>
  <c r="Y570" i="1"/>
  <c r="Z570" i="1"/>
  <c r="V565" i="1"/>
  <c r="W565" i="1"/>
  <c r="Y565" i="1"/>
  <c r="Z565" i="1"/>
  <c r="V561" i="1"/>
  <c r="W561" i="1"/>
  <c r="Y561" i="1"/>
  <c r="Z561" i="1"/>
  <c r="V557" i="1"/>
  <c r="W557" i="1"/>
  <c r="Y557" i="1"/>
  <c r="Z557" i="1"/>
  <c r="V553" i="1"/>
  <c r="W553" i="1"/>
  <c r="Y553" i="1"/>
  <c r="Z553" i="1"/>
  <c r="V549" i="1"/>
  <c r="W549" i="1"/>
  <c r="Y549" i="1"/>
  <c r="Z549" i="1"/>
  <c r="V545" i="1"/>
  <c r="W545" i="1"/>
  <c r="Y545" i="1"/>
  <c r="Z545" i="1"/>
  <c r="V541" i="1"/>
  <c r="W541" i="1"/>
  <c r="Y541" i="1"/>
  <c r="Z541" i="1"/>
  <c r="V537" i="1"/>
  <c r="W537" i="1"/>
  <c r="Y537" i="1"/>
  <c r="Z537" i="1"/>
  <c r="V533" i="1"/>
  <c r="W533" i="1"/>
  <c r="Y533" i="1"/>
  <c r="Z533" i="1"/>
  <c r="V529" i="1"/>
  <c r="W529" i="1"/>
  <c r="Y529" i="1"/>
  <c r="Z529" i="1"/>
  <c r="V525" i="1"/>
  <c r="W525" i="1"/>
  <c r="Y525" i="1"/>
  <c r="Z525" i="1"/>
  <c r="V521" i="1"/>
  <c r="W521" i="1"/>
  <c r="Y521" i="1"/>
  <c r="Z521" i="1"/>
  <c r="V517" i="1"/>
  <c r="W517" i="1"/>
  <c r="Y517" i="1"/>
  <c r="Z517" i="1"/>
  <c r="V513" i="1"/>
  <c r="W513" i="1"/>
  <c r="Y513" i="1"/>
  <c r="Z513" i="1"/>
  <c r="V509" i="1"/>
  <c r="W509" i="1"/>
  <c r="Y509" i="1"/>
  <c r="Z509" i="1"/>
  <c r="V505" i="1"/>
  <c r="W505" i="1"/>
  <c r="Y505" i="1"/>
  <c r="Z505" i="1"/>
  <c r="V500" i="1"/>
  <c r="W500" i="1"/>
  <c r="Y500" i="1"/>
  <c r="Z500" i="1"/>
  <c r="V496" i="1"/>
  <c r="W496" i="1"/>
  <c r="Y496" i="1"/>
  <c r="Z496" i="1"/>
  <c r="Z687" i="1"/>
  <c r="Z871" i="1"/>
  <c r="V854" i="1"/>
  <c r="W854" i="1"/>
  <c r="Y854" i="1"/>
  <c r="Z854" i="1"/>
  <c r="V850" i="1"/>
  <c r="W850" i="1"/>
  <c r="Y850" i="1"/>
  <c r="Z850" i="1"/>
  <c r="V846" i="1"/>
  <c r="W846" i="1"/>
  <c r="Y846" i="1"/>
  <c r="Z846" i="1"/>
  <c r="V842" i="1"/>
  <c r="W842" i="1"/>
  <c r="Y842" i="1"/>
  <c r="Z842" i="1"/>
  <c r="V838" i="1"/>
  <c r="W838" i="1"/>
  <c r="Y838" i="1"/>
  <c r="Z838" i="1"/>
  <c r="V834" i="1"/>
  <c r="W834" i="1"/>
  <c r="Y834" i="1"/>
  <c r="Z834" i="1"/>
  <c r="V830" i="1"/>
  <c r="W830" i="1"/>
  <c r="Y830" i="1"/>
  <c r="Z830" i="1"/>
  <c r="V826" i="1"/>
  <c r="W826" i="1"/>
  <c r="Y826" i="1"/>
  <c r="Z826" i="1"/>
  <c r="V823" i="1"/>
  <c r="W823" i="1"/>
  <c r="Y823" i="1"/>
  <c r="Z823" i="1"/>
  <c r="V817" i="1"/>
  <c r="W817" i="1"/>
  <c r="Y817" i="1"/>
  <c r="Z817" i="1"/>
  <c r="V813" i="1"/>
  <c r="W813" i="1"/>
  <c r="Y813" i="1"/>
  <c r="Z813" i="1"/>
  <c r="V809" i="1"/>
  <c r="W809" i="1"/>
  <c r="Y809" i="1"/>
  <c r="Z809" i="1"/>
  <c r="V805" i="1"/>
  <c r="W805" i="1"/>
  <c r="Y805" i="1"/>
  <c r="Z805" i="1"/>
  <c r="V801" i="1"/>
  <c r="W801" i="1"/>
  <c r="Y801" i="1"/>
  <c r="Z801" i="1"/>
  <c r="V797" i="1"/>
  <c r="W797" i="1"/>
  <c r="Y797" i="1"/>
  <c r="Z797" i="1"/>
  <c r="V793" i="1"/>
  <c r="W793" i="1"/>
  <c r="Y793" i="1"/>
  <c r="Z793" i="1"/>
  <c r="V781" i="1"/>
  <c r="W781" i="1"/>
  <c r="Y781" i="1"/>
  <c r="Z781" i="1"/>
  <c r="V777" i="1"/>
  <c r="W777" i="1"/>
  <c r="Y777" i="1"/>
  <c r="Z777" i="1"/>
  <c r="V773" i="1"/>
  <c r="W773" i="1"/>
  <c r="Y773" i="1"/>
  <c r="Z773" i="1"/>
  <c r="V769" i="1"/>
  <c r="W769" i="1"/>
  <c r="Y769" i="1"/>
  <c r="Z769" i="1"/>
  <c r="V766" i="1"/>
  <c r="W766" i="1"/>
  <c r="Y766" i="1"/>
  <c r="Z766" i="1"/>
  <c r="V762" i="1"/>
  <c r="W762" i="1"/>
  <c r="Y762" i="1"/>
  <c r="Z762" i="1"/>
  <c r="V758" i="1"/>
  <c r="W758" i="1"/>
  <c r="Y758" i="1"/>
  <c r="Z758" i="1"/>
  <c r="V755" i="1"/>
  <c r="W755" i="1"/>
  <c r="Y755" i="1"/>
  <c r="Z755" i="1"/>
  <c r="V750" i="1"/>
  <c r="W750" i="1"/>
  <c r="Y750" i="1"/>
  <c r="Z750" i="1"/>
  <c r="V746" i="1"/>
  <c r="W746" i="1"/>
  <c r="Y746" i="1"/>
  <c r="Z746" i="1"/>
  <c r="V743" i="1"/>
  <c r="W743" i="1"/>
  <c r="Y743" i="1"/>
  <c r="Z743" i="1"/>
  <c r="V738" i="1"/>
  <c r="W738" i="1"/>
  <c r="Y738" i="1"/>
  <c r="Z738" i="1"/>
  <c r="V734" i="1"/>
  <c r="W734" i="1"/>
  <c r="Y734" i="1"/>
  <c r="Z734" i="1"/>
  <c r="V730" i="1"/>
  <c r="W730" i="1"/>
  <c r="Y730" i="1"/>
  <c r="Z730" i="1"/>
  <c r="V726" i="1"/>
  <c r="W726" i="1"/>
  <c r="Y726" i="1"/>
  <c r="Z726" i="1"/>
  <c r="V721" i="1"/>
  <c r="W721" i="1"/>
  <c r="Y721" i="1"/>
  <c r="Z721" i="1"/>
  <c r="V717" i="1"/>
  <c r="W717" i="1"/>
  <c r="Y717" i="1"/>
  <c r="Z717" i="1"/>
  <c r="V713" i="1"/>
  <c r="W713" i="1"/>
  <c r="Y713" i="1"/>
  <c r="Z713" i="1"/>
  <c r="V709" i="1"/>
  <c r="W709" i="1"/>
  <c r="Y709" i="1"/>
  <c r="Z709" i="1"/>
  <c r="V705" i="1"/>
  <c r="W705" i="1"/>
  <c r="Y705" i="1"/>
  <c r="Z705" i="1"/>
  <c r="V701" i="1"/>
  <c r="W701" i="1"/>
  <c r="Y701" i="1"/>
  <c r="Z701" i="1"/>
  <c r="V697" i="1"/>
  <c r="W697" i="1"/>
  <c r="Y697" i="1"/>
  <c r="Z697" i="1"/>
  <c r="V694" i="1"/>
  <c r="W694" i="1"/>
  <c r="Y694" i="1"/>
  <c r="Z694" i="1"/>
  <c r="V690" i="1"/>
  <c r="W690" i="1"/>
  <c r="Y690" i="1"/>
  <c r="Z690" i="1"/>
  <c r="V686" i="1"/>
  <c r="W686" i="1"/>
  <c r="Y686" i="1"/>
  <c r="Z686" i="1"/>
  <c r="V682" i="1"/>
  <c r="W682" i="1"/>
  <c r="Y682" i="1"/>
  <c r="Z682" i="1"/>
  <c r="V678" i="1"/>
  <c r="W678" i="1"/>
  <c r="Y678" i="1"/>
  <c r="Z678" i="1"/>
  <c r="V674" i="1"/>
  <c r="W674" i="1"/>
  <c r="Y674" i="1"/>
  <c r="Z674" i="1"/>
  <c r="V670" i="1"/>
  <c r="W670" i="1"/>
  <c r="Y670" i="1"/>
  <c r="Z670" i="1"/>
  <c r="V666" i="1"/>
  <c r="W666" i="1"/>
  <c r="Y666" i="1"/>
  <c r="Z666" i="1"/>
  <c r="V662" i="1"/>
  <c r="W662" i="1"/>
  <c r="Y662" i="1"/>
  <c r="Z662" i="1"/>
  <c r="V658" i="1"/>
  <c r="W658" i="1"/>
  <c r="Y658" i="1"/>
  <c r="Z658" i="1"/>
  <c r="V654" i="1"/>
  <c r="W654" i="1"/>
  <c r="Y654" i="1"/>
  <c r="Z654" i="1"/>
  <c r="V645" i="1"/>
  <c r="W645" i="1"/>
  <c r="Y645" i="1"/>
  <c r="Z645" i="1"/>
  <c r="V641" i="1"/>
  <c r="W641" i="1"/>
  <c r="Y641" i="1"/>
  <c r="Z641" i="1"/>
  <c r="V637" i="1"/>
  <c r="W637" i="1"/>
  <c r="Y637" i="1"/>
  <c r="Z637" i="1"/>
  <c r="V634" i="1"/>
  <c r="W634" i="1"/>
  <c r="Y634" i="1"/>
  <c r="Z634" i="1"/>
  <c r="V630" i="1"/>
  <c r="W630" i="1"/>
  <c r="Y630" i="1"/>
  <c r="Z630" i="1"/>
  <c r="V626" i="1"/>
  <c r="W626" i="1"/>
  <c r="Y626" i="1"/>
  <c r="Z626" i="1"/>
  <c r="V622" i="1"/>
  <c r="W622" i="1"/>
  <c r="Y622" i="1"/>
  <c r="Z622" i="1"/>
  <c r="V618" i="1"/>
  <c r="W618" i="1"/>
  <c r="Y618" i="1"/>
  <c r="Z618" i="1"/>
  <c r="V615" i="1"/>
  <c r="W615" i="1"/>
  <c r="Y615" i="1"/>
  <c r="Z615" i="1"/>
  <c r="V613" i="1"/>
  <c r="W613" i="1"/>
  <c r="Y613" i="1"/>
  <c r="Z613" i="1"/>
  <c r="V605" i="1"/>
  <c r="W605" i="1"/>
  <c r="Y605" i="1"/>
  <c r="Z605" i="1"/>
  <c r="V599" i="1"/>
  <c r="W599" i="1"/>
  <c r="Y599" i="1"/>
  <c r="Z599" i="1"/>
  <c r="V594" i="1"/>
  <c r="W594" i="1"/>
  <c r="Y594" i="1"/>
  <c r="Z594" i="1"/>
  <c r="V590" i="1"/>
  <c r="W590" i="1"/>
  <c r="Y590" i="1"/>
  <c r="Z590" i="1"/>
  <c r="V586" i="1"/>
  <c r="W586" i="1"/>
  <c r="Y586" i="1"/>
  <c r="Z586" i="1"/>
  <c r="V582" i="1"/>
  <c r="W582" i="1"/>
  <c r="Y582" i="1"/>
  <c r="Z582" i="1"/>
  <c r="V578" i="1"/>
  <c r="W578" i="1"/>
  <c r="Y578" i="1"/>
  <c r="Z578" i="1"/>
  <c r="V574" i="1"/>
  <c r="W574" i="1"/>
  <c r="Y574" i="1"/>
  <c r="Z574" i="1"/>
  <c r="V568" i="1"/>
  <c r="W568" i="1"/>
  <c r="Y568" i="1"/>
  <c r="Z568" i="1"/>
  <c r="V564" i="1"/>
  <c r="W564" i="1"/>
  <c r="Y564" i="1"/>
  <c r="Z564" i="1"/>
  <c r="V560" i="1"/>
  <c r="W560" i="1"/>
  <c r="Y560" i="1"/>
  <c r="Z560" i="1"/>
  <c r="V556" i="1"/>
  <c r="W556" i="1"/>
  <c r="Y556" i="1"/>
  <c r="Z556" i="1"/>
  <c r="V552" i="1"/>
  <c r="W552" i="1"/>
  <c r="Y552" i="1"/>
  <c r="Z552" i="1"/>
  <c r="V548" i="1"/>
  <c r="W548" i="1"/>
  <c r="Y548" i="1"/>
  <c r="Z548" i="1"/>
  <c r="V544" i="1"/>
  <c r="W544" i="1"/>
  <c r="Y544" i="1"/>
  <c r="Z544" i="1"/>
  <c r="V540" i="1"/>
  <c r="W540" i="1"/>
  <c r="Y540" i="1"/>
  <c r="Z540" i="1"/>
  <c r="V536" i="1"/>
  <c r="W536" i="1"/>
  <c r="Y536" i="1"/>
  <c r="Z536" i="1"/>
  <c r="V532" i="1"/>
  <c r="W532" i="1"/>
  <c r="Y532" i="1"/>
  <c r="Z532" i="1"/>
  <c r="V528" i="1"/>
  <c r="W528" i="1"/>
  <c r="Y528" i="1"/>
  <c r="Z528" i="1"/>
  <c r="V524" i="1"/>
  <c r="W524" i="1"/>
  <c r="Y524" i="1"/>
  <c r="Z524" i="1"/>
  <c r="V520" i="1"/>
  <c r="W520" i="1"/>
  <c r="Y520" i="1"/>
  <c r="Z520" i="1"/>
  <c r="V516" i="1"/>
  <c r="W516" i="1"/>
  <c r="Y516" i="1"/>
  <c r="Z516" i="1"/>
  <c r="V512" i="1"/>
  <c r="W512" i="1"/>
  <c r="Y512" i="1"/>
  <c r="Z512" i="1"/>
  <c r="V508" i="1"/>
  <c r="W508" i="1"/>
  <c r="Y508" i="1"/>
  <c r="Z508" i="1"/>
  <c r="V503" i="1"/>
  <c r="W503" i="1"/>
  <c r="Y503" i="1"/>
  <c r="Z503" i="1"/>
  <c r="V499" i="1"/>
  <c r="W499" i="1"/>
  <c r="Y499" i="1"/>
  <c r="Z499" i="1"/>
  <c r="V495" i="1"/>
  <c r="W495" i="1"/>
  <c r="Y495" i="1"/>
  <c r="Z495" i="1"/>
  <c r="V489" i="1"/>
  <c r="W489" i="1"/>
  <c r="Y489" i="1"/>
  <c r="Z489" i="1"/>
  <c r="V485" i="1"/>
  <c r="W485" i="1"/>
  <c r="Y485" i="1"/>
  <c r="Z485" i="1"/>
  <c r="V481" i="1"/>
  <c r="W481" i="1"/>
  <c r="Y481" i="1"/>
  <c r="Z481" i="1"/>
  <c r="V473" i="1"/>
  <c r="W473" i="1"/>
  <c r="Y473" i="1"/>
  <c r="Z473" i="1"/>
  <c r="V845" i="1"/>
  <c r="W845" i="1"/>
  <c r="Y845" i="1"/>
  <c r="Z845" i="1"/>
  <c r="V841" i="1"/>
  <c r="W841" i="1"/>
  <c r="Y841" i="1"/>
  <c r="Z841" i="1"/>
  <c r="V837" i="1"/>
  <c r="W837" i="1"/>
  <c r="Y837" i="1"/>
  <c r="Z837" i="1"/>
  <c r="V833" i="1"/>
  <c r="W833" i="1"/>
  <c r="Y833" i="1"/>
  <c r="Z833" i="1"/>
  <c r="V829" i="1"/>
  <c r="W829" i="1"/>
  <c r="Y829" i="1"/>
  <c r="Z829" i="1"/>
  <c r="V822" i="1"/>
  <c r="W822" i="1"/>
  <c r="Y822" i="1"/>
  <c r="Z822" i="1"/>
  <c r="V816" i="1"/>
  <c r="W816" i="1"/>
  <c r="Y816" i="1"/>
  <c r="Z816" i="1"/>
  <c r="V812" i="1"/>
  <c r="W812" i="1"/>
  <c r="Y812" i="1"/>
  <c r="Z812" i="1"/>
  <c r="V808" i="1"/>
  <c r="W808" i="1"/>
  <c r="Y808" i="1"/>
  <c r="Z808" i="1"/>
  <c r="V804" i="1"/>
  <c r="W804" i="1"/>
  <c r="Y804" i="1"/>
  <c r="Z804" i="1"/>
  <c r="V800" i="1"/>
  <c r="W800" i="1"/>
  <c r="Y800" i="1"/>
  <c r="Z800" i="1"/>
  <c r="V796" i="1"/>
  <c r="W796" i="1"/>
  <c r="Y796" i="1"/>
  <c r="Z796" i="1"/>
  <c r="V780" i="1"/>
  <c r="W780" i="1"/>
  <c r="Y780" i="1"/>
  <c r="Z780" i="1"/>
  <c r="V776" i="1"/>
  <c r="W776" i="1"/>
  <c r="Y776" i="1"/>
  <c r="Z776" i="1"/>
  <c r="V772" i="1"/>
  <c r="W772" i="1"/>
  <c r="Y772" i="1"/>
  <c r="Z772" i="1"/>
  <c r="V768" i="1"/>
  <c r="W768" i="1"/>
  <c r="Y768" i="1"/>
  <c r="Z768" i="1"/>
  <c r="V765" i="1"/>
  <c r="W765" i="1"/>
  <c r="Y765" i="1"/>
  <c r="Z765" i="1"/>
  <c r="V761" i="1"/>
  <c r="W761" i="1"/>
  <c r="Y761" i="1"/>
  <c r="Z761" i="1"/>
  <c r="V757" i="1"/>
  <c r="W757" i="1"/>
  <c r="Y757" i="1"/>
  <c r="Z757" i="1"/>
  <c r="V754" i="1"/>
  <c r="W754" i="1"/>
  <c r="Y754" i="1"/>
  <c r="Z754" i="1"/>
  <c r="V749" i="1"/>
  <c r="W749" i="1"/>
  <c r="Y749" i="1"/>
  <c r="Z749" i="1"/>
  <c r="V745" i="1"/>
  <c r="W745" i="1"/>
  <c r="Y745" i="1"/>
  <c r="Z745" i="1"/>
  <c r="V742" i="1"/>
  <c r="W742" i="1"/>
  <c r="Y742" i="1"/>
  <c r="Z742" i="1"/>
  <c r="V737" i="1"/>
  <c r="W737" i="1"/>
  <c r="Y737" i="1"/>
  <c r="Z737" i="1"/>
  <c r="V733" i="1"/>
  <c r="W733" i="1"/>
  <c r="Y733" i="1"/>
  <c r="Z733" i="1"/>
  <c r="V729" i="1"/>
  <c r="W729" i="1"/>
  <c r="Y729" i="1"/>
  <c r="Z729" i="1"/>
  <c r="V725" i="1"/>
  <c r="W725" i="1"/>
  <c r="Y725" i="1"/>
  <c r="Z725" i="1"/>
  <c r="V720" i="1"/>
  <c r="W720" i="1"/>
  <c r="Y720" i="1"/>
  <c r="Z720" i="1"/>
  <c r="V716" i="1"/>
  <c r="W716" i="1"/>
  <c r="Y716" i="1"/>
  <c r="Z716" i="1"/>
  <c r="V712" i="1"/>
  <c r="W712" i="1"/>
  <c r="Y712" i="1"/>
  <c r="Z712" i="1"/>
  <c r="V708" i="1"/>
  <c r="W708" i="1"/>
  <c r="Y708" i="1"/>
  <c r="Z708" i="1"/>
  <c r="V704" i="1"/>
  <c r="W704" i="1"/>
  <c r="Y704" i="1"/>
  <c r="Z704" i="1"/>
  <c r="V700" i="1"/>
  <c r="W700" i="1"/>
  <c r="Y700" i="1"/>
  <c r="Z700" i="1"/>
  <c r="V693" i="1"/>
  <c r="W693" i="1"/>
  <c r="Y693" i="1"/>
  <c r="Z693" i="1"/>
  <c r="V689" i="1"/>
  <c r="W689" i="1"/>
  <c r="Y689" i="1"/>
  <c r="Z689" i="1"/>
  <c r="V685" i="1"/>
  <c r="W685" i="1"/>
  <c r="Y685" i="1"/>
  <c r="Z685" i="1"/>
  <c r="V681" i="1"/>
  <c r="W681" i="1"/>
  <c r="Y681" i="1"/>
  <c r="Z681" i="1"/>
  <c r="V677" i="1"/>
  <c r="W677" i="1"/>
  <c r="Y677" i="1"/>
  <c r="Z677" i="1"/>
  <c r="V673" i="1"/>
  <c r="W673" i="1"/>
  <c r="Y673" i="1"/>
  <c r="Z673" i="1"/>
  <c r="V669" i="1"/>
  <c r="W669" i="1"/>
  <c r="Y669" i="1"/>
  <c r="Z669" i="1"/>
  <c r="V665" i="1"/>
  <c r="W665" i="1"/>
  <c r="Y665" i="1"/>
  <c r="Z665" i="1"/>
  <c r="V661" i="1"/>
  <c r="W661" i="1"/>
  <c r="Y661" i="1"/>
  <c r="Z661" i="1"/>
  <c r="V657" i="1"/>
  <c r="W657" i="1"/>
  <c r="Y657" i="1"/>
  <c r="Z657" i="1"/>
  <c r="V653" i="1"/>
  <c r="W653" i="1"/>
  <c r="Y653" i="1"/>
  <c r="Z653" i="1"/>
  <c r="V648" i="1"/>
  <c r="W648" i="1"/>
  <c r="Y648" i="1"/>
  <c r="Z648" i="1"/>
  <c r="V644" i="1"/>
  <c r="W644" i="1"/>
  <c r="Y644" i="1"/>
  <c r="Z644" i="1"/>
  <c r="V640" i="1"/>
  <c r="W640" i="1"/>
  <c r="Y640" i="1"/>
  <c r="Z640" i="1"/>
  <c r="V633" i="1"/>
  <c r="W633" i="1"/>
  <c r="Y633" i="1"/>
  <c r="Z633" i="1"/>
  <c r="V629" i="1"/>
  <c r="W629" i="1"/>
  <c r="Y629" i="1"/>
  <c r="Z629" i="1"/>
  <c r="V625" i="1"/>
  <c r="W625" i="1"/>
  <c r="Y625" i="1"/>
  <c r="Z625" i="1"/>
  <c r="V621" i="1"/>
  <c r="W621" i="1"/>
  <c r="Y621" i="1"/>
  <c r="Z621" i="1"/>
  <c r="V617" i="1"/>
  <c r="W617" i="1"/>
  <c r="Y617" i="1"/>
  <c r="Z617" i="1"/>
  <c r="V614" i="1"/>
  <c r="W614" i="1"/>
  <c r="Y614" i="1"/>
  <c r="Z614" i="1"/>
  <c r="V611" i="1"/>
  <c r="W611" i="1"/>
  <c r="Y611" i="1"/>
  <c r="Z611" i="1"/>
  <c r="V608" i="1"/>
  <c r="W608" i="1"/>
  <c r="Y608" i="1"/>
  <c r="Z608" i="1"/>
  <c r="V603" i="1"/>
  <c r="W603" i="1"/>
  <c r="Y603" i="1"/>
  <c r="Z603" i="1"/>
  <c r="V598" i="1"/>
  <c r="W598" i="1"/>
  <c r="Y598" i="1"/>
  <c r="Z598" i="1"/>
  <c r="V593" i="1"/>
  <c r="W593" i="1"/>
  <c r="Y593" i="1"/>
  <c r="Z593" i="1"/>
  <c r="V589" i="1"/>
  <c r="W589" i="1"/>
  <c r="Y589" i="1"/>
  <c r="Z589" i="1"/>
  <c r="V585" i="1"/>
  <c r="W585" i="1"/>
  <c r="Y585" i="1"/>
  <c r="Z585" i="1"/>
  <c r="V581" i="1"/>
  <c r="W581" i="1"/>
  <c r="Y581" i="1"/>
  <c r="Z581" i="1"/>
  <c r="V577" i="1"/>
  <c r="W577" i="1"/>
  <c r="Y577" i="1"/>
  <c r="Z577" i="1"/>
  <c r="V573" i="1"/>
  <c r="W573" i="1"/>
  <c r="Y573" i="1"/>
  <c r="Z573" i="1"/>
  <c r="V567" i="1"/>
  <c r="W567" i="1"/>
  <c r="Y567" i="1"/>
  <c r="Z567" i="1"/>
  <c r="V563" i="1"/>
  <c r="W563" i="1"/>
  <c r="Y563" i="1"/>
  <c r="Z563" i="1"/>
  <c r="V559" i="1"/>
  <c r="W559" i="1"/>
  <c r="Y559" i="1"/>
  <c r="Z559" i="1"/>
  <c r="V555" i="1"/>
  <c r="W555" i="1"/>
  <c r="Y555" i="1"/>
  <c r="Z555" i="1"/>
  <c r="V547" i="1"/>
  <c r="W547" i="1"/>
  <c r="Y547" i="1"/>
  <c r="Z547" i="1"/>
  <c r="V543" i="1"/>
  <c r="W543" i="1"/>
  <c r="Y543" i="1"/>
  <c r="Z543" i="1"/>
  <c r="V539" i="1"/>
  <c r="W539" i="1"/>
  <c r="Y539" i="1"/>
  <c r="Z539" i="1"/>
  <c r="V535" i="1"/>
  <c r="W535" i="1"/>
  <c r="Y535" i="1"/>
  <c r="Z535" i="1"/>
  <c r="V531" i="1"/>
  <c r="W531" i="1"/>
  <c r="Y531" i="1"/>
  <c r="Z531" i="1"/>
  <c r="V527" i="1"/>
  <c r="W527" i="1"/>
  <c r="Y527" i="1"/>
  <c r="Z527" i="1"/>
  <c r="V523" i="1"/>
  <c r="W523" i="1"/>
  <c r="Y523" i="1"/>
  <c r="Z523" i="1"/>
  <c r="V519" i="1"/>
  <c r="W519" i="1"/>
  <c r="Y519" i="1"/>
  <c r="Z519" i="1"/>
  <c r="V515" i="1"/>
  <c r="W515" i="1"/>
  <c r="Y515" i="1"/>
  <c r="Z515" i="1"/>
  <c r="V511" i="1"/>
  <c r="W511" i="1"/>
  <c r="Y511" i="1"/>
  <c r="Z511" i="1"/>
  <c r="V507" i="1"/>
  <c r="W507" i="1"/>
  <c r="Y507" i="1"/>
  <c r="Z507" i="1"/>
  <c r="V502" i="1"/>
  <c r="W502" i="1"/>
  <c r="Y502" i="1"/>
  <c r="Z502" i="1"/>
  <c r="V498" i="1"/>
  <c r="W498" i="1"/>
  <c r="Y498" i="1"/>
  <c r="Z498" i="1"/>
  <c r="V494" i="1"/>
  <c r="W494" i="1"/>
  <c r="Y494" i="1"/>
  <c r="Z494" i="1"/>
  <c r="Z492" i="1"/>
  <c r="V491" i="1"/>
  <c r="W491" i="1"/>
  <c r="Y491" i="1"/>
  <c r="Z491" i="1"/>
  <c r="Z487" i="1"/>
  <c r="Z483" i="1"/>
  <c r="Z480" i="1"/>
  <c r="Z478" i="1"/>
  <c r="V477" i="1"/>
  <c r="W477" i="1"/>
  <c r="Y477" i="1"/>
  <c r="Z477" i="1"/>
  <c r="Z476" i="1"/>
  <c r="V474" i="1"/>
  <c r="W474" i="1"/>
  <c r="Y474" i="1"/>
  <c r="Z474" i="1"/>
  <c r="V468" i="1"/>
  <c r="W468" i="1"/>
  <c r="Y468" i="1"/>
  <c r="Z468" i="1"/>
  <c r="V464" i="1"/>
  <c r="W464" i="1"/>
  <c r="Y464" i="1"/>
  <c r="Z464" i="1"/>
  <c r="V470" i="1"/>
  <c r="W470" i="1"/>
  <c r="Y470" i="1"/>
  <c r="Z470" i="1"/>
  <c r="V463" i="1"/>
  <c r="W463" i="1"/>
  <c r="Y463" i="1"/>
  <c r="Z463" i="1"/>
  <c r="V471" i="1"/>
  <c r="W471" i="1"/>
  <c r="Y471" i="1"/>
  <c r="Z471" i="1"/>
  <c r="V467" i="1"/>
  <c r="W467" i="1"/>
  <c r="Y467" i="1"/>
  <c r="Z467" i="1"/>
  <c r="V466" i="1"/>
  <c r="W466" i="1"/>
  <c r="Y466" i="1"/>
  <c r="Z466" i="1"/>
  <c r="V462" i="1"/>
  <c r="W462" i="1"/>
  <c r="Y462" i="1"/>
  <c r="Z462" i="1"/>
  <c r="V459" i="1"/>
  <c r="W459" i="1"/>
  <c r="Y459" i="1"/>
  <c r="Z459" i="1"/>
  <c r="V453" i="1"/>
  <c r="W453" i="1"/>
  <c r="Y453" i="1"/>
  <c r="Z453" i="1"/>
  <c r="V455" i="1"/>
  <c r="W455" i="1"/>
  <c r="Y455" i="1"/>
  <c r="Z455" i="1"/>
  <c r="V425" i="1"/>
  <c r="W425" i="1"/>
  <c r="Y425" i="1"/>
  <c r="Z425" i="1"/>
  <c r="V421" i="1"/>
  <c r="W421" i="1"/>
  <c r="Y421" i="1"/>
  <c r="Z421" i="1"/>
  <c r="V417" i="1"/>
  <c r="W417" i="1"/>
  <c r="Y417" i="1"/>
  <c r="Z417" i="1"/>
  <c r="V458" i="1"/>
  <c r="W458" i="1"/>
  <c r="Y458" i="1"/>
  <c r="Z458" i="1"/>
  <c r="V452" i="1"/>
  <c r="W452" i="1"/>
  <c r="Y452" i="1"/>
  <c r="Z452" i="1"/>
  <c r="V449" i="1"/>
  <c r="W449" i="1"/>
  <c r="Y449" i="1"/>
  <c r="Z449" i="1"/>
  <c r="V445" i="1"/>
  <c r="W445" i="1"/>
  <c r="Y445" i="1"/>
  <c r="Z445" i="1"/>
  <c r="V442" i="1"/>
  <c r="W442" i="1"/>
  <c r="Y442" i="1"/>
  <c r="Z442" i="1"/>
  <c r="V438" i="1"/>
  <c r="W438" i="1"/>
  <c r="Y438" i="1"/>
  <c r="Z438" i="1"/>
  <c r="V434" i="1"/>
  <c r="W434" i="1"/>
  <c r="Y434" i="1"/>
  <c r="Z434" i="1"/>
  <c r="V428" i="1"/>
  <c r="W428" i="1"/>
  <c r="Y428" i="1"/>
  <c r="Z428" i="1"/>
  <c r="V424" i="1"/>
  <c r="W424" i="1"/>
  <c r="Y424" i="1"/>
  <c r="Z424" i="1"/>
  <c r="V413" i="1"/>
  <c r="W413" i="1"/>
  <c r="Y413" i="1"/>
  <c r="Z413" i="1"/>
  <c r="V408" i="1"/>
  <c r="W408" i="1"/>
  <c r="Y408" i="1"/>
  <c r="Z408" i="1"/>
  <c r="V460" i="1"/>
  <c r="W460" i="1"/>
  <c r="Y460" i="1"/>
  <c r="Z460" i="1"/>
  <c r="V456" i="1"/>
  <c r="W456" i="1"/>
  <c r="Y456" i="1"/>
  <c r="Z456" i="1"/>
  <c r="V450" i="1"/>
  <c r="W450" i="1"/>
  <c r="Y450" i="1"/>
  <c r="Z450" i="1"/>
  <c r="V447" i="1"/>
  <c r="W447" i="1"/>
  <c r="Y447" i="1"/>
  <c r="Z447" i="1"/>
  <c r="V444" i="1"/>
  <c r="W444" i="1"/>
  <c r="Y444" i="1"/>
  <c r="Z444" i="1"/>
  <c r="V440" i="1"/>
  <c r="W440" i="1"/>
  <c r="Y440" i="1"/>
  <c r="Z440" i="1"/>
  <c r="V436" i="1"/>
  <c r="W436" i="1"/>
  <c r="Y436" i="1"/>
  <c r="Z436" i="1"/>
  <c r="V433" i="1"/>
  <c r="W433" i="1"/>
  <c r="Y433" i="1"/>
  <c r="Z433" i="1"/>
  <c r="V430" i="1"/>
  <c r="W430" i="1"/>
  <c r="Y430" i="1"/>
  <c r="Z430" i="1"/>
  <c r="V422" i="1"/>
  <c r="W422" i="1"/>
  <c r="Y422" i="1"/>
  <c r="Z422" i="1"/>
  <c r="V419" i="1"/>
  <c r="W419" i="1"/>
  <c r="Y419" i="1"/>
  <c r="Z419" i="1"/>
  <c r="V415" i="1"/>
  <c r="W415" i="1"/>
  <c r="Y415" i="1"/>
  <c r="Z415" i="1"/>
  <c r="V411" i="1"/>
  <c r="W411" i="1"/>
  <c r="Y411" i="1"/>
  <c r="Z411" i="1"/>
  <c r="V407" i="1"/>
  <c r="W407" i="1"/>
  <c r="Y407" i="1"/>
  <c r="Z407" i="1"/>
  <c r="V454" i="1"/>
  <c r="W454" i="1"/>
  <c r="Y454" i="1"/>
  <c r="Z454" i="1"/>
  <c r="V446" i="1"/>
  <c r="W446" i="1"/>
  <c r="Y446" i="1"/>
  <c r="Z446" i="1"/>
  <c r="V443" i="1"/>
  <c r="W443" i="1"/>
  <c r="Y443" i="1"/>
  <c r="Z443" i="1"/>
  <c r="V439" i="1"/>
  <c r="W439" i="1"/>
  <c r="Y439" i="1"/>
  <c r="Z439" i="1"/>
  <c r="V435" i="1"/>
  <c r="W435" i="1"/>
  <c r="Y435" i="1"/>
  <c r="Z435" i="1"/>
  <c r="V432" i="1"/>
  <c r="W432" i="1"/>
  <c r="Y432" i="1"/>
  <c r="Z432" i="1"/>
  <c r="V429" i="1"/>
  <c r="W429" i="1"/>
  <c r="Y429" i="1"/>
  <c r="Z429" i="1"/>
  <c r="V426" i="1"/>
  <c r="W426" i="1"/>
  <c r="Y426" i="1"/>
  <c r="Z426" i="1"/>
  <c r="V418" i="1"/>
  <c r="W418" i="1"/>
  <c r="Y418" i="1"/>
  <c r="Z418" i="1"/>
  <c r="V414" i="1"/>
  <c r="W414" i="1"/>
  <c r="Y414" i="1"/>
  <c r="Z414" i="1"/>
  <c r="V410" i="1"/>
  <c r="W410" i="1"/>
  <c r="Y410" i="1"/>
  <c r="Z410" i="1"/>
  <c r="V406" i="1"/>
  <c r="W406" i="1"/>
  <c r="Y406" i="1"/>
  <c r="Z406" i="1"/>
  <c r="V457" i="1"/>
  <c r="W457" i="1"/>
  <c r="Y457" i="1"/>
  <c r="Z457" i="1"/>
  <c r="V451" i="1"/>
  <c r="W451" i="1"/>
  <c r="Y451" i="1"/>
  <c r="Z451" i="1"/>
  <c r="V448" i="1"/>
  <c r="W448" i="1"/>
  <c r="Y448" i="1"/>
  <c r="Z448" i="1"/>
  <c r="V441" i="1"/>
  <c r="W441" i="1"/>
  <c r="Y441" i="1"/>
  <c r="Z441" i="1"/>
  <c r="V437" i="1"/>
  <c r="W437" i="1"/>
  <c r="Y437" i="1"/>
  <c r="Z437" i="1"/>
  <c r="V431" i="1"/>
  <c r="W431" i="1"/>
  <c r="Y431" i="1"/>
  <c r="Z431" i="1"/>
  <c r="V427" i="1"/>
  <c r="W427" i="1"/>
  <c r="Y427" i="1"/>
  <c r="Z427" i="1"/>
  <c r="V423" i="1"/>
  <c r="W423" i="1"/>
  <c r="Y423" i="1"/>
  <c r="Z423" i="1"/>
  <c r="V420" i="1"/>
  <c r="W420" i="1"/>
  <c r="Y420" i="1"/>
  <c r="Z420" i="1"/>
  <c r="V416" i="1"/>
  <c r="W416" i="1"/>
  <c r="Y416" i="1"/>
  <c r="Z416" i="1"/>
  <c r="V412" i="1"/>
  <c r="W412" i="1"/>
  <c r="Y412" i="1"/>
  <c r="Z412" i="1"/>
  <c r="V409" i="1"/>
  <c r="W409" i="1"/>
  <c r="Y409" i="1"/>
  <c r="Z409" i="1"/>
  <c r="V405" i="1"/>
  <c r="W405" i="1"/>
  <c r="Y405" i="1"/>
  <c r="Z405" i="1"/>
  <c r="V402" i="1"/>
  <c r="W402" i="1"/>
  <c r="Y402" i="1"/>
  <c r="Z402" i="1"/>
  <c r="V399" i="1"/>
  <c r="W399" i="1"/>
  <c r="Y399" i="1"/>
  <c r="Z399" i="1"/>
  <c r="V403" i="1"/>
  <c r="W403" i="1"/>
  <c r="Y403" i="1"/>
  <c r="Z403" i="1"/>
  <c r="V398" i="1"/>
  <c r="W398" i="1"/>
  <c r="Y398" i="1"/>
  <c r="Z398" i="1"/>
  <c r="V363" i="1"/>
  <c r="W363" i="1"/>
  <c r="Y363" i="1"/>
  <c r="Z363" i="1"/>
  <c r="V394" i="1"/>
  <c r="W394" i="1"/>
  <c r="Y394" i="1"/>
  <c r="Z394" i="1"/>
  <c r="V391" i="1"/>
  <c r="W391" i="1"/>
  <c r="Y391" i="1"/>
  <c r="Z391" i="1"/>
  <c r="V387" i="1"/>
  <c r="W387" i="1"/>
  <c r="Y387" i="1"/>
  <c r="Z387" i="1"/>
  <c r="V383" i="1"/>
  <c r="W383" i="1"/>
  <c r="Y383" i="1"/>
  <c r="Z383" i="1"/>
  <c r="V379" i="1"/>
  <c r="W379" i="1"/>
  <c r="Y379" i="1"/>
  <c r="Z379" i="1"/>
  <c r="V375" i="1"/>
  <c r="W375" i="1"/>
  <c r="Y375" i="1"/>
  <c r="Z375" i="1"/>
  <c r="V380" i="1"/>
  <c r="W380" i="1"/>
  <c r="Y380" i="1"/>
  <c r="Z380" i="1"/>
  <c r="V390" i="1"/>
  <c r="W390" i="1"/>
  <c r="Y390" i="1"/>
  <c r="Z390" i="1"/>
  <c r="V400" i="1"/>
  <c r="W400" i="1"/>
  <c r="Y400" i="1"/>
  <c r="Z400" i="1"/>
  <c r="V395" i="1"/>
  <c r="W395" i="1"/>
  <c r="Y395" i="1"/>
  <c r="Z395" i="1"/>
  <c r="V392" i="1"/>
  <c r="W392" i="1"/>
  <c r="Y392" i="1"/>
  <c r="Z392" i="1"/>
  <c r="V384" i="1"/>
  <c r="W384" i="1"/>
  <c r="Y384" i="1"/>
  <c r="Z384" i="1"/>
  <c r="V374" i="1"/>
  <c r="W374" i="1"/>
  <c r="Y374" i="1"/>
  <c r="Z374" i="1"/>
  <c r="V364" i="1"/>
  <c r="W364" i="1"/>
  <c r="Y364" i="1"/>
  <c r="Z364" i="1"/>
  <c r="V376" i="1"/>
  <c r="W376" i="1"/>
  <c r="Y376" i="1"/>
  <c r="Z376" i="1"/>
  <c r="V371" i="1"/>
  <c r="W371" i="1"/>
  <c r="Y371" i="1"/>
  <c r="Z371" i="1"/>
  <c r="V370" i="1"/>
  <c r="W370" i="1"/>
  <c r="Y370" i="1"/>
  <c r="Z370" i="1"/>
  <c r="V404" i="1"/>
  <c r="W404" i="1"/>
  <c r="Y404" i="1"/>
  <c r="Z404" i="1"/>
  <c r="V388" i="1"/>
  <c r="W388" i="1"/>
  <c r="Y388" i="1"/>
  <c r="Z388" i="1"/>
  <c r="V397" i="1"/>
  <c r="W397" i="1"/>
  <c r="Y397" i="1"/>
  <c r="Z397" i="1"/>
  <c r="V386" i="1"/>
  <c r="W386" i="1"/>
  <c r="Y386" i="1"/>
  <c r="Z386" i="1"/>
  <c r="V382" i="1"/>
  <c r="W382" i="1"/>
  <c r="Y382" i="1"/>
  <c r="Z382" i="1"/>
  <c r="V378" i="1"/>
  <c r="W378" i="1"/>
  <c r="Y378" i="1"/>
  <c r="Z378" i="1"/>
  <c r="V373" i="1"/>
  <c r="W373" i="1"/>
  <c r="Y373" i="1"/>
  <c r="Z373" i="1"/>
  <c r="V369" i="1"/>
  <c r="W369" i="1"/>
  <c r="Y369" i="1"/>
  <c r="Z369" i="1"/>
  <c r="V362" i="1"/>
  <c r="W362" i="1"/>
  <c r="Y362" i="1"/>
  <c r="Z362" i="1"/>
  <c r="V401" i="1"/>
  <c r="W401" i="1"/>
  <c r="Y401" i="1"/>
  <c r="Z401" i="1"/>
  <c r="V396" i="1"/>
  <c r="W396" i="1"/>
  <c r="Y396" i="1"/>
  <c r="Z396" i="1"/>
  <c r="V393" i="1"/>
  <c r="W393" i="1"/>
  <c r="Y393" i="1"/>
  <c r="Z393" i="1"/>
  <c r="V389" i="1"/>
  <c r="W389" i="1"/>
  <c r="Y389" i="1"/>
  <c r="Z389" i="1"/>
  <c r="V385" i="1"/>
  <c r="W385" i="1"/>
  <c r="Y385" i="1"/>
  <c r="Z385" i="1"/>
  <c r="V381" i="1"/>
  <c r="W381" i="1"/>
  <c r="Y381" i="1"/>
  <c r="Z381" i="1"/>
  <c r="V377" i="1"/>
  <c r="W377" i="1"/>
  <c r="Y377" i="1"/>
  <c r="Z377" i="1"/>
  <c r="V372" i="1"/>
  <c r="W372" i="1"/>
  <c r="Y372" i="1"/>
  <c r="Z372" i="1"/>
  <c r="V365" i="1"/>
  <c r="W365" i="1"/>
  <c r="Y365" i="1"/>
  <c r="Z365" i="1"/>
  <c r="V368" i="1"/>
  <c r="W368" i="1"/>
  <c r="Y368" i="1"/>
  <c r="Z368" i="1"/>
  <c r="V367" i="1"/>
  <c r="W367" i="1"/>
  <c r="Y367" i="1"/>
  <c r="Z367" i="1"/>
  <c r="V361" i="1"/>
  <c r="W361" i="1"/>
  <c r="Y361" i="1"/>
  <c r="Z361" i="1"/>
  <c r="V366" i="1"/>
  <c r="W366" i="1"/>
  <c r="Y366" i="1"/>
  <c r="Z366" i="1"/>
  <c r="V341" i="1"/>
  <c r="W341" i="1"/>
  <c r="Y341" i="1"/>
  <c r="Z341" i="1"/>
  <c r="V326" i="1"/>
  <c r="W326" i="1"/>
  <c r="Y326" i="1"/>
  <c r="Z326" i="1"/>
  <c r="V309" i="1"/>
  <c r="W309" i="1"/>
  <c r="Y309" i="1"/>
  <c r="Z309" i="1"/>
  <c r="V313" i="1"/>
  <c r="W313" i="1"/>
  <c r="Y313" i="1"/>
  <c r="Z313" i="1"/>
  <c r="V315" i="1"/>
  <c r="W315" i="1"/>
  <c r="Y315" i="1"/>
  <c r="Z315" i="1"/>
  <c r="V300" i="1"/>
  <c r="W300" i="1"/>
  <c r="Y300" i="1"/>
  <c r="Z300" i="1"/>
  <c r="V298" i="1"/>
  <c r="W298" i="1"/>
  <c r="Y298" i="1"/>
  <c r="Z298" i="1"/>
  <c r="R289" i="1"/>
  <c r="C293" i="1"/>
  <c r="G293" i="1"/>
  <c r="J293" i="1"/>
  <c r="M293" i="1"/>
  <c r="O293" i="1"/>
  <c r="R293" i="1"/>
  <c r="U293" i="1"/>
  <c r="C294" i="1"/>
  <c r="G294" i="1"/>
  <c r="J294" i="1"/>
  <c r="M294" i="1"/>
  <c r="O294" i="1"/>
  <c r="R294" i="1"/>
  <c r="U294" i="1"/>
  <c r="U289" i="1"/>
  <c r="U290" i="1"/>
  <c r="U291" i="1"/>
  <c r="U292" i="1"/>
  <c r="U295" i="1"/>
  <c r="U296" i="1"/>
  <c r="U297" i="1"/>
  <c r="U299" i="1"/>
  <c r="U301" i="1"/>
  <c r="U302" i="1"/>
  <c r="U303" i="1"/>
  <c r="U304" i="1"/>
  <c r="U305" i="1"/>
  <c r="U306" i="1"/>
  <c r="U307" i="1"/>
  <c r="U308" i="1"/>
  <c r="U310" i="1"/>
  <c r="U311" i="1"/>
  <c r="U312" i="1"/>
  <c r="U314" i="1"/>
  <c r="U316" i="1"/>
  <c r="U317" i="1"/>
  <c r="U318" i="1"/>
  <c r="U319" i="1"/>
  <c r="U320" i="1"/>
  <c r="U321" i="1"/>
  <c r="U322" i="1"/>
  <c r="U323" i="1"/>
  <c r="U324" i="1"/>
  <c r="U325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R290" i="1"/>
  <c r="R291" i="1"/>
  <c r="R292" i="1"/>
  <c r="R295" i="1"/>
  <c r="R296" i="1"/>
  <c r="R297" i="1"/>
  <c r="R299" i="1"/>
  <c r="R301" i="1"/>
  <c r="R302" i="1"/>
  <c r="R303" i="1"/>
  <c r="R304" i="1"/>
  <c r="R305" i="1"/>
  <c r="R306" i="1"/>
  <c r="R307" i="1"/>
  <c r="R308" i="1"/>
  <c r="R310" i="1"/>
  <c r="R311" i="1"/>
  <c r="R312" i="1"/>
  <c r="R314" i="1"/>
  <c r="R316" i="1"/>
  <c r="R317" i="1"/>
  <c r="R318" i="1"/>
  <c r="R319" i="1"/>
  <c r="R320" i="1"/>
  <c r="R321" i="1"/>
  <c r="R322" i="1"/>
  <c r="R323" i="1"/>
  <c r="R324" i="1"/>
  <c r="R325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J289" i="1"/>
  <c r="M289" i="1"/>
  <c r="O289" i="1"/>
  <c r="J290" i="1"/>
  <c r="M290" i="1"/>
  <c r="O290" i="1"/>
  <c r="J291" i="1"/>
  <c r="M291" i="1"/>
  <c r="O291" i="1"/>
  <c r="J292" i="1"/>
  <c r="M292" i="1"/>
  <c r="O292" i="1"/>
  <c r="J295" i="1"/>
  <c r="M295" i="1"/>
  <c r="O295" i="1"/>
  <c r="J296" i="1"/>
  <c r="M296" i="1"/>
  <c r="O296" i="1"/>
  <c r="J297" i="1"/>
  <c r="M297" i="1"/>
  <c r="O297" i="1"/>
  <c r="J299" i="1"/>
  <c r="M299" i="1"/>
  <c r="O299" i="1"/>
  <c r="J301" i="1"/>
  <c r="M301" i="1"/>
  <c r="O301" i="1"/>
  <c r="J302" i="1"/>
  <c r="M302" i="1"/>
  <c r="O302" i="1"/>
  <c r="J303" i="1"/>
  <c r="M303" i="1"/>
  <c r="O303" i="1"/>
  <c r="J304" i="1"/>
  <c r="M304" i="1"/>
  <c r="O304" i="1"/>
  <c r="J305" i="1"/>
  <c r="M305" i="1"/>
  <c r="O305" i="1"/>
  <c r="J306" i="1"/>
  <c r="M306" i="1"/>
  <c r="O306" i="1"/>
  <c r="J307" i="1"/>
  <c r="M307" i="1"/>
  <c r="O307" i="1"/>
  <c r="J308" i="1"/>
  <c r="M308" i="1"/>
  <c r="O308" i="1"/>
  <c r="J310" i="1"/>
  <c r="M310" i="1"/>
  <c r="O310" i="1"/>
  <c r="J311" i="1"/>
  <c r="M311" i="1"/>
  <c r="O311" i="1"/>
  <c r="J312" i="1"/>
  <c r="M312" i="1"/>
  <c r="O312" i="1"/>
  <c r="J314" i="1"/>
  <c r="M314" i="1"/>
  <c r="O314" i="1"/>
  <c r="J316" i="1"/>
  <c r="M316" i="1"/>
  <c r="O316" i="1"/>
  <c r="J317" i="1"/>
  <c r="M317" i="1"/>
  <c r="O317" i="1"/>
  <c r="J318" i="1"/>
  <c r="M318" i="1"/>
  <c r="O318" i="1"/>
  <c r="J319" i="1"/>
  <c r="M319" i="1"/>
  <c r="O319" i="1"/>
  <c r="J320" i="1"/>
  <c r="M320" i="1"/>
  <c r="O320" i="1"/>
  <c r="J321" i="1"/>
  <c r="M321" i="1"/>
  <c r="O321" i="1"/>
  <c r="J322" i="1"/>
  <c r="M322" i="1"/>
  <c r="O322" i="1"/>
  <c r="J323" i="1"/>
  <c r="M323" i="1"/>
  <c r="O323" i="1"/>
  <c r="J324" i="1"/>
  <c r="M324" i="1"/>
  <c r="O324" i="1"/>
  <c r="J325" i="1"/>
  <c r="M325" i="1"/>
  <c r="O325" i="1"/>
  <c r="J327" i="1"/>
  <c r="M327" i="1"/>
  <c r="O327" i="1"/>
  <c r="J328" i="1"/>
  <c r="M328" i="1"/>
  <c r="O328" i="1"/>
  <c r="J329" i="1"/>
  <c r="M329" i="1"/>
  <c r="O329" i="1"/>
  <c r="J330" i="1"/>
  <c r="M330" i="1"/>
  <c r="O330" i="1"/>
  <c r="J331" i="1"/>
  <c r="M331" i="1"/>
  <c r="O331" i="1"/>
  <c r="J332" i="1"/>
  <c r="M332" i="1"/>
  <c r="O332" i="1"/>
  <c r="J333" i="1"/>
  <c r="M333" i="1"/>
  <c r="O333" i="1"/>
  <c r="J334" i="1"/>
  <c r="M334" i="1"/>
  <c r="O334" i="1"/>
  <c r="J335" i="1"/>
  <c r="M335" i="1"/>
  <c r="O335" i="1"/>
  <c r="J336" i="1"/>
  <c r="M336" i="1"/>
  <c r="O336" i="1"/>
  <c r="J337" i="1"/>
  <c r="M337" i="1"/>
  <c r="O337" i="1"/>
  <c r="J338" i="1"/>
  <c r="M338" i="1"/>
  <c r="O338" i="1"/>
  <c r="J339" i="1"/>
  <c r="M339" i="1"/>
  <c r="O339" i="1"/>
  <c r="J340" i="1"/>
  <c r="M340" i="1"/>
  <c r="O340" i="1"/>
  <c r="J342" i="1"/>
  <c r="M342" i="1"/>
  <c r="O342" i="1"/>
  <c r="J343" i="1"/>
  <c r="M343" i="1"/>
  <c r="O343" i="1"/>
  <c r="J344" i="1"/>
  <c r="M344" i="1"/>
  <c r="O344" i="1"/>
  <c r="J345" i="1"/>
  <c r="M345" i="1"/>
  <c r="O345" i="1"/>
  <c r="J346" i="1"/>
  <c r="M346" i="1"/>
  <c r="O346" i="1"/>
  <c r="J347" i="1"/>
  <c r="M347" i="1"/>
  <c r="O347" i="1"/>
  <c r="J348" i="1"/>
  <c r="M348" i="1"/>
  <c r="O348" i="1"/>
  <c r="J349" i="1"/>
  <c r="M349" i="1"/>
  <c r="O349" i="1"/>
  <c r="J350" i="1"/>
  <c r="M350" i="1"/>
  <c r="O350" i="1"/>
  <c r="J351" i="1"/>
  <c r="M351" i="1"/>
  <c r="O351" i="1"/>
  <c r="J352" i="1"/>
  <c r="M352" i="1"/>
  <c r="O352" i="1"/>
  <c r="J353" i="1"/>
  <c r="M353" i="1"/>
  <c r="O353" i="1"/>
  <c r="J354" i="1"/>
  <c r="M354" i="1"/>
  <c r="O354" i="1"/>
  <c r="J355" i="1"/>
  <c r="M355" i="1"/>
  <c r="O355" i="1"/>
  <c r="J356" i="1"/>
  <c r="M356" i="1"/>
  <c r="O356" i="1"/>
  <c r="J357" i="1"/>
  <c r="M357" i="1"/>
  <c r="O357" i="1"/>
  <c r="J358" i="1"/>
  <c r="M358" i="1"/>
  <c r="O358" i="1"/>
  <c r="J359" i="1"/>
  <c r="M359" i="1"/>
  <c r="O359" i="1"/>
  <c r="J360" i="1"/>
  <c r="M360" i="1"/>
  <c r="O360" i="1"/>
  <c r="C360" i="1"/>
  <c r="G360" i="1"/>
  <c r="C359" i="1"/>
  <c r="G359" i="1"/>
  <c r="C358" i="1"/>
  <c r="G358" i="1"/>
  <c r="C357" i="1"/>
  <c r="G357" i="1"/>
  <c r="C356" i="1"/>
  <c r="G356" i="1"/>
  <c r="C355" i="1"/>
  <c r="G355" i="1"/>
  <c r="C354" i="1"/>
  <c r="G354" i="1"/>
  <c r="C353" i="1"/>
  <c r="G353" i="1"/>
  <c r="C352" i="1"/>
  <c r="G352" i="1"/>
  <c r="C351" i="1"/>
  <c r="G351" i="1"/>
  <c r="C350" i="1"/>
  <c r="G350" i="1"/>
  <c r="C349" i="1"/>
  <c r="G349" i="1"/>
  <c r="C348" i="1"/>
  <c r="G348" i="1"/>
  <c r="C347" i="1"/>
  <c r="G347" i="1"/>
  <c r="C346" i="1"/>
  <c r="G346" i="1"/>
  <c r="C345" i="1"/>
  <c r="G345" i="1"/>
  <c r="C344" i="1"/>
  <c r="G344" i="1"/>
  <c r="C343" i="1"/>
  <c r="G343" i="1"/>
  <c r="C342" i="1"/>
  <c r="G342" i="1"/>
  <c r="C340" i="1"/>
  <c r="G340" i="1"/>
  <c r="C339" i="1"/>
  <c r="G339" i="1"/>
  <c r="C338" i="1"/>
  <c r="G338" i="1"/>
  <c r="C337" i="1"/>
  <c r="G337" i="1"/>
  <c r="C336" i="1"/>
  <c r="G336" i="1"/>
  <c r="C335" i="1"/>
  <c r="G335" i="1"/>
  <c r="C334" i="1"/>
  <c r="G334" i="1"/>
  <c r="C333" i="1"/>
  <c r="G333" i="1"/>
  <c r="C332" i="1"/>
  <c r="G332" i="1"/>
  <c r="C331" i="1"/>
  <c r="G331" i="1"/>
  <c r="C330" i="1"/>
  <c r="G330" i="1"/>
  <c r="C329" i="1"/>
  <c r="G329" i="1"/>
  <c r="C328" i="1"/>
  <c r="G328" i="1"/>
  <c r="C327" i="1"/>
  <c r="G327" i="1"/>
  <c r="C325" i="1"/>
  <c r="G325" i="1"/>
  <c r="C324" i="1"/>
  <c r="G324" i="1"/>
  <c r="C323" i="1"/>
  <c r="G323" i="1"/>
  <c r="C322" i="1"/>
  <c r="G322" i="1"/>
  <c r="C321" i="1"/>
  <c r="G321" i="1"/>
  <c r="C320" i="1"/>
  <c r="G320" i="1"/>
  <c r="C319" i="1"/>
  <c r="G319" i="1"/>
  <c r="C318" i="1"/>
  <c r="G318" i="1"/>
  <c r="C317" i="1"/>
  <c r="G317" i="1"/>
  <c r="C316" i="1"/>
  <c r="G316" i="1"/>
  <c r="C312" i="1"/>
  <c r="G312" i="1"/>
  <c r="C311" i="1"/>
  <c r="G311" i="1"/>
  <c r="C310" i="1"/>
  <c r="G310" i="1"/>
  <c r="C308" i="1"/>
  <c r="G308" i="1"/>
  <c r="C307" i="1"/>
  <c r="G307" i="1"/>
  <c r="C306" i="1"/>
  <c r="G306" i="1"/>
  <c r="C305" i="1"/>
  <c r="G305" i="1"/>
  <c r="C304" i="1"/>
  <c r="G304" i="1"/>
  <c r="C303" i="1"/>
  <c r="G303" i="1"/>
  <c r="C302" i="1"/>
  <c r="G302" i="1"/>
  <c r="C301" i="1"/>
  <c r="G301" i="1"/>
  <c r="C299" i="1"/>
  <c r="G299" i="1"/>
  <c r="C297" i="1"/>
  <c r="G297" i="1"/>
  <c r="C296" i="1"/>
  <c r="G296" i="1"/>
  <c r="C295" i="1"/>
  <c r="G295" i="1"/>
  <c r="C292" i="1"/>
  <c r="G292" i="1"/>
  <c r="C291" i="1"/>
  <c r="G291" i="1"/>
  <c r="C290" i="1"/>
  <c r="G290" i="1"/>
  <c r="C289" i="1"/>
  <c r="G289" i="1"/>
  <c r="U284" i="1"/>
  <c r="U285" i="1"/>
  <c r="U286" i="1"/>
  <c r="U287" i="1"/>
  <c r="U288" i="1"/>
  <c r="R284" i="1"/>
  <c r="R285" i="1"/>
  <c r="R286" i="1"/>
  <c r="R287" i="1"/>
  <c r="R288" i="1"/>
  <c r="J286" i="1"/>
  <c r="M286" i="1"/>
  <c r="O286" i="1"/>
  <c r="J287" i="1"/>
  <c r="M287" i="1"/>
  <c r="O287" i="1"/>
  <c r="J288" i="1"/>
  <c r="M288" i="1"/>
  <c r="O288" i="1"/>
  <c r="C287" i="1"/>
  <c r="G287" i="1"/>
  <c r="C288" i="1"/>
  <c r="G288" i="1"/>
  <c r="C286" i="1"/>
  <c r="G286" i="1"/>
  <c r="C260" i="1"/>
  <c r="G260" i="1"/>
  <c r="J260" i="1"/>
  <c r="M260" i="1"/>
  <c r="O260" i="1"/>
  <c r="R260" i="1"/>
  <c r="U260" i="1"/>
  <c r="C258" i="1"/>
  <c r="G258" i="1"/>
  <c r="J258" i="1"/>
  <c r="M258" i="1"/>
  <c r="O258" i="1"/>
  <c r="R258" i="1"/>
  <c r="U258" i="1"/>
  <c r="C255" i="1"/>
  <c r="G255" i="1"/>
  <c r="J255" i="1"/>
  <c r="M255" i="1"/>
  <c r="O255" i="1"/>
  <c r="R255" i="1"/>
  <c r="U255" i="1"/>
  <c r="C253" i="1"/>
  <c r="G253" i="1"/>
  <c r="J253" i="1"/>
  <c r="M253" i="1"/>
  <c r="O253" i="1"/>
  <c r="R253" i="1"/>
  <c r="U253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4" i="1"/>
  <c r="U256" i="1"/>
  <c r="U257" i="1"/>
  <c r="U259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4" i="1"/>
  <c r="R256" i="1"/>
  <c r="R257" i="1"/>
  <c r="R259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J225" i="1"/>
  <c r="M225" i="1"/>
  <c r="O225" i="1"/>
  <c r="J226" i="1"/>
  <c r="M226" i="1"/>
  <c r="O226" i="1"/>
  <c r="J227" i="1"/>
  <c r="M227" i="1"/>
  <c r="O227" i="1"/>
  <c r="J228" i="1"/>
  <c r="M228" i="1"/>
  <c r="O228" i="1"/>
  <c r="J229" i="1"/>
  <c r="M229" i="1"/>
  <c r="O229" i="1"/>
  <c r="J230" i="1"/>
  <c r="M230" i="1"/>
  <c r="O230" i="1"/>
  <c r="J231" i="1"/>
  <c r="M231" i="1"/>
  <c r="O231" i="1"/>
  <c r="J232" i="1"/>
  <c r="M232" i="1"/>
  <c r="O232" i="1"/>
  <c r="J233" i="1"/>
  <c r="M233" i="1"/>
  <c r="O233" i="1"/>
  <c r="J234" i="1"/>
  <c r="M234" i="1"/>
  <c r="O234" i="1"/>
  <c r="J235" i="1"/>
  <c r="M235" i="1"/>
  <c r="O235" i="1"/>
  <c r="J236" i="1"/>
  <c r="M236" i="1"/>
  <c r="O236" i="1"/>
  <c r="J237" i="1"/>
  <c r="M237" i="1"/>
  <c r="O237" i="1"/>
  <c r="J238" i="1"/>
  <c r="M238" i="1"/>
  <c r="O238" i="1"/>
  <c r="J239" i="1"/>
  <c r="M239" i="1"/>
  <c r="O239" i="1"/>
  <c r="J240" i="1"/>
  <c r="M240" i="1"/>
  <c r="O240" i="1"/>
  <c r="J241" i="1"/>
  <c r="M241" i="1"/>
  <c r="O241" i="1"/>
  <c r="J242" i="1"/>
  <c r="M242" i="1"/>
  <c r="O242" i="1"/>
  <c r="J243" i="1"/>
  <c r="M243" i="1"/>
  <c r="O243" i="1"/>
  <c r="J244" i="1"/>
  <c r="M244" i="1"/>
  <c r="O244" i="1"/>
  <c r="J245" i="1"/>
  <c r="M245" i="1"/>
  <c r="O245" i="1"/>
  <c r="J246" i="1"/>
  <c r="M246" i="1"/>
  <c r="O246" i="1"/>
  <c r="J247" i="1"/>
  <c r="M247" i="1"/>
  <c r="O247" i="1"/>
  <c r="J248" i="1"/>
  <c r="M248" i="1"/>
  <c r="O248" i="1"/>
  <c r="J249" i="1"/>
  <c r="M249" i="1"/>
  <c r="O249" i="1"/>
  <c r="J250" i="1"/>
  <c r="M250" i="1"/>
  <c r="O250" i="1"/>
  <c r="J251" i="1"/>
  <c r="M251" i="1"/>
  <c r="O251" i="1"/>
  <c r="J252" i="1"/>
  <c r="M252" i="1"/>
  <c r="O252" i="1"/>
  <c r="J254" i="1"/>
  <c r="M254" i="1"/>
  <c r="O254" i="1"/>
  <c r="J256" i="1"/>
  <c r="M256" i="1"/>
  <c r="O256" i="1"/>
  <c r="J257" i="1"/>
  <c r="M257" i="1"/>
  <c r="O257" i="1"/>
  <c r="J259" i="1"/>
  <c r="M259" i="1"/>
  <c r="O259" i="1"/>
  <c r="J261" i="1"/>
  <c r="M261" i="1"/>
  <c r="O261" i="1"/>
  <c r="J262" i="1"/>
  <c r="M262" i="1"/>
  <c r="O262" i="1"/>
  <c r="J263" i="1"/>
  <c r="M263" i="1"/>
  <c r="O263" i="1"/>
  <c r="J264" i="1"/>
  <c r="M264" i="1"/>
  <c r="O264" i="1"/>
  <c r="J265" i="1"/>
  <c r="M265" i="1"/>
  <c r="O265" i="1"/>
  <c r="J266" i="1"/>
  <c r="M266" i="1"/>
  <c r="O266" i="1"/>
  <c r="J267" i="1"/>
  <c r="M267" i="1"/>
  <c r="O267" i="1"/>
  <c r="J268" i="1"/>
  <c r="M268" i="1"/>
  <c r="O268" i="1"/>
  <c r="J269" i="1"/>
  <c r="M269" i="1"/>
  <c r="O269" i="1"/>
  <c r="J270" i="1"/>
  <c r="M270" i="1"/>
  <c r="O270" i="1"/>
  <c r="J271" i="1"/>
  <c r="M271" i="1"/>
  <c r="O271" i="1"/>
  <c r="J272" i="1"/>
  <c r="M272" i="1"/>
  <c r="O272" i="1"/>
  <c r="J273" i="1"/>
  <c r="M273" i="1"/>
  <c r="O273" i="1"/>
  <c r="J274" i="1"/>
  <c r="M274" i="1"/>
  <c r="O274" i="1"/>
  <c r="J275" i="1"/>
  <c r="M275" i="1"/>
  <c r="O275" i="1"/>
  <c r="J276" i="1"/>
  <c r="M276" i="1"/>
  <c r="O276" i="1"/>
  <c r="J277" i="1"/>
  <c r="M277" i="1"/>
  <c r="O277" i="1"/>
  <c r="J278" i="1"/>
  <c r="M278" i="1"/>
  <c r="O278" i="1"/>
  <c r="J279" i="1"/>
  <c r="M279" i="1"/>
  <c r="O279" i="1"/>
  <c r="J280" i="1"/>
  <c r="M280" i="1"/>
  <c r="O280" i="1"/>
  <c r="J281" i="1"/>
  <c r="M281" i="1"/>
  <c r="O281" i="1"/>
  <c r="J282" i="1"/>
  <c r="M282" i="1"/>
  <c r="O282" i="1"/>
  <c r="J283" i="1"/>
  <c r="M283" i="1"/>
  <c r="O283" i="1"/>
  <c r="J284" i="1"/>
  <c r="M284" i="1"/>
  <c r="O284" i="1"/>
  <c r="J285" i="1"/>
  <c r="M285" i="1"/>
  <c r="O285" i="1"/>
  <c r="C285" i="1"/>
  <c r="G285" i="1"/>
  <c r="C284" i="1"/>
  <c r="G284" i="1"/>
  <c r="C283" i="1"/>
  <c r="G283" i="1"/>
  <c r="C282" i="1"/>
  <c r="G282" i="1"/>
  <c r="C281" i="1"/>
  <c r="G281" i="1"/>
  <c r="C280" i="1"/>
  <c r="G280" i="1"/>
  <c r="C279" i="1"/>
  <c r="G279" i="1"/>
  <c r="C278" i="1"/>
  <c r="G278" i="1"/>
  <c r="C277" i="1"/>
  <c r="G277" i="1"/>
  <c r="C276" i="1"/>
  <c r="G276" i="1"/>
  <c r="C275" i="1"/>
  <c r="G275" i="1"/>
  <c r="C274" i="1"/>
  <c r="G274" i="1"/>
  <c r="C273" i="1"/>
  <c r="G273" i="1"/>
  <c r="C272" i="1"/>
  <c r="G272" i="1"/>
  <c r="C271" i="1"/>
  <c r="G271" i="1"/>
  <c r="C270" i="1"/>
  <c r="G270" i="1"/>
  <c r="C269" i="1"/>
  <c r="G269" i="1"/>
  <c r="C268" i="1"/>
  <c r="G268" i="1"/>
  <c r="C267" i="1"/>
  <c r="G267" i="1"/>
  <c r="C266" i="1"/>
  <c r="G266" i="1"/>
  <c r="C265" i="1"/>
  <c r="G265" i="1"/>
  <c r="C264" i="1"/>
  <c r="G264" i="1"/>
  <c r="C263" i="1"/>
  <c r="G263" i="1"/>
  <c r="C262" i="1"/>
  <c r="G262" i="1"/>
  <c r="C261" i="1"/>
  <c r="G261" i="1"/>
  <c r="C259" i="1"/>
  <c r="G259" i="1"/>
  <c r="C257" i="1"/>
  <c r="G257" i="1"/>
  <c r="C256" i="1"/>
  <c r="G256" i="1"/>
  <c r="C254" i="1"/>
  <c r="G254" i="1"/>
  <c r="C252" i="1"/>
  <c r="G252" i="1"/>
  <c r="C251" i="1"/>
  <c r="G251" i="1"/>
  <c r="C250" i="1"/>
  <c r="G250" i="1"/>
  <c r="C249" i="1"/>
  <c r="G249" i="1"/>
  <c r="C248" i="1"/>
  <c r="G248" i="1"/>
  <c r="C247" i="1"/>
  <c r="G247" i="1"/>
  <c r="C246" i="1"/>
  <c r="G246" i="1"/>
  <c r="C245" i="1"/>
  <c r="G245" i="1"/>
  <c r="C244" i="1"/>
  <c r="G244" i="1"/>
  <c r="C243" i="1"/>
  <c r="G243" i="1"/>
  <c r="C242" i="1"/>
  <c r="G242" i="1"/>
  <c r="C241" i="1"/>
  <c r="G241" i="1"/>
  <c r="C240" i="1"/>
  <c r="G240" i="1"/>
  <c r="C239" i="1"/>
  <c r="G239" i="1"/>
  <c r="C238" i="1"/>
  <c r="G238" i="1"/>
  <c r="C237" i="1"/>
  <c r="G237" i="1"/>
  <c r="C236" i="1"/>
  <c r="G236" i="1"/>
  <c r="C235" i="1"/>
  <c r="G235" i="1"/>
  <c r="C234" i="1"/>
  <c r="G234" i="1"/>
  <c r="C233" i="1"/>
  <c r="G233" i="1"/>
  <c r="C232" i="1"/>
  <c r="G232" i="1"/>
  <c r="C231" i="1"/>
  <c r="G231" i="1"/>
  <c r="C230" i="1"/>
  <c r="G230" i="1"/>
  <c r="C229" i="1"/>
  <c r="G229" i="1"/>
  <c r="C228" i="1"/>
  <c r="G228" i="1"/>
  <c r="C227" i="1"/>
  <c r="G227" i="1"/>
  <c r="C226" i="1"/>
  <c r="G226" i="1"/>
  <c r="C225" i="1"/>
  <c r="G225" i="1"/>
  <c r="C220" i="1"/>
  <c r="G220" i="1"/>
  <c r="J220" i="1"/>
  <c r="M220" i="1"/>
  <c r="O220" i="1"/>
  <c r="R220" i="1"/>
  <c r="U220" i="1"/>
  <c r="C218" i="1"/>
  <c r="G218" i="1"/>
  <c r="J218" i="1"/>
  <c r="M218" i="1"/>
  <c r="O218" i="1"/>
  <c r="R218" i="1"/>
  <c r="U218" i="1"/>
  <c r="C216" i="1"/>
  <c r="G216" i="1"/>
  <c r="J216" i="1"/>
  <c r="M216" i="1"/>
  <c r="O216" i="1"/>
  <c r="R216" i="1"/>
  <c r="U216" i="1"/>
  <c r="U212" i="1"/>
  <c r="U213" i="1"/>
  <c r="U214" i="1"/>
  <c r="U215" i="1"/>
  <c r="U217" i="1"/>
  <c r="U219" i="1"/>
  <c r="U221" i="1"/>
  <c r="U222" i="1"/>
  <c r="U223" i="1"/>
  <c r="U224" i="1"/>
  <c r="R212" i="1"/>
  <c r="R213" i="1"/>
  <c r="R214" i="1"/>
  <c r="R215" i="1"/>
  <c r="R217" i="1"/>
  <c r="R219" i="1"/>
  <c r="R221" i="1"/>
  <c r="R222" i="1"/>
  <c r="R223" i="1"/>
  <c r="R224" i="1"/>
  <c r="J212" i="1"/>
  <c r="M212" i="1"/>
  <c r="O212" i="1"/>
  <c r="J213" i="1"/>
  <c r="M213" i="1"/>
  <c r="O213" i="1"/>
  <c r="J214" i="1"/>
  <c r="M214" i="1"/>
  <c r="O214" i="1"/>
  <c r="J215" i="1"/>
  <c r="M215" i="1"/>
  <c r="O215" i="1"/>
  <c r="J217" i="1"/>
  <c r="M217" i="1"/>
  <c r="O217" i="1"/>
  <c r="J219" i="1"/>
  <c r="M219" i="1"/>
  <c r="O219" i="1"/>
  <c r="J221" i="1"/>
  <c r="M221" i="1"/>
  <c r="O221" i="1"/>
  <c r="J222" i="1"/>
  <c r="M222" i="1"/>
  <c r="O222" i="1"/>
  <c r="J223" i="1"/>
  <c r="M223" i="1"/>
  <c r="O223" i="1"/>
  <c r="J224" i="1"/>
  <c r="M224" i="1"/>
  <c r="O224" i="1"/>
  <c r="C224" i="1"/>
  <c r="G224" i="1"/>
  <c r="C223" i="1"/>
  <c r="G223" i="1"/>
  <c r="C222" i="1"/>
  <c r="G222" i="1"/>
  <c r="C221" i="1"/>
  <c r="G221" i="1"/>
  <c r="C219" i="1"/>
  <c r="G219" i="1"/>
  <c r="C217" i="1"/>
  <c r="G217" i="1"/>
  <c r="C215" i="1"/>
  <c r="G215" i="1"/>
  <c r="C214" i="1"/>
  <c r="G214" i="1"/>
  <c r="C213" i="1"/>
  <c r="G213" i="1"/>
  <c r="C212" i="1"/>
  <c r="G212" i="1"/>
  <c r="J3" i="1"/>
  <c r="M3" i="1"/>
  <c r="O3" i="1"/>
  <c r="J4" i="1"/>
  <c r="M4" i="1"/>
  <c r="O4" i="1"/>
  <c r="J5" i="1"/>
  <c r="M5" i="1"/>
  <c r="O5" i="1"/>
  <c r="J6" i="1"/>
  <c r="M6" i="1"/>
  <c r="O6" i="1"/>
  <c r="J7" i="1"/>
  <c r="M7" i="1"/>
  <c r="O7" i="1"/>
  <c r="J8" i="1"/>
  <c r="M8" i="1"/>
  <c r="O8" i="1"/>
  <c r="J9" i="1"/>
  <c r="M9" i="1"/>
  <c r="O9" i="1"/>
  <c r="J10" i="1"/>
  <c r="M10" i="1"/>
  <c r="O10" i="1"/>
  <c r="J11" i="1"/>
  <c r="M11" i="1"/>
  <c r="O11" i="1"/>
  <c r="J12" i="1"/>
  <c r="M12" i="1"/>
  <c r="O12" i="1"/>
  <c r="J13" i="1"/>
  <c r="M13" i="1"/>
  <c r="O13" i="1"/>
  <c r="J14" i="1"/>
  <c r="M14" i="1"/>
  <c r="O14" i="1"/>
  <c r="J15" i="1"/>
  <c r="M15" i="1"/>
  <c r="O15" i="1"/>
  <c r="J16" i="1"/>
  <c r="M16" i="1"/>
  <c r="O16" i="1"/>
  <c r="J17" i="1"/>
  <c r="M17" i="1"/>
  <c r="O17" i="1"/>
  <c r="J18" i="1"/>
  <c r="M18" i="1"/>
  <c r="O18" i="1"/>
  <c r="J19" i="1"/>
  <c r="M19" i="1"/>
  <c r="O19" i="1"/>
  <c r="J20" i="1"/>
  <c r="M20" i="1"/>
  <c r="O20" i="1"/>
  <c r="J21" i="1"/>
  <c r="M21" i="1"/>
  <c r="O21" i="1"/>
  <c r="J22" i="1"/>
  <c r="M22" i="1"/>
  <c r="O22" i="1"/>
  <c r="J23" i="1"/>
  <c r="M23" i="1"/>
  <c r="O23" i="1"/>
  <c r="J24" i="1"/>
  <c r="M24" i="1"/>
  <c r="O24" i="1"/>
  <c r="J25" i="1"/>
  <c r="M25" i="1"/>
  <c r="O25" i="1"/>
  <c r="J26" i="1"/>
  <c r="M26" i="1"/>
  <c r="O26" i="1"/>
  <c r="J27" i="1"/>
  <c r="M27" i="1"/>
  <c r="O27" i="1"/>
  <c r="J28" i="1"/>
  <c r="M28" i="1"/>
  <c r="O28" i="1"/>
  <c r="J29" i="1"/>
  <c r="M29" i="1"/>
  <c r="O29" i="1"/>
  <c r="J30" i="1"/>
  <c r="M30" i="1"/>
  <c r="O30" i="1"/>
  <c r="J31" i="1"/>
  <c r="M31" i="1"/>
  <c r="O31" i="1"/>
  <c r="J32" i="1"/>
  <c r="M32" i="1"/>
  <c r="O32" i="1"/>
  <c r="J33" i="1"/>
  <c r="M33" i="1"/>
  <c r="O33" i="1"/>
  <c r="J34" i="1"/>
  <c r="M34" i="1"/>
  <c r="O34" i="1"/>
  <c r="J35" i="1"/>
  <c r="M35" i="1"/>
  <c r="O35" i="1"/>
  <c r="J36" i="1"/>
  <c r="M36" i="1"/>
  <c r="O36" i="1"/>
  <c r="J37" i="1"/>
  <c r="M37" i="1"/>
  <c r="O37" i="1"/>
  <c r="J38" i="1"/>
  <c r="M38" i="1"/>
  <c r="O38" i="1"/>
  <c r="J39" i="1"/>
  <c r="M39" i="1"/>
  <c r="O39" i="1"/>
  <c r="J40" i="1"/>
  <c r="M40" i="1"/>
  <c r="O40" i="1"/>
  <c r="J41" i="1"/>
  <c r="M41" i="1"/>
  <c r="O41" i="1"/>
  <c r="J42" i="1"/>
  <c r="M42" i="1"/>
  <c r="O42" i="1"/>
  <c r="J43" i="1"/>
  <c r="M43" i="1"/>
  <c r="O43" i="1"/>
  <c r="J44" i="1"/>
  <c r="M44" i="1"/>
  <c r="O44" i="1"/>
  <c r="J45" i="1"/>
  <c r="M45" i="1"/>
  <c r="O45" i="1"/>
  <c r="J46" i="1"/>
  <c r="M46" i="1"/>
  <c r="O46" i="1"/>
  <c r="J47" i="1"/>
  <c r="M47" i="1"/>
  <c r="O47" i="1"/>
  <c r="J48" i="1"/>
  <c r="M48" i="1"/>
  <c r="O48" i="1"/>
  <c r="J49" i="1"/>
  <c r="M49" i="1"/>
  <c r="O49" i="1"/>
  <c r="J50" i="1"/>
  <c r="M50" i="1"/>
  <c r="O50" i="1"/>
  <c r="J51" i="1"/>
  <c r="M51" i="1"/>
  <c r="O51" i="1"/>
  <c r="J52" i="1"/>
  <c r="M52" i="1"/>
  <c r="O52" i="1"/>
  <c r="J53" i="1"/>
  <c r="M53" i="1"/>
  <c r="O53" i="1"/>
  <c r="J54" i="1"/>
  <c r="M54" i="1"/>
  <c r="O54" i="1"/>
  <c r="J55" i="1"/>
  <c r="M55" i="1"/>
  <c r="O55" i="1"/>
  <c r="J56" i="1"/>
  <c r="M56" i="1"/>
  <c r="O56" i="1"/>
  <c r="J57" i="1"/>
  <c r="M57" i="1"/>
  <c r="O57" i="1"/>
  <c r="J58" i="1"/>
  <c r="M58" i="1"/>
  <c r="O58" i="1"/>
  <c r="J59" i="1"/>
  <c r="M59" i="1"/>
  <c r="O59" i="1"/>
  <c r="J60" i="1"/>
  <c r="M60" i="1"/>
  <c r="O60" i="1"/>
  <c r="J61" i="1"/>
  <c r="M61" i="1"/>
  <c r="O61" i="1"/>
  <c r="J62" i="1"/>
  <c r="M62" i="1"/>
  <c r="O62" i="1"/>
  <c r="J63" i="1"/>
  <c r="M63" i="1"/>
  <c r="O63" i="1"/>
  <c r="J64" i="1"/>
  <c r="M64" i="1"/>
  <c r="O64" i="1"/>
  <c r="J65" i="1"/>
  <c r="M65" i="1"/>
  <c r="O65" i="1"/>
  <c r="J66" i="1"/>
  <c r="M66" i="1"/>
  <c r="O66" i="1"/>
  <c r="J67" i="1"/>
  <c r="M67" i="1"/>
  <c r="O67" i="1"/>
  <c r="J68" i="1"/>
  <c r="M68" i="1"/>
  <c r="O68" i="1"/>
  <c r="J69" i="1"/>
  <c r="M69" i="1"/>
  <c r="O69" i="1"/>
  <c r="J70" i="1"/>
  <c r="M70" i="1"/>
  <c r="O70" i="1"/>
  <c r="J71" i="1"/>
  <c r="M71" i="1"/>
  <c r="O71" i="1"/>
  <c r="J72" i="1"/>
  <c r="M72" i="1"/>
  <c r="O72" i="1"/>
  <c r="J73" i="1"/>
  <c r="M73" i="1"/>
  <c r="O73" i="1"/>
  <c r="J74" i="1"/>
  <c r="M74" i="1"/>
  <c r="O74" i="1"/>
  <c r="J75" i="1"/>
  <c r="M75" i="1"/>
  <c r="O75" i="1"/>
  <c r="J76" i="1"/>
  <c r="M76" i="1"/>
  <c r="O76" i="1"/>
  <c r="J77" i="1"/>
  <c r="M77" i="1"/>
  <c r="O77" i="1"/>
  <c r="J78" i="1"/>
  <c r="M78" i="1"/>
  <c r="O78" i="1"/>
  <c r="J79" i="1"/>
  <c r="M79" i="1"/>
  <c r="O79" i="1"/>
  <c r="J80" i="1"/>
  <c r="M80" i="1"/>
  <c r="O80" i="1"/>
  <c r="J81" i="1"/>
  <c r="M81" i="1"/>
  <c r="O81" i="1"/>
  <c r="J82" i="1"/>
  <c r="M82" i="1"/>
  <c r="O82" i="1"/>
  <c r="J83" i="1"/>
  <c r="M83" i="1"/>
  <c r="O83" i="1"/>
  <c r="J84" i="1"/>
  <c r="M84" i="1"/>
  <c r="O84" i="1"/>
  <c r="J85" i="1"/>
  <c r="M85" i="1"/>
  <c r="O85" i="1"/>
  <c r="J86" i="1"/>
  <c r="M86" i="1"/>
  <c r="O86" i="1"/>
  <c r="J87" i="1"/>
  <c r="M87" i="1"/>
  <c r="O87" i="1"/>
  <c r="J88" i="1"/>
  <c r="M88" i="1"/>
  <c r="O88" i="1"/>
  <c r="J89" i="1"/>
  <c r="M89" i="1"/>
  <c r="O89" i="1"/>
  <c r="J90" i="1"/>
  <c r="M90" i="1"/>
  <c r="O90" i="1"/>
  <c r="J91" i="1"/>
  <c r="M91" i="1"/>
  <c r="O91" i="1"/>
  <c r="J92" i="1"/>
  <c r="M92" i="1"/>
  <c r="O92" i="1"/>
  <c r="J93" i="1"/>
  <c r="M93" i="1"/>
  <c r="O93" i="1"/>
  <c r="J94" i="1"/>
  <c r="M94" i="1"/>
  <c r="O94" i="1"/>
  <c r="J95" i="1"/>
  <c r="M95" i="1"/>
  <c r="O95" i="1"/>
  <c r="J96" i="1"/>
  <c r="M96" i="1"/>
  <c r="O96" i="1"/>
  <c r="J97" i="1"/>
  <c r="M97" i="1"/>
  <c r="O97" i="1"/>
  <c r="J98" i="1"/>
  <c r="M98" i="1"/>
  <c r="O98" i="1"/>
  <c r="J99" i="1"/>
  <c r="M99" i="1"/>
  <c r="O99" i="1"/>
  <c r="J100" i="1"/>
  <c r="M100" i="1"/>
  <c r="O100" i="1"/>
  <c r="J101" i="1"/>
  <c r="M101" i="1"/>
  <c r="O101" i="1"/>
  <c r="J102" i="1"/>
  <c r="M102" i="1"/>
  <c r="O102" i="1"/>
  <c r="J103" i="1"/>
  <c r="M103" i="1"/>
  <c r="O103" i="1"/>
  <c r="J104" i="1"/>
  <c r="M104" i="1"/>
  <c r="O104" i="1"/>
  <c r="J105" i="1"/>
  <c r="M105" i="1"/>
  <c r="O105" i="1"/>
  <c r="J106" i="1"/>
  <c r="M106" i="1"/>
  <c r="O106" i="1"/>
  <c r="J107" i="1"/>
  <c r="M107" i="1"/>
  <c r="O107" i="1"/>
  <c r="J108" i="1"/>
  <c r="M108" i="1"/>
  <c r="O108" i="1"/>
  <c r="J109" i="1"/>
  <c r="M109" i="1"/>
  <c r="O109" i="1"/>
  <c r="J110" i="1"/>
  <c r="M110" i="1"/>
  <c r="O110" i="1"/>
  <c r="J111" i="1"/>
  <c r="M111" i="1"/>
  <c r="O111" i="1"/>
  <c r="J112" i="1"/>
  <c r="M112" i="1"/>
  <c r="O112" i="1"/>
  <c r="J113" i="1"/>
  <c r="M113" i="1"/>
  <c r="O113" i="1"/>
  <c r="J114" i="1"/>
  <c r="M114" i="1"/>
  <c r="O114" i="1"/>
  <c r="J115" i="1"/>
  <c r="M115" i="1"/>
  <c r="O115" i="1"/>
  <c r="J116" i="1"/>
  <c r="M116" i="1"/>
  <c r="O116" i="1"/>
  <c r="J117" i="1"/>
  <c r="M117" i="1"/>
  <c r="O117" i="1"/>
  <c r="J118" i="1"/>
  <c r="M118" i="1"/>
  <c r="O118" i="1"/>
  <c r="J119" i="1"/>
  <c r="M119" i="1"/>
  <c r="O119" i="1"/>
  <c r="J120" i="1"/>
  <c r="M120" i="1"/>
  <c r="O120" i="1"/>
  <c r="J121" i="1"/>
  <c r="M121" i="1"/>
  <c r="O121" i="1"/>
  <c r="J122" i="1"/>
  <c r="M122" i="1"/>
  <c r="O122" i="1"/>
  <c r="J123" i="1"/>
  <c r="M123" i="1"/>
  <c r="O123" i="1"/>
  <c r="J124" i="1"/>
  <c r="M124" i="1"/>
  <c r="O124" i="1"/>
  <c r="J125" i="1"/>
  <c r="M125" i="1"/>
  <c r="O125" i="1"/>
  <c r="J126" i="1"/>
  <c r="M126" i="1"/>
  <c r="O126" i="1"/>
  <c r="J127" i="1"/>
  <c r="M127" i="1"/>
  <c r="O127" i="1"/>
  <c r="J128" i="1"/>
  <c r="M128" i="1"/>
  <c r="O128" i="1"/>
  <c r="J129" i="1"/>
  <c r="M129" i="1"/>
  <c r="O129" i="1"/>
  <c r="J130" i="1"/>
  <c r="M130" i="1"/>
  <c r="O130" i="1"/>
  <c r="J131" i="1"/>
  <c r="M131" i="1"/>
  <c r="O131" i="1"/>
  <c r="J132" i="1"/>
  <c r="M132" i="1"/>
  <c r="O132" i="1"/>
  <c r="J133" i="1"/>
  <c r="M133" i="1"/>
  <c r="O133" i="1"/>
  <c r="J134" i="1"/>
  <c r="M134" i="1"/>
  <c r="O134" i="1"/>
  <c r="J135" i="1"/>
  <c r="M135" i="1"/>
  <c r="O135" i="1"/>
  <c r="J136" i="1"/>
  <c r="M136" i="1"/>
  <c r="O136" i="1"/>
  <c r="J137" i="1"/>
  <c r="M137" i="1"/>
  <c r="O137" i="1"/>
  <c r="J138" i="1"/>
  <c r="M138" i="1"/>
  <c r="O138" i="1"/>
  <c r="J139" i="1"/>
  <c r="M139" i="1"/>
  <c r="O139" i="1"/>
  <c r="J140" i="1"/>
  <c r="M140" i="1"/>
  <c r="O140" i="1"/>
  <c r="J141" i="1"/>
  <c r="M141" i="1"/>
  <c r="O141" i="1"/>
  <c r="J142" i="1"/>
  <c r="M142" i="1"/>
  <c r="O142" i="1"/>
  <c r="J143" i="1"/>
  <c r="M143" i="1"/>
  <c r="O143" i="1"/>
  <c r="J144" i="1"/>
  <c r="M144" i="1"/>
  <c r="O144" i="1"/>
  <c r="J145" i="1"/>
  <c r="M145" i="1"/>
  <c r="O145" i="1"/>
  <c r="J146" i="1"/>
  <c r="M146" i="1"/>
  <c r="O146" i="1"/>
  <c r="J147" i="1"/>
  <c r="M147" i="1"/>
  <c r="O147" i="1"/>
  <c r="J148" i="1"/>
  <c r="M148" i="1"/>
  <c r="O148" i="1"/>
  <c r="J149" i="1"/>
  <c r="M149" i="1"/>
  <c r="O149" i="1"/>
  <c r="J150" i="1"/>
  <c r="M150" i="1"/>
  <c r="O150" i="1"/>
  <c r="J151" i="1"/>
  <c r="M151" i="1"/>
  <c r="O151" i="1"/>
  <c r="J152" i="1"/>
  <c r="M152" i="1"/>
  <c r="O152" i="1"/>
  <c r="J153" i="1"/>
  <c r="M153" i="1"/>
  <c r="O153" i="1"/>
  <c r="J154" i="1"/>
  <c r="M154" i="1"/>
  <c r="O154" i="1"/>
  <c r="J155" i="1"/>
  <c r="M155" i="1"/>
  <c r="O155" i="1"/>
  <c r="J156" i="1"/>
  <c r="M156" i="1"/>
  <c r="O156" i="1"/>
  <c r="J157" i="1"/>
  <c r="M157" i="1"/>
  <c r="O157" i="1"/>
  <c r="J158" i="1"/>
  <c r="M158" i="1"/>
  <c r="O158" i="1"/>
  <c r="J159" i="1"/>
  <c r="M159" i="1"/>
  <c r="O159" i="1"/>
  <c r="J160" i="1"/>
  <c r="M160" i="1"/>
  <c r="O160" i="1"/>
  <c r="J161" i="1"/>
  <c r="M161" i="1"/>
  <c r="O161" i="1"/>
  <c r="J162" i="1"/>
  <c r="M162" i="1"/>
  <c r="O162" i="1"/>
  <c r="J163" i="1"/>
  <c r="M163" i="1"/>
  <c r="O163" i="1"/>
  <c r="J164" i="1"/>
  <c r="M164" i="1"/>
  <c r="O164" i="1"/>
  <c r="J165" i="1"/>
  <c r="M165" i="1"/>
  <c r="O165" i="1"/>
  <c r="J166" i="1"/>
  <c r="M166" i="1"/>
  <c r="O166" i="1"/>
  <c r="J167" i="1"/>
  <c r="M167" i="1"/>
  <c r="O167" i="1"/>
  <c r="J168" i="1"/>
  <c r="M168" i="1"/>
  <c r="O168" i="1"/>
  <c r="J169" i="1"/>
  <c r="M169" i="1"/>
  <c r="O169" i="1"/>
  <c r="J170" i="1"/>
  <c r="M170" i="1"/>
  <c r="O170" i="1"/>
  <c r="J171" i="1"/>
  <c r="M171" i="1"/>
  <c r="O171" i="1"/>
  <c r="J172" i="1"/>
  <c r="M172" i="1"/>
  <c r="O172" i="1"/>
  <c r="J173" i="1"/>
  <c r="M173" i="1"/>
  <c r="O173" i="1"/>
  <c r="J174" i="1"/>
  <c r="M174" i="1"/>
  <c r="O174" i="1"/>
  <c r="J175" i="1"/>
  <c r="M175" i="1"/>
  <c r="O175" i="1"/>
  <c r="J176" i="1"/>
  <c r="M176" i="1"/>
  <c r="O176" i="1"/>
  <c r="J177" i="1"/>
  <c r="M177" i="1"/>
  <c r="O177" i="1"/>
  <c r="J178" i="1"/>
  <c r="M178" i="1"/>
  <c r="O178" i="1"/>
  <c r="J179" i="1"/>
  <c r="M179" i="1"/>
  <c r="O179" i="1"/>
  <c r="J180" i="1"/>
  <c r="M180" i="1"/>
  <c r="O180" i="1"/>
  <c r="J181" i="1"/>
  <c r="M181" i="1"/>
  <c r="O181" i="1"/>
  <c r="J182" i="1"/>
  <c r="M182" i="1"/>
  <c r="O182" i="1"/>
  <c r="J183" i="1"/>
  <c r="M183" i="1"/>
  <c r="O183" i="1"/>
  <c r="J184" i="1"/>
  <c r="M184" i="1"/>
  <c r="O184" i="1"/>
  <c r="J185" i="1"/>
  <c r="M185" i="1"/>
  <c r="O185" i="1"/>
  <c r="J186" i="1"/>
  <c r="M186" i="1"/>
  <c r="O186" i="1"/>
  <c r="J187" i="1"/>
  <c r="M187" i="1"/>
  <c r="O187" i="1"/>
  <c r="J188" i="1"/>
  <c r="M188" i="1"/>
  <c r="O188" i="1"/>
  <c r="J189" i="1"/>
  <c r="M189" i="1"/>
  <c r="O189" i="1"/>
  <c r="J190" i="1"/>
  <c r="M190" i="1"/>
  <c r="O190" i="1"/>
  <c r="J191" i="1"/>
  <c r="M191" i="1"/>
  <c r="O191" i="1"/>
  <c r="J192" i="1"/>
  <c r="M192" i="1"/>
  <c r="O192" i="1"/>
  <c r="J193" i="1"/>
  <c r="M193" i="1"/>
  <c r="O193" i="1"/>
  <c r="J194" i="1"/>
  <c r="M194" i="1"/>
  <c r="O194" i="1"/>
  <c r="J195" i="1"/>
  <c r="M195" i="1"/>
  <c r="O195" i="1"/>
  <c r="J196" i="1"/>
  <c r="M196" i="1"/>
  <c r="O196" i="1"/>
  <c r="J197" i="1"/>
  <c r="M197" i="1"/>
  <c r="O197" i="1"/>
  <c r="J198" i="1"/>
  <c r="M198" i="1"/>
  <c r="O198" i="1"/>
  <c r="J199" i="1"/>
  <c r="M199" i="1"/>
  <c r="O199" i="1"/>
  <c r="J200" i="1"/>
  <c r="M200" i="1"/>
  <c r="O200" i="1"/>
  <c r="J201" i="1"/>
  <c r="M201" i="1"/>
  <c r="O201" i="1"/>
  <c r="J202" i="1"/>
  <c r="M202" i="1"/>
  <c r="O202" i="1"/>
  <c r="J203" i="1"/>
  <c r="M203" i="1"/>
  <c r="O203" i="1"/>
  <c r="J204" i="1"/>
  <c r="M204" i="1"/>
  <c r="O204" i="1"/>
  <c r="J205" i="1"/>
  <c r="M205" i="1"/>
  <c r="O205" i="1"/>
  <c r="J206" i="1"/>
  <c r="M206" i="1"/>
  <c r="O206" i="1"/>
  <c r="J207" i="1"/>
  <c r="M207" i="1"/>
  <c r="O207" i="1"/>
  <c r="J208" i="1"/>
  <c r="M208" i="1"/>
  <c r="O208" i="1"/>
  <c r="J209" i="1"/>
  <c r="M209" i="1"/>
  <c r="O209" i="1"/>
  <c r="J210" i="1"/>
  <c r="M210" i="1"/>
  <c r="O210" i="1"/>
  <c r="J211" i="1"/>
  <c r="M211" i="1"/>
  <c r="O21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C211" i="1"/>
  <c r="G211" i="1"/>
  <c r="C210" i="1"/>
  <c r="G210" i="1"/>
  <c r="C209" i="1"/>
  <c r="G209" i="1"/>
  <c r="C208" i="1"/>
  <c r="G208" i="1"/>
  <c r="C207" i="1"/>
  <c r="G207" i="1"/>
  <c r="C206" i="1"/>
  <c r="G206" i="1"/>
  <c r="C205" i="1"/>
  <c r="G205" i="1"/>
  <c r="C204" i="1"/>
  <c r="G204" i="1"/>
  <c r="C203" i="1"/>
  <c r="G203" i="1"/>
  <c r="C202" i="1"/>
  <c r="G202" i="1"/>
  <c r="C201" i="1"/>
  <c r="G201" i="1"/>
  <c r="C200" i="1"/>
  <c r="G200" i="1"/>
  <c r="C199" i="1"/>
  <c r="G199" i="1"/>
  <c r="C198" i="1"/>
  <c r="G198" i="1"/>
  <c r="C197" i="1"/>
  <c r="G197" i="1"/>
  <c r="C196" i="1"/>
  <c r="G196" i="1"/>
  <c r="C195" i="1"/>
  <c r="G195" i="1"/>
  <c r="C194" i="1"/>
  <c r="G194" i="1"/>
  <c r="C193" i="1"/>
  <c r="G193" i="1"/>
  <c r="C192" i="1"/>
  <c r="G192" i="1"/>
  <c r="C191" i="1"/>
  <c r="G191" i="1"/>
  <c r="C190" i="1"/>
  <c r="G190" i="1"/>
  <c r="C189" i="1"/>
  <c r="G189" i="1"/>
  <c r="C188" i="1"/>
  <c r="G188" i="1"/>
  <c r="C187" i="1"/>
  <c r="G187" i="1"/>
  <c r="C186" i="1"/>
  <c r="G186" i="1"/>
  <c r="C185" i="1"/>
  <c r="G185" i="1"/>
  <c r="C184" i="1"/>
  <c r="G184" i="1"/>
  <c r="C183" i="1"/>
  <c r="G183" i="1"/>
  <c r="C182" i="1"/>
  <c r="G182" i="1"/>
  <c r="C181" i="1"/>
  <c r="G181" i="1"/>
  <c r="C180" i="1"/>
  <c r="G180" i="1"/>
  <c r="C179" i="1"/>
  <c r="G179" i="1"/>
  <c r="C178" i="1"/>
  <c r="G178" i="1"/>
  <c r="C177" i="1"/>
  <c r="G177" i="1"/>
  <c r="C176" i="1"/>
  <c r="G176" i="1"/>
  <c r="C175" i="1"/>
  <c r="G175" i="1"/>
  <c r="C174" i="1"/>
  <c r="G174" i="1"/>
  <c r="C173" i="1"/>
  <c r="G173" i="1"/>
  <c r="C172" i="1"/>
  <c r="G172" i="1"/>
  <c r="C171" i="1"/>
  <c r="G171" i="1"/>
  <c r="C170" i="1"/>
  <c r="G170" i="1"/>
  <c r="C169" i="1"/>
  <c r="G169" i="1"/>
  <c r="C168" i="1"/>
  <c r="G168" i="1"/>
  <c r="C167" i="1"/>
  <c r="G167" i="1"/>
  <c r="C166" i="1"/>
  <c r="G166" i="1"/>
  <c r="C165" i="1"/>
  <c r="G165" i="1"/>
  <c r="C164" i="1"/>
  <c r="G164" i="1"/>
  <c r="C163" i="1"/>
  <c r="G163" i="1"/>
  <c r="C162" i="1"/>
  <c r="G162" i="1"/>
  <c r="C161" i="1"/>
  <c r="G161" i="1"/>
  <c r="C160" i="1"/>
  <c r="G160" i="1"/>
  <c r="C159" i="1"/>
  <c r="G159" i="1"/>
  <c r="C158" i="1"/>
  <c r="G158" i="1"/>
  <c r="C157" i="1"/>
  <c r="G157" i="1"/>
  <c r="C156" i="1"/>
  <c r="G156" i="1"/>
  <c r="C155" i="1"/>
  <c r="G155" i="1"/>
  <c r="C154" i="1"/>
  <c r="G154" i="1"/>
  <c r="C153" i="1"/>
  <c r="G153" i="1"/>
  <c r="V293" i="1"/>
  <c r="W293" i="1"/>
  <c r="Y293" i="1"/>
  <c r="Z293" i="1"/>
  <c r="V294" i="1"/>
  <c r="W294" i="1"/>
  <c r="Y294" i="1"/>
  <c r="Z294" i="1"/>
  <c r="V350" i="1"/>
  <c r="W350" i="1"/>
  <c r="Y350" i="1"/>
  <c r="Z350" i="1"/>
  <c r="V338" i="1"/>
  <c r="W338" i="1"/>
  <c r="Y338" i="1"/>
  <c r="Z338" i="1"/>
  <c r="V328" i="1"/>
  <c r="W328" i="1"/>
  <c r="Y328" i="1"/>
  <c r="Z328" i="1"/>
  <c r="V304" i="1"/>
  <c r="W304" i="1"/>
  <c r="Y304" i="1"/>
  <c r="Z304" i="1"/>
  <c r="V290" i="1"/>
  <c r="W290" i="1"/>
  <c r="Y290" i="1"/>
  <c r="Z290" i="1"/>
  <c r="V357" i="1"/>
  <c r="W357" i="1"/>
  <c r="Y357" i="1"/>
  <c r="Z357" i="1"/>
  <c r="V353" i="1"/>
  <c r="W353" i="1"/>
  <c r="Y353" i="1"/>
  <c r="Z353" i="1"/>
  <c r="V349" i="1"/>
  <c r="W349" i="1"/>
  <c r="Y349" i="1"/>
  <c r="Z349" i="1"/>
  <c r="V345" i="1"/>
  <c r="W345" i="1"/>
  <c r="Y345" i="1"/>
  <c r="Z345" i="1"/>
  <c r="V337" i="1"/>
  <c r="W337" i="1"/>
  <c r="Y337" i="1"/>
  <c r="Z337" i="1"/>
  <c r="V334" i="1"/>
  <c r="W334" i="1"/>
  <c r="Y334" i="1"/>
  <c r="Z334" i="1"/>
  <c r="V330" i="1"/>
  <c r="W330" i="1"/>
  <c r="Y330" i="1"/>
  <c r="Z330" i="1"/>
  <c r="V327" i="1"/>
  <c r="W327" i="1"/>
  <c r="Y327" i="1"/>
  <c r="Z327" i="1"/>
  <c r="V322" i="1"/>
  <c r="W322" i="1"/>
  <c r="Y322" i="1"/>
  <c r="Z322" i="1"/>
  <c r="V318" i="1"/>
  <c r="W318" i="1"/>
  <c r="Y318" i="1"/>
  <c r="Z318" i="1"/>
  <c r="V307" i="1"/>
  <c r="W307" i="1"/>
  <c r="Y307" i="1"/>
  <c r="Z307" i="1"/>
  <c r="V299" i="1"/>
  <c r="W299" i="1"/>
  <c r="Y299" i="1"/>
  <c r="Z299" i="1"/>
  <c r="V295" i="1"/>
  <c r="W295" i="1"/>
  <c r="Y295" i="1"/>
  <c r="Z295" i="1"/>
  <c r="V289" i="1"/>
  <c r="W289" i="1"/>
  <c r="Y289" i="1"/>
  <c r="Z289" i="1"/>
  <c r="V358" i="1"/>
  <c r="W358" i="1"/>
  <c r="Y358" i="1"/>
  <c r="Z358" i="1"/>
  <c r="V346" i="1"/>
  <c r="W346" i="1"/>
  <c r="Y346" i="1"/>
  <c r="Z346" i="1"/>
  <c r="V335" i="1"/>
  <c r="W335" i="1"/>
  <c r="Y335" i="1"/>
  <c r="Z335" i="1"/>
  <c r="V323" i="1"/>
  <c r="W323" i="1"/>
  <c r="Y323" i="1"/>
  <c r="Z323" i="1"/>
  <c r="V311" i="1"/>
  <c r="W311" i="1"/>
  <c r="Y311" i="1"/>
  <c r="Z311" i="1"/>
  <c r="V301" i="1"/>
  <c r="W301" i="1"/>
  <c r="Y301" i="1"/>
  <c r="Z301" i="1"/>
  <c r="V360" i="1"/>
  <c r="W360" i="1"/>
  <c r="Y360" i="1"/>
  <c r="Z360" i="1"/>
  <c r="V356" i="1"/>
  <c r="W356" i="1"/>
  <c r="Y356" i="1"/>
  <c r="Z356" i="1"/>
  <c r="V352" i="1"/>
  <c r="W352" i="1"/>
  <c r="Y352" i="1"/>
  <c r="Z352" i="1"/>
  <c r="V348" i="1"/>
  <c r="W348" i="1"/>
  <c r="Y348" i="1"/>
  <c r="Z348" i="1"/>
  <c r="V344" i="1"/>
  <c r="W344" i="1"/>
  <c r="Y344" i="1"/>
  <c r="Z344" i="1"/>
  <c r="V340" i="1"/>
  <c r="W340" i="1"/>
  <c r="Y340" i="1"/>
  <c r="Z340" i="1"/>
  <c r="V336" i="1"/>
  <c r="W336" i="1"/>
  <c r="Y336" i="1"/>
  <c r="Z336" i="1"/>
  <c r="V333" i="1"/>
  <c r="W333" i="1"/>
  <c r="Y333" i="1"/>
  <c r="Z333" i="1"/>
  <c r="V325" i="1"/>
  <c r="W325" i="1"/>
  <c r="Y325" i="1"/>
  <c r="Z325" i="1"/>
  <c r="V321" i="1"/>
  <c r="W321" i="1"/>
  <c r="Y321" i="1"/>
  <c r="Z321" i="1"/>
  <c r="V317" i="1"/>
  <c r="W317" i="1"/>
  <c r="Y317" i="1"/>
  <c r="Z317" i="1"/>
  <c r="V314" i="1"/>
  <c r="W314" i="1"/>
  <c r="Y314" i="1"/>
  <c r="Z314" i="1"/>
  <c r="V306" i="1"/>
  <c r="W306" i="1"/>
  <c r="Y306" i="1"/>
  <c r="Z306" i="1"/>
  <c r="V303" i="1"/>
  <c r="W303" i="1"/>
  <c r="Y303" i="1"/>
  <c r="Z303" i="1"/>
  <c r="V297" i="1"/>
  <c r="W297" i="1"/>
  <c r="Y297" i="1"/>
  <c r="Z297" i="1"/>
  <c r="V292" i="1"/>
  <c r="W292" i="1"/>
  <c r="Y292" i="1"/>
  <c r="Z292" i="1"/>
  <c r="V354" i="1"/>
  <c r="W354" i="1"/>
  <c r="Y354" i="1"/>
  <c r="Z354" i="1"/>
  <c r="V342" i="1"/>
  <c r="W342" i="1"/>
  <c r="Y342" i="1"/>
  <c r="Z342" i="1"/>
  <c r="V331" i="1"/>
  <c r="W331" i="1"/>
  <c r="Y331" i="1"/>
  <c r="Z331" i="1"/>
  <c r="V319" i="1"/>
  <c r="W319" i="1"/>
  <c r="Y319" i="1"/>
  <c r="Z319" i="1"/>
  <c r="V308" i="1"/>
  <c r="W308" i="1"/>
  <c r="Y308" i="1"/>
  <c r="Z308" i="1"/>
  <c r="V359" i="1"/>
  <c r="W359" i="1"/>
  <c r="Y359" i="1"/>
  <c r="Z359" i="1"/>
  <c r="V355" i="1"/>
  <c r="W355" i="1"/>
  <c r="Y355" i="1"/>
  <c r="Z355" i="1"/>
  <c r="V351" i="1"/>
  <c r="W351" i="1"/>
  <c r="Y351" i="1"/>
  <c r="Z351" i="1"/>
  <c r="V347" i="1"/>
  <c r="W347" i="1"/>
  <c r="Y347" i="1"/>
  <c r="Z347" i="1"/>
  <c r="V343" i="1"/>
  <c r="W343" i="1"/>
  <c r="Y343" i="1"/>
  <c r="Z343" i="1"/>
  <c r="V339" i="1"/>
  <c r="W339" i="1"/>
  <c r="Y339" i="1"/>
  <c r="Z339" i="1"/>
  <c r="V332" i="1"/>
  <c r="W332" i="1"/>
  <c r="Y332" i="1"/>
  <c r="Z332" i="1"/>
  <c r="V329" i="1"/>
  <c r="W329" i="1"/>
  <c r="Y329" i="1"/>
  <c r="Z329" i="1"/>
  <c r="V324" i="1"/>
  <c r="W324" i="1"/>
  <c r="Y324" i="1"/>
  <c r="Z324" i="1"/>
  <c r="V320" i="1"/>
  <c r="W320" i="1"/>
  <c r="Y320" i="1"/>
  <c r="Z320" i="1"/>
  <c r="V316" i="1"/>
  <c r="W316" i="1"/>
  <c r="Y316" i="1"/>
  <c r="Z316" i="1"/>
  <c r="V312" i="1"/>
  <c r="W312" i="1"/>
  <c r="Y312" i="1"/>
  <c r="Z312" i="1"/>
  <c r="V310" i="1"/>
  <c r="W310" i="1"/>
  <c r="Y310" i="1"/>
  <c r="Z310" i="1"/>
  <c r="V305" i="1"/>
  <c r="W305" i="1"/>
  <c r="Y305" i="1"/>
  <c r="Z305" i="1"/>
  <c r="V302" i="1"/>
  <c r="W302" i="1"/>
  <c r="Y302" i="1"/>
  <c r="Z302" i="1"/>
  <c r="V296" i="1"/>
  <c r="W296" i="1"/>
  <c r="Y296" i="1"/>
  <c r="Z296" i="1"/>
  <c r="V291" i="1"/>
  <c r="W291" i="1"/>
  <c r="Y291" i="1"/>
  <c r="Z291" i="1"/>
  <c r="V17" i="1"/>
  <c r="W17" i="1"/>
  <c r="Y17" i="1"/>
  <c r="V13" i="1"/>
  <c r="W13" i="1"/>
  <c r="Y13" i="1"/>
  <c r="V9" i="1"/>
  <c r="W9" i="1"/>
  <c r="Y9" i="1"/>
  <c r="V287" i="1"/>
  <c r="W287" i="1"/>
  <c r="Y287" i="1"/>
  <c r="Z287" i="1"/>
  <c r="V209" i="1"/>
  <c r="W209" i="1"/>
  <c r="Y209" i="1"/>
  <c r="Z209" i="1"/>
  <c r="V288" i="1"/>
  <c r="W288" i="1"/>
  <c r="Y288" i="1"/>
  <c r="Z288" i="1"/>
  <c r="V284" i="1"/>
  <c r="W284" i="1"/>
  <c r="Y284" i="1"/>
  <c r="Z284" i="1"/>
  <c r="V286" i="1"/>
  <c r="W286" i="1"/>
  <c r="Y286" i="1"/>
  <c r="Z286" i="1"/>
  <c r="V285" i="1"/>
  <c r="W285" i="1"/>
  <c r="Y285" i="1"/>
  <c r="Z285" i="1"/>
  <c r="V280" i="1"/>
  <c r="W280" i="1"/>
  <c r="Y280" i="1"/>
  <c r="Z280" i="1"/>
  <c r="V276" i="1"/>
  <c r="W276" i="1"/>
  <c r="Y276" i="1"/>
  <c r="Z276" i="1"/>
  <c r="V272" i="1"/>
  <c r="W272" i="1"/>
  <c r="Y272" i="1"/>
  <c r="Z272" i="1"/>
  <c r="V268" i="1"/>
  <c r="W268" i="1"/>
  <c r="Y268" i="1"/>
  <c r="Z268" i="1"/>
  <c r="V260" i="1"/>
  <c r="W260" i="1"/>
  <c r="Y260" i="1"/>
  <c r="Z260" i="1"/>
  <c r="V259" i="1"/>
  <c r="W259" i="1"/>
  <c r="Y259" i="1"/>
  <c r="Z259" i="1"/>
  <c r="V258" i="1"/>
  <c r="W258" i="1"/>
  <c r="Y258" i="1"/>
  <c r="Z258" i="1"/>
  <c r="V220" i="1"/>
  <c r="W220" i="1"/>
  <c r="Y220" i="1"/>
  <c r="Z220" i="1"/>
  <c r="V255" i="1"/>
  <c r="W255" i="1"/>
  <c r="Y255" i="1"/>
  <c r="Z255" i="1"/>
  <c r="V264" i="1"/>
  <c r="W264" i="1"/>
  <c r="Y264" i="1"/>
  <c r="Z264" i="1"/>
  <c r="V252" i="1"/>
  <c r="W252" i="1"/>
  <c r="Y252" i="1"/>
  <c r="Z252" i="1"/>
  <c r="V226" i="1"/>
  <c r="W226" i="1"/>
  <c r="Y226" i="1"/>
  <c r="Z226" i="1"/>
  <c r="V253" i="1"/>
  <c r="W253" i="1"/>
  <c r="Y253" i="1"/>
  <c r="Z253" i="1"/>
  <c r="V248" i="1"/>
  <c r="W248" i="1"/>
  <c r="Y248" i="1"/>
  <c r="Z248" i="1"/>
  <c r="V244" i="1"/>
  <c r="W244" i="1"/>
  <c r="Y244" i="1"/>
  <c r="Z244" i="1"/>
  <c r="V240" i="1"/>
  <c r="W240" i="1"/>
  <c r="Y240" i="1"/>
  <c r="Z240" i="1"/>
  <c r="V236" i="1"/>
  <c r="W236" i="1"/>
  <c r="Y236" i="1"/>
  <c r="Z236" i="1"/>
  <c r="V281" i="1"/>
  <c r="W281" i="1"/>
  <c r="Y281" i="1"/>
  <c r="Z281" i="1"/>
  <c r="V277" i="1"/>
  <c r="W277" i="1"/>
  <c r="Y277" i="1"/>
  <c r="Z277" i="1"/>
  <c r="V273" i="1"/>
  <c r="W273" i="1"/>
  <c r="Y273" i="1"/>
  <c r="Z273" i="1"/>
  <c r="V269" i="1"/>
  <c r="W269" i="1"/>
  <c r="Y269" i="1"/>
  <c r="Z269" i="1"/>
  <c r="V265" i="1"/>
  <c r="W265" i="1"/>
  <c r="Y265" i="1"/>
  <c r="Z265" i="1"/>
  <c r="V261" i="1"/>
  <c r="W261" i="1"/>
  <c r="Y261" i="1"/>
  <c r="Z261" i="1"/>
  <c r="V254" i="1"/>
  <c r="W254" i="1"/>
  <c r="Y254" i="1"/>
  <c r="Z254" i="1"/>
  <c r="V249" i="1"/>
  <c r="W249" i="1"/>
  <c r="Y249" i="1"/>
  <c r="Z249" i="1"/>
  <c r="V282" i="1"/>
  <c r="W282" i="1"/>
  <c r="Y282" i="1"/>
  <c r="Z282" i="1"/>
  <c r="V278" i="1"/>
  <c r="W278" i="1"/>
  <c r="Y278" i="1"/>
  <c r="Z278" i="1"/>
  <c r="V274" i="1"/>
  <c r="W274" i="1"/>
  <c r="Y274" i="1"/>
  <c r="Z274" i="1"/>
  <c r="V270" i="1"/>
  <c r="W270" i="1"/>
  <c r="Y270" i="1"/>
  <c r="Z270" i="1"/>
  <c r="V266" i="1"/>
  <c r="W266" i="1"/>
  <c r="Y266" i="1"/>
  <c r="Z266" i="1"/>
  <c r="V262" i="1"/>
  <c r="W262" i="1"/>
  <c r="Y262" i="1"/>
  <c r="Z262" i="1"/>
  <c r="V256" i="1"/>
  <c r="W256" i="1"/>
  <c r="Y256" i="1"/>
  <c r="Z256" i="1"/>
  <c r="V250" i="1"/>
  <c r="W250" i="1"/>
  <c r="Y250" i="1"/>
  <c r="Z250" i="1"/>
  <c r="V246" i="1"/>
  <c r="W246" i="1"/>
  <c r="Y246" i="1"/>
  <c r="Z246" i="1"/>
  <c r="V242" i="1"/>
  <c r="W242" i="1"/>
  <c r="Y242" i="1"/>
  <c r="Z242" i="1"/>
  <c r="V238" i="1"/>
  <c r="W238" i="1"/>
  <c r="Y238" i="1"/>
  <c r="Z238" i="1"/>
  <c r="V234" i="1"/>
  <c r="W234" i="1"/>
  <c r="Y234" i="1"/>
  <c r="Z234" i="1"/>
  <c r="V230" i="1"/>
  <c r="W230" i="1"/>
  <c r="Y230" i="1"/>
  <c r="Z230" i="1"/>
  <c r="V283" i="1"/>
  <c r="W283" i="1"/>
  <c r="Y283" i="1"/>
  <c r="Z283" i="1"/>
  <c r="V279" i="1"/>
  <c r="W279" i="1"/>
  <c r="Y279" i="1"/>
  <c r="Z279" i="1"/>
  <c r="V275" i="1"/>
  <c r="W275" i="1"/>
  <c r="Y275" i="1"/>
  <c r="Z275" i="1"/>
  <c r="V271" i="1"/>
  <c r="W271" i="1"/>
  <c r="Y271" i="1"/>
  <c r="Z271" i="1"/>
  <c r="V267" i="1"/>
  <c r="W267" i="1"/>
  <c r="Y267" i="1"/>
  <c r="Z267" i="1"/>
  <c r="V263" i="1"/>
  <c r="W263" i="1"/>
  <c r="Y263" i="1"/>
  <c r="Z263" i="1"/>
  <c r="V257" i="1"/>
  <c r="W257" i="1"/>
  <c r="Y257" i="1"/>
  <c r="Z257" i="1"/>
  <c r="V251" i="1"/>
  <c r="W251" i="1"/>
  <c r="Y251" i="1"/>
  <c r="Z251" i="1"/>
  <c r="V245" i="1"/>
  <c r="W245" i="1"/>
  <c r="Y245" i="1"/>
  <c r="Z245" i="1"/>
  <c r="V241" i="1"/>
  <c r="W241" i="1"/>
  <c r="Y241" i="1"/>
  <c r="Z241" i="1"/>
  <c r="V237" i="1"/>
  <c r="W237" i="1"/>
  <c r="Y237" i="1"/>
  <c r="Z237" i="1"/>
  <c r="V229" i="1"/>
  <c r="W229" i="1"/>
  <c r="Y229" i="1"/>
  <c r="Z229" i="1"/>
  <c r="V225" i="1"/>
  <c r="W225" i="1"/>
  <c r="Y225" i="1"/>
  <c r="Z225" i="1"/>
  <c r="V235" i="1"/>
  <c r="W235" i="1"/>
  <c r="Y235" i="1"/>
  <c r="Z235" i="1"/>
  <c r="V231" i="1"/>
  <c r="W231" i="1"/>
  <c r="Y231" i="1"/>
  <c r="Z231" i="1"/>
  <c r="V227" i="1"/>
  <c r="W227" i="1"/>
  <c r="Y227" i="1"/>
  <c r="Z227" i="1"/>
  <c r="V247" i="1"/>
  <c r="W247" i="1"/>
  <c r="Y247" i="1"/>
  <c r="Z247" i="1"/>
  <c r="V243" i="1"/>
  <c r="W243" i="1"/>
  <c r="Y243" i="1"/>
  <c r="Z243" i="1"/>
  <c r="V239" i="1"/>
  <c r="W239" i="1"/>
  <c r="Y239" i="1"/>
  <c r="Z239" i="1"/>
  <c r="V232" i="1"/>
  <c r="W232" i="1"/>
  <c r="Y232" i="1"/>
  <c r="Z232" i="1"/>
  <c r="V228" i="1"/>
  <c r="W228" i="1"/>
  <c r="Y228" i="1"/>
  <c r="Z228" i="1"/>
  <c r="V233" i="1"/>
  <c r="W233" i="1"/>
  <c r="Y233" i="1"/>
  <c r="Z233" i="1"/>
  <c r="V218" i="1"/>
  <c r="W218" i="1"/>
  <c r="Y218" i="1"/>
  <c r="Z218" i="1"/>
  <c r="V223" i="1"/>
  <c r="W223" i="1"/>
  <c r="Y223" i="1"/>
  <c r="Z223" i="1"/>
  <c r="V217" i="1"/>
  <c r="W217" i="1"/>
  <c r="Y217" i="1"/>
  <c r="Z217" i="1"/>
  <c r="V212" i="1"/>
  <c r="W212" i="1"/>
  <c r="Y212" i="1"/>
  <c r="Z212" i="1"/>
  <c r="V221" i="1"/>
  <c r="W221" i="1"/>
  <c r="Y221" i="1"/>
  <c r="Z221" i="1"/>
  <c r="V207" i="1"/>
  <c r="W207" i="1"/>
  <c r="Y207" i="1"/>
  <c r="Z207" i="1"/>
  <c r="V203" i="1"/>
  <c r="W203" i="1"/>
  <c r="Y203" i="1"/>
  <c r="Z203" i="1"/>
  <c r="V199" i="1"/>
  <c r="W199" i="1"/>
  <c r="Y199" i="1"/>
  <c r="Z199" i="1"/>
  <c r="V195" i="1"/>
  <c r="W195" i="1"/>
  <c r="Y195" i="1"/>
  <c r="Z195" i="1"/>
  <c r="V191" i="1"/>
  <c r="W191" i="1"/>
  <c r="Y191" i="1"/>
  <c r="Z191" i="1"/>
  <c r="V187" i="1"/>
  <c r="W187" i="1"/>
  <c r="Y187" i="1"/>
  <c r="Z187" i="1"/>
  <c r="V183" i="1"/>
  <c r="W183" i="1"/>
  <c r="Y183" i="1"/>
  <c r="Z183" i="1"/>
  <c r="V179" i="1"/>
  <c r="W179" i="1"/>
  <c r="Y179" i="1"/>
  <c r="Z179" i="1"/>
  <c r="V175" i="1"/>
  <c r="W175" i="1"/>
  <c r="Y175" i="1"/>
  <c r="Z175" i="1"/>
  <c r="V171" i="1"/>
  <c r="W171" i="1"/>
  <c r="Y171" i="1"/>
  <c r="Z171" i="1"/>
  <c r="V167" i="1"/>
  <c r="W167" i="1"/>
  <c r="Y167" i="1"/>
  <c r="Z167" i="1"/>
  <c r="V163" i="1"/>
  <c r="W163" i="1"/>
  <c r="Y163" i="1"/>
  <c r="Z163" i="1"/>
  <c r="V159" i="1"/>
  <c r="W159" i="1"/>
  <c r="Y159" i="1"/>
  <c r="Z159" i="1"/>
  <c r="V155" i="1"/>
  <c r="W155" i="1"/>
  <c r="Y155" i="1"/>
  <c r="Z155" i="1"/>
  <c r="V151" i="1"/>
  <c r="W151" i="1"/>
  <c r="Y151" i="1"/>
  <c r="V147" i="1"/>
  <c r="W147" i="1"/>
  <c r="Y147" i="1"/>
  <c r="V143" i="1"/>
  <c r="W143" i="1"/>
  <c r="Y143" i="1"/>
  <c r="V139" i="1"/>
  <c r="W139" i="1"/>
  <c r="Y139" i="1"/>
  <c r="V135" i="1"/>
  <c r="W135" i="1"/>
  <c r="Y135" i="1"/>
  <c r="V131" i="1"/>
  <c r="W131" i="1"/>
  <c r="Y131" i="1"/>
  <c r="V127" i="1"/>
  <c r="W127" i="1"/>
  <c r="Y127" i="1"/>
  <c r="V123" i="1"/>
  <c r="W123" i="1"/>
  <c r="Y123" i="1"/>
  <c r="V119" i="1"/>
  <c r="W119" i="1"/>
  <c r="Y119" i="1"/>
  <c r="V115" i="1"/>
  <c r="W115" i="1"/>
  <c r="Y115" i="1"/>
  <c r="V111" i="1"/>
  <c r="W111" i="1"/>
  <c r="Y111" i="1"/>
  <c r="V107" i="1"/>
  <c r="W107" i="1"/>
  <c r="Y107" i="1"/>
  <c r="V103" i="1"/>
  <c r="W103" i="1"/>
  <c r="Y103" i="1"/>
  <c r="V99" i="1"/>
  <c r="W99" i="1"/>
  <c r="Y99" i="1"/>
  <c r="V95" i="1"/>
  <c r="W95" i="1"/>
  <c r="Y95" i="1"/>
  <c r="V91" i="1"/>
  <c r="W91" i="1"/>
  <c r="Y91" i="1"/>
  <c r="V87" i="1"/>
  <c r="W87" i="1"/>
  <c r="Y87" i="1"/>
  <c r="V83" i="1"/>
  <c r="W83" i="1"/>
  <c r="Y83" i="1"/>
  <c r="V79" i="1"/>
  <c r="W79" i="1"/>
  <c r="Y79" i="1"/>
  <c r="V75" i="1"/>
  <c r="W75" i="1"/>
  <c r="Y75" i="1"/>
  <c r="V71" i="1"/>
  <c r="W71" i="1"/>
  <c r="Y71" i="1"/>
  <c r="V67" i="1"/>
  <c r="W67" i="1"/>
  <c r="Y67" i="1"/>
  <c r="V63" i="1"/>
  <c r="W63" i="1"/>
  <c r="Y63" i="1"/>
  <c r="V59" i="1"/>
  <c r="W59" i="1"/>
  <c r="Y59" i="1"/>
  <c r="V55" i="1"/>
  <c r="W55" i="1"/>
  <c r="Y55" i="1"/>
  <c r="V51" i="1"/>
  <c r="W51" i="1"/>
  <c r="Y51" i="1"/>
  <c r="V47" i="1"/>
  <c r="W47" i="1"/>
  <c r="Y47" i="1"/>
  <c r="V43" i="1"/>
  <c r="W43" i="1"/>
  <c r="Y43" i="1"/>
  <c r="V39" i="1"/>
  <c r="W39" i="1"/>
  <c r="Y39" i="1"/>
  <c r="V35" i="1"/>
  <c r="W35" i="1"/>
  <c r="Y35" i="1"/>
  <c r="V31" i="1"/>
  <c r="W31" i="1"/>
  <c r="Y31" i="1"/>
  <c r="V27" i="1"/>
  <c r="W27" i="1"/>
  <c r="Y27" i="1"/>
  <c r="V23" i="1"/>
  <c r="W23" i="1"/>
  <c r="Y23" i="1"/>
  <c r="V15" i="1"/>
  <c r="W15" i="1"/>
  <c r="Y15" i="1"/>
  <c r="V11" i="1"/>
  <c r="W11" i="1"/>
  <c r="Y11" i="1"/>
  <c r="V7" i="1"/>
  <c r="W7" i="1"/>
  <c r="Y7" i="1"/>
  <c r="V3" i="1"/>
  <c r="W3" i="1"/>
  <c r="Y3" i="1"/>
  <c r="V216" i="1"/>
  <c r="W216" i="1"/>
  <c r="Y216" i="1"/>
  <c r="Z216" i="1"/>
  <c r="V224" i="1"/>
  <c r="W224" i="1"/>
  <c r="Y224" i="1"/>
  <c r="Z224" i="1"/>
  <c r="V219" i="1"/>
  <c r="W219" i="1"/>
  <c r="Y219" i="1"/>
  <c r="Z219" i="1"/>
  <c r="V222" i="1"/>
  <c r="W222" i="1"/>
  <c r="Y222" i="1"/>
  <c r="Z222" i="1"/>
  <c r="V215" i="1"/>
  <c r="W215" i="1"/>
  <c r="Y215" i="1"/>
  <c r="Z215" i="1"/>
  <c r="V211" i="1"/>
  <c r="W211" i="1"/>
  <c r="Y211" i="1"/>
  <c r="Z211" i="1"/>
  <c r="V208" i="1"/>
  <c r="W208" i="1"/>
  <c r="Y208" i="1"/>
  <c r="Z208" i="1"/>
  <c r="V204" i="1"/>
  <c r="W204" i="1"/>
  <c r="Y204" i="1"/>
  <c r="Z204" i="1"/>
  <c r="V200" i="1"/>
  <c r="W200" i="1"/>
  <c r="Y200" i="1"/>
  <c r="Z200" i="1"/>
  <c r="V196" i="1"/>
  <c r="W196" i="1"/>
  <c r="Y196" i="1"/>
  <c r="Z196" i="1"/>
  <c r="V192" i="1"/>
  <c r="W192" i="1"/>
  <c r="Y192" i="1"/>
  <c r="Z192" i="1"/>
  <c r="V188" i="1"/>
  <c r="W188" i="1"/>
  <c r="Y188" i="1"/>
  <c r="Z188" i="1"/>
  <c r="V184" i="1"/>
  <c r="W184" i="1"/>
  <c r="Y184" i="1"/>
  <c r="Z184" i="1"/>
  <c r="V180" i="1"/>
  <c r="W180" i="1"/>
  <c r="Y180" i="1"/>
  <c r="Z180" i="1"/>
  <c r="V176" i="1"/>
  <c r="W176" i="1"/>
  <c r="Y176" i="1"/>
  <c r="Z176" i="1"/>
  <c r="V172" i="1"/>
  <c r="W172" i="1"/>
  <c r="Y172" i="1"/>
  <c r="Z172" i="1"/>
  <c r="V168" i="1"/>
  <c r="W168" i="1"/>
  <c r="Y168" i="1"/>
  <c r="Z168" i="1"/>
  <c r="V164" i="1"/>
  <c r="W164" i="1"/>
  <c r="Y164" i="1"/>
  <c r="V160" i="1"/>
  <c r="W160" i="1"/>
  <c r="Y160" i="1"/>
  <c r="Z160" i="1"/>
  <c r="V156" i="1"/>
  <c r="W156" i="1"/>
  <c r="Y156" i="1"/>
  <c r="Z156" i="1"/>
  <c r="V152" i="1"/>
  <c r="W152" i="1"/>
  <c r="Y152" i="1"/>
  <c r="V148" i="1"/>
  <c r="W148" i="1"/>
  <c r="Y148" i="1"/>
  <c r="V144" i="1"/>
  <c r="W144" i="1"/>
  <c r="Y144" i="1"/>
  <c r="V140" i="1"/>
  <c r="W140" i="1"/>
  <c r="Y140" i="1"/>
  <c r="V136" i="1"/>
  <c r="W136" i="1"/>
  <c r="Y136" i="1"/>
  <c r="V132" i="1"/>
  <c r="W132" i="1"/>
  <c r="Y132" i="1"/>
  <c r="V128" i="1"/>
  <c r="W128" i="1"/>
  <c r="Y128" i="1"/>
  <c r="V124" i="1"/>
  <c r="W124" i="1"/>
  <c r="Y124" i="1"/>
  <c r="V120" i="1"/>
  <c r="W120" i="1"/>
  <c r="Y120" i="1"/>
  <c r="V116" i="1"/>
  <c r="W116" i="1"/>
  <c r="Y116" i="1"/>
  <c r="V112" i="1"/>
  <c r="W112" i="1"/>
  <c r="Y112" i="1"/>
  <c r="V108" i="1"/>
  <c r="W108" i="1"/>
  <c r="Y108" i="1"/>
  <c r="V104" i="1"/>
  <c r="W104" i="1"/>
  <c r="Y104" i="1"/>
  <c r="V100" i="1"/>
  <c r="W100" i="1"/>
  <c r="Y100" i="1"/>
  <c r="V96" i="1"/>
  <c r="W96" i="1"/>
  <c r="Y96" i="1"/>
  <c r="V92" i="1"/>
  <c r="W92" i="1"/>
  <c r="Y92" i="1"/>
  <c r="V88" i="1"/>
  <c r="W88" i="1"/>
  <c r="Y88" i="1"/>
  <c r="V84" i="1"/>
  <c r="W84" i="1"/>
  <c r="Y84" i="1"/>
  <c r="V80" i="1"/>
  <c r="W80" i="1"/>
  <c r="Y80" i="1"/>
  <c r="V76" i="1"/>
  <c r="W76" i="1"/>
  <c r="Y76" i="1"/>
  <c r="V72" i="1"/>
  <c r="W72" i="1"/>
  <c r="Y72" i="1"/>
  <c r="V68" i="1"/>
  <c r="W68" i="1"/>
  <c r="Y68" i="1"/>
  <c r="V64" i="1"/>
  <c r="W64" i="1"/>
  <c r="Y64" i="1"/>
  <c r="V60" i="1"/>
  <c r="W60" i="1"/>
  <c r="Y60" i="1"/>
  <c r="V56" i="1"/>
  <c r="W56" i="1"/>
  <c r="Y56" i="1"/>
  <c r="V52" i="1"/>
  <c r="W52" i="1"/>
  <c r="Y52" i="1"/>
  <c r="V48" i="1"/>
  <c r="W48" i="1"/>
  <c r="Y48" i="1"/>
  <c r="V44" i="1"/>
  <c r="W44" i="1"/>
  <c r="Y44" i="1"/>
  <c r="V40" i="1"/>
  <c r="W40" i="1"/>
  <c r="Y40" i="1"/>
  <c r="V36" i="1"/>
  <c r="W36" i="1"/>
  <c r="Y36" i="1"/>
  <c r="V32" i="1"/>
  <c r="W32" i="1"/>
  <c r="Y32" i="1"/>
  <c r="V28" i="1"/>
  <c r="W28" i="1"/>
  <c r="Y28" i="1"/>
  <c r="V24" i="1"/>
  <c r="W24" i="1"/>
  <c r="Y24" i="1"/>
  <c r="V16" i="1"/>
  <c r="W16" i="1"/>
  <c r="Y16" i="1"/>
  <c r="V12" i="1"/>
  <c r="W12" i="1"/>
  <c r="Y12" i="1"/>
  <c r="V8" i="1"/>
  <c r="W8" i="1"/>
  <c r="Y8" i="1"/>
  <c r="V4" i="1"/>
  <c r="W4" i="1"/>
  <c r="Y4" i="1"/>
  <c r="V205" i="1"/>
  <c r="W205" i="1"/>
  <c r="Y205" i="1"/>
  <c r="Z205" i="1"/>
  <c r="V201" i="1"/>
  <c r="W201" i="1"/>
  <c r="Y201" i="1"/>
  <c r="Z201" i="1"/>
  <c r="V197" i="1"/>
  <c r="W197" i="1"/>
  <c r="Y197" i="1"/>
  <c r="Z197" i="1"/>
  <c r="V193" i="1"/>
  <c r="W193" i="1"/>
  <c r="Y193" i="1"/>
  <c r="Z193" i="1"/>
  <c r="V189" i="1"/>
  <c r="W189" i="1"/>
  <c r="Y189" i="1"/>
  <c r="Z189" i="1"/>
  <c r="V185" i="1"/>
  <c r="W185" i="1"/>
  <c r="Y185" i="1"/>
  <c r="Z185" i="1"/>
  <c r="V181" i="1"/>
  <c r="W181" i="1"/>
  <c r="Y181" i="1"/>
  <c r="Z181" i="1"/>
  <c r="V177" i="1"/>
  <c r="W177" i="1"/>
  <c r="Y177" i="1"/>
  <c r="Z177" i="1"/>
  <c r="V173" i="1"/>
  <c r="W173" i="1"/>
  <c r="Y173" i="1"/>
  <c r="Z173" i="1"/>
  <c r="V169" i="1"/>
  <c r="W169" i="1"/>
  <c r="Y169" i="1"/>
  <c r="Z169" i="1"/>
  <c r="V165" i="1"/>
  <c r="W165" i="1"/>
  <c r="Y165" i="1"/>
  <c r="Z165" i="1"/>
  <c r="V161" i="1"/>
  <c r="W161" i="1"/>
  <c r="Y161" i="1"/>
  <c r="Z161" i="1"/>
  <c r="V157" i="1"/>
  <c r="W157" i="1"/>
  <c r="Y157" i="1"/>
  <c r="Z157" i="1"/>
  <c r="V153" i="1"/>
  <c r="W153" i="1"/>
  <c r="Y153" i="1"/>
  <c r="Z153" i="1"/>
  <c r="V149" i="1"/>
  <c r="W149" i="1"/>
  <c r="Y149" i="1"/>
  <c r="V145" i="1"/>
  <c r="W145" i="1"/>
  <c r="Y145" i="1"/>
  <c r="V141" i="1"/>
  <c r="W141" i="1"/>
  <c r="Y141" i="1"/>
  <c r="V137" i="1"/>
  <c r="W137" i="1"/>
  <c r="Y137" i="1"/>
  <c r="V133" i="1"/>
  <c r="W133" i="1"/>
  <c r="Y133" i="1"/>
  <c r="V129" i="1"/>
  <c r="W129" i="1"/>
  <c r="Y129" i="1"/>
  <c r="V125" i="1"/>
  <c r="W125" i="1"/>
  <c r="Y125" i="1"/>
  <c r="V121" i="1"/>
  <c r="W121" i="1"/>
  <c r="Y121" i="1"/>
  <c r="V117" i="1"/>
  <c r="W117" i="1"/>
  <c r="Y117" i="1"/>
  <c r="V113" i="1"/>
  <c r="W113" i="1"/>
  <c r="Y113" i="1"/>
  <c r="V109" i="1"/>
  <c r="W109" i="1"/>
  <c r="Y109" i="1"/>
  <c r="V105" i="1"/>
  <c r="W105" i="1"/>
  <c r="Y105" i="1"/>
  <c r="V101" i="1"/>
  <c r="W101" i="1"/>
  <c r="Y101" i="1"/>
  <c r="V97" i="1"/>
  <c r="W97" i="1"/>
  <c r="Y97" i="1"/>
  <c r="V93" i="1"/>
  <c r="W93" i="1"/>
  <c r="Y93" i="1"/>
  <c r="V89" i="1"/>
  <c r="W89" i="1"/>
  <c r="Y89" i="1"/>
  <c r="V85" i="1"/>
  <c r="W85" i="1"/>
  <c r="Y85" i="1"/>
  <c r="V81" i="1"/>
  <c r="W81" i="1"/>
  <c r="Y81" i="1"/>
  <c r="V77" i="1"/>
  <c r="W77" i="1"/>
  <c r="Y77" i="1"/>
  <c r="V73" i="1"/>
  <c r="W73" i="1"/>
  <c r="Y73" i="1"/>
  <c r="V69" i="1"/>
  <c r="W69" i="1"/>
  <c r="Y69" i="1"/>
  <c r="V65" i="1"/>
  <c r="W65" i="1"/>
  <c r="Y65" i="1"/>
  <c r="V61" i="1"/>
  <c r="W61" i="1"/>
  <c r="Y61" i="1"/>
  <c r="V57" i="1"/>
  <c r="W57" i="1"/>
  <c r="Y57" i="1"/>
  <c r="V53" i="1"/>
  <c r="W53" i="1"/>
  <c r="Y53" i="1"/>
  <c r="V49" i="1"/>
  <c r="W49" i="1"/>
  <c r="Y49" i="1"/>
  <c r="V45" i="1"/>
  <c r="W45" i="1"/>
  <c r="Y45" i="1"/>
  <c r="V41" i="1"/>
  <c r="W41" i="1"/>
  <c r="Y41" i="1"/>
  <c r="V37" i="1"/>
  <c r="W37" i="1"/>
  <c r="Y37" i="1"/>
  <c r="V33" i="1"/>
  <c r="W33" i="1"/>
  <c r="Y33" i="1"/>
  <c r="V29" i="1"/>
  <c r="W29" i="1"/>
  <c r="Y29" i="1"/>
  <c r="V25" i="1"/>
  <c r="W25" i="1"/>
  <c r="Y25" i="1"/>
  <c r="V21" i="1"/>
  <c r="W21" i="1"/>
  <c r="Y21" i="1"/>
  <c r="V5" i="1"/>
  <c r="W5" i="1"/>
  <c r="Y5" i="1"/>
  <c r="V210" i="1"/>
  <c r="W210" i="1"/>
  <c r="Y210" i="1"/>
  <c r="Z210" i="1"/>
  <c r="V206" i="1"/>
  <c r="W206" i="1"/>
  <c r="Y206" i="1"/>
  <c r="Z206" i="1"/>
  <c r="V202" i="1"/>
  <c r="W202" i="1"/>
  <c r="Y202" i="1"/>
  <c r="Z202" i="1"/>
  <c r="V198" i="1"/>
  <c r="W198" i="1"/>
  <c r="Y198" i="1"/>
  <c r="Z198" i="1"/>
  <c r="V194" i="1"/>
  <c r="W194" i="1"/>
  <c r="Y194" i="1"/>
  <c r="Z194" i="1"/>
  <c r="V190" i="1"/>
  <c r="W190" i="1"/>
  <c r="Y190" i="1"/>
  <c r="Z190" i="1"/>
  <c r="V186" i="1"/>
  <c r="W186" i="1"/>
  <c r="Y186" i="1"/>
  <c r="Z186" i="1"/>
  <c r="V182" i="1"/>
  <c r="W182" i="1"/>
  <c r="Y182" i="1"/>
  <c r="Z182" i="1"/>
  <c r="V178" i="1"/>
  <c r="W178" i="1"/>
  <c r="Y178" i="1"/>
  <c r="Z178" i="1"/>
  <c r="V174" i="1"/>
  <c r="W174" i="1"/>
  <c r="Y174" i="1"/>
  <c r="Z174" i="1"/>
  <c r="V170" i="1"/>
  <c r="W170" i="1"/>
  <c r="Y170" i="1"/>
  <c r="Z170" i="1"/>
  <c r="V166" i="1"/>
  <c r="W166" i="1"/>
  <c r="Y166" i="1"/>
  <c r="Z166" i="1"/>
  <c r="V162" i="1"/>
  <c r="W162" i="1"/>
  <c r="Y162" i="1"/>
  <c r="Z162" i="1"/>
  <c r="V158" i="1"/>
  <c r="W158" i="1"/>
  <c r="Y158" i="1"/>
  <c r="Z158" i="1"/>
  <c r="V154" i="1"/>
  <c r="W154" i="1"/>
  <c r="Y154" i="1"/>
  <c r="Z154" i="1"/>
  <c r="V150" i="1"/>
  <c r="W150" i="1"/>
  <c r="Y150" i="1"/>
  <c r="V146" i="1"/>
  <c r="W146" i="1"/>
  <c r="Y146" i="1"/>
  <c r="V142" i="1"/>
  <c r="W142" i="1"/>
  <c r="Y142" i="1"/>
  <c r="V138" i="1"/>
  <c r="W138" i="1"/>
  <c r="Y138" i="1"/>
  <c r="V134" i="1"/>
  <c r="W134" i="1"/>
  <c r="Y134" i="1"/>
  <c r="V130" i="1"/>
  <c r="W130" i="1"/>
  <c r="Y130" i="1"/>
  <c r="V126" i="1"/>
  <c r="W126" i="1"/>
  <c r="Y126" i="1"/>
  <c r="V122" i="1"/>
  <c r="W122" i="1"/>
  <c r="Y122" i="1"/>
  <c r="V118" i="1"/>
  <c r="W118" i="1"/>
  <c r="Y118" i="1"/>
  <c r="V114" i="1"/>
  <c r="W114" i="1"/>
  <c r="Y114" i="1"/>
  <c r="V110" i="1"/>
  <c r="W110" i="1"/>
  <c r="Y110" i="1"/>
  <c r="V106" i="1"/>
  <c r="W106" i="1"/>
  <c r="Y106" i="1"/>
  <c r="V102" i="1"/>
  <c r="W102" i="1"/>
  <c r="Y102" i="1"/>
  <c r="V98" i="1"/>
  <c r="W98" i="1"/>
  <c r="Y98" i="1"/>
  <c r="V94" i="1"/>
  <c r="W94" i="1"/>
  <c r="Y94" i="1"/>
  <c r="V90" i="1"/>
  <c r="W90" i="1"/>
  <c r="Y90" i="1"/>
  <c r="V86" i="1"/>
  <c r="W86" i="1"/>
  <c r="Y86" i="1"/>
  <c r="V82" i="1"/>
  <c r="W82" i="1"/>
  <c r="Y82" i="1"/>
  <c r="V78" i="1"/>
  <c r="W78" i="1"/>
  <c r="Y78" i="1"/>
  <c r="V74" i="1"/>
  <c r="W74" i="1"/>
  <c r="Y74" i="1"/>
  <c r="V70" i="1"/>
  <c r="W70" i="1"/>
  <c r="Y70" i="1"/>
  <c r="V66" i="1"/>
  <c r="W66" i="1"/>
  <c r="Y66" i="1"/>
  <c r="V62" i="1"/>
  <c r="W62" i="1"/>
  <c r="Y62" i="1"/>
  <c r="V58" i="1"/>
  <c r="W58" i="1"/>
  <c r="Y58" i="1"/>
  <c r="V54" i="1"/>
  <c r="W54" i="1"/>
  <c r="Y54" i="1"/>
  <c r="V50" i="1"/>
  <c r="W50" i="1"/>
  <c r="Y50" i="1"/>
  <c r="V46" i="1"/>
  <c r="W46" i="1"/>
  <c r="Y46" i="1"/>
  <c r="V42" i="1"/>
  <c r="W42" i="1"/>
  <c r="Y42" i="1"/>
  <c r="V38" i="1"/>
  <c r="W38" i="1"/>
  <c r="Y38" i="1"/>
  <c r="V34" i="1"/>
  <c r="W34" i="1"/>
  <c r="Y34" i="1"/>
  <c r="V30" i="1"/>
  <c r="W30" i="1"/>
  <c r="Y30" i="1"/>
  <c r="V26" i="1"/>
  <c r="W26" i="1"/>
  <c r="Y26" i="1"/>
  <c r="V22" i="1"/>
  <c r="W22" i="1"/>
  <c r="Y22" i="1"/>
  <c r="V18" i="1"/>
  <c r="W18" i="1"/>
  <c r="Y18" i="1"/>
  <c r="V14" i="1"/>
  <c r="W14" i="1"/>
  <c r="Y14" i="1"/>
  <c r="V10" i="1"/>
  <c r="W10" i="1"/>
  <c r="Y10" i="1"/>
  <c r="V214" i="1"/>
  <c r="W214" i="1"/>
  <c r="Y214" i="1"/>
  <c r="Z214" i="1"/>
  <c r="V213" i="1"/>
  <c r="W213" i="1"/>
  <c r="Y213" i="1"/>
  <c r="Z213" i="1"/>
  <c r="V6" i="1"/>
  <c r="W6" i="1"/>
  <c r="Y6" i="1"/>
  <c r="V19" i="1"/>
  <c r="W19" i="1"/>
  <c r="Y19" i="1"/>
  <c r="V20" i="1"/>
  <c r="W20" i="1"/>
  <c r="Y20" i="1"/>
  <c r="Z164" i="1"/>
  <c r="C152" i="1"/>
  <c r="G152" i="1"/>
  <c r="C151" i="1"/>
  <c r="G151" i="1"/>
  <c r="C150" i="1"/>
  <c r="G150" i="1"/>
  <c r="C149" i="1"/>
  <c r="G149" i="1"/>
  <c r="C148" i="1"/>
  <c r="G148" i="1"/>
  <c r="C147" i="1"/>
  <c r="G147" i="1"/>
  <c r="C146" i="1"/>
  <c r="G146" i="1"/>
  <c r="C145" i="1"/>
  <c r="G145" i="1"/>
  <c r="C144" i="1"/>
  <c r="G144" i="1"/>
  <c r="C143" i="1"/>
  <c r="G143" i="1"/>
  <c r="C142" i="1"/>
  <c r="G142" i="1"/>
  <c r="C141" i="1"/>
  <c r="G141" i="1"/>
  <c r="C140" i="1"/>
  <c r="G140" i="1"/>
  <c r="C139" i="1"/>
  <c r="G139" i="1"/>
  <c r="C138" i="1"/>
  <c r="G138" i="1"/>
  <c r="C137" i="1"/>
  <c r="G137" i="1"/>
  <c r="C136" i="1"/>
  <c r="G136" i="1"/>
  <c r="C135" i="1"/>
  <c r="G135" i="1"/>
  <c r="C134" i="1"/>
  <c r="G134" i="1"/>
  <c r="C133" i="1"/>
  <c r="G133" i="1"/>
  <c r="C132" i="1"/>
  <c r="G132" i="1"/>
  <c r="C131" i="1"/>
  <c r="G131" i="1"/>
  <c r="C130" i="1"/>
  <c r="G130" i="1"/>
  <c r="C129" i="1"/>
  <c r="G129" i="1"/>
  <c r="C128" i="1"/>
  <c r="G128" i="1"/>
  <c r="C127" i="1"/>
  <c r="G127" i="1"/>
  <c r="C126" i="1"/>
  <c r="G126" i="1"/>
  <c r="C125" i="1"/>
  <c r="G125" i="1"/>
  <c r="C124" i="1"/>
  <c r="G124" i="1"/>
  <c r="C123" i="1"/>
  <c r="G123" i="1"/>
  <c r="C122" i="1"/>
  <c r="G122" i="1"/>
  <c r="C121" i="1"/>
  <c r="G121" i="1"/>
  <c r="G118" i="1"/>
  <c r="C120" i="1"/>
  <c r="G120" i="1"/>
  <c r="C119" i="1"/>
  <c r="G119" i="1"/>
  <c r="C118" i="1"/>
  <c r="C117" i="1"/>
  <c r="G117" i="1"/>
  <c r="C116" i="1"/>
  <c r="G116" i="1"/>
  <c r="C115" i="1"/>
  <c r="G115" i="1"/>
  <c r="G112" i="1"/>
  <c r="C114" i="1"/>
  <c r="G114" i="1"/>
  <c r="C113" i="1"/>
  <c r="G113" i="1"/>
  <c r="C112" i="1"/>
  <c r="C111" i="1"/>
  <c r="G111" i="1"/>
  <c r="C110" i="1"/>
  <c r="G110" i="1"/>
  <c r="C109" i="1"/>
  <c r="G109" i="1"/>
  <c r="C108" i="1"/>
  <c r="G108" i="1"/>
  <c r="C107" i="1"/>
  <c r="G107" i="1"/>
  <c r="C106" i="1"/>
  <c r="G106" i="1"/>
  <c r="C105" i="1"/>
  <c r="G105" i="1"/>
  <c r="C104" i="1"/>
  <c r="G104" i="1"/>
  <c r="C103" i="1"/>
  <c r="G103" i="1"/>
  <c r="C102" i="1"/>
  <c r="G102" i="1"/>
  <c r="C101" i="1"/>
  <c r="G101" i="1"/>
  <c r="C100" i="1"/>
  <c r="G100" i="1"/>
  <c r="C99" i="1"/>
  <c r="G99" i="1"/>
  <c r="C98" i="1"/>
  <c r="G98" i="1"/>
  <c r="C97" i="1"/>
  <c r="G97" i="1"/>
  <c r="C96" i="1"/>
  <c r="G96" i="1"/>
  <c r="C95" i="1"/>
  <c r="G95" i="1"/>
  <c r="C94" i="1"/>
  <c r="G94" i="1"/>
  <c r="C93" i="1"/>
  <c r="G93" i="1"/>
  <c r="C92" i="1"/>
  <c r="G92" i="1"/>
  <c r="C91" i="1"/>
  <c r="G91" i="1"/>
  <c r="C90" i="1"/>
  <c r="G90" i="1"/>
  <c r="C89" i="1"/>
  <c r="G89" i="1"/>
  <c r="C88" i="1"/>
  <c r="G88" i="1"/>
  <c r="C87" i="1"/>
  <c r="G87" i="1"/>
  <c r="C86" i="1"/>
  <c r="G86" i="1"/>
  <c r="C85" i="1"/>
  <c r="G85" i="1"/>
  <c r="C84" i="1"/>
  <c r="G84" i="1"/>
  <c r="C83" i="1"/>
  <c r="G83" i="1"/>
  <c r="C82" i="1"/>
  <c r="G82" i="1"/>
  <c r="C81" i="1"/>
  <c r="G81" i="1"/>
  <c r="C80" i="1"/>
  <c r="G80" i="1"/>
  <c r="C79" i="1"/>
  <c r="G79" i="1"/>
  <c r="C78" i="1"/>
  <c r="G78" i="1"/>
  <c r="C77" i="1"/>
  <c r="G77" i="1"/>
  <c r="C76" i="1"/>
  <c r="G76" i="1"/>
  <c r="C75" i="1"/>
  <c r="G75" i="1"/>
  <c r="C74" i="1"/>
  <c r="G74" i="1"/>
  <c r="C73" i="1"/>
  <c r="G73" i="1"/>
  <c r="C72" i="1"/>
  <c r="G72" i="1"/>
  <c r="C71" i="1"/>
  <c r="G71" i="1"/>
  <c r="C70" i="1"/>
  <c r="G70" i="1"/>
  <c r="C69" i="1"/>
  <c r="G69" i="1"/>
  <c r="C68" i="1"/>
  <c r="G68" i="1"/>
  <c r="C67" i="1"/>
  <c r="G67" i="1"/>
  <c r="C66" i="1"/>
  <c r="G66" i="1"/>
  <c r="C65" i="1"/>
  <c r="G65" i="1"/>
  <c r="C64" i="1"/>
  <c r="G64" i="1"/>
  <c r="C63" i="1"/>
  <c r="G63" i="1"/>
  <c r="C62" i="1"/>
  <c r="G62" i="1"/>
  <c r="C61" i="1"/>
  <c r="G61" i="1"/>
  <c r="C60" i="1"/>
  <c r="G60" i="1"/>
  <c r="C59" i="1"/>
  <c r="G59" i="1"/>
  <c r="U2" i="1"/>
  <c r="C58" i="1"/>
  <c r="G58" i="1"/>
  <c r="C57" i="1"/>
  <c r="G57" i="1"/>
  <c r="C56" i="1"/>
  <c r="G56" i="1"/>
  <c r="C55" i="1"/>
  <c r="G55" i="1"/>
  <c r="C54" i="1"/>
  <c r="G54" i="1"/>
  <c r="C53" i="1"/>
  <c r="G53" i="1"/>
  <c r="C52" i="1"/>
  <c r="G52" i="1"/>
  <c r="C51" i="1"/>
  <c r="G51" i="1"/>
  <c r="C50" i="1"/>
  <c r="G50" i="1"/>
  <c r="C49" i="1"/>
  <c r="G49" i="1"/>
  <c r="C48" i="1"/>
  <c r="G48" i="1"/>
  <c r="C47" i="1"/>
  <c r="G47" i="1"/>
  <c r="C46" i="1"/>
  <c r="G46" i="1"/>
  <c r="C45" i="1"/>
  <c r="G45" i="1"/>
  <c r="C44" i="1"/>
  <c r="G44" i="1"/>
  <c r="C43" i="1"/>
  <c r="G43" i="1"/>
  <c r="C42" i="1"/>
  <c r="G42" i="1"/>
  <c r="C41" i="1"/>
  <c r="G41" i="1"/>
  <c r="C40" i="1"/>
  <c r="G40" i="1"/>
  <c r="C39" i="1"/>
  <c r="G39" i="1"/>
  <c r="C38" i="1"/>
  <c r="G38" i="1"/>
  <c r="C37" i="1"/>
  <c r="G37" i="1"/>
  <c r="C36" i="1"/>
  <c r="G36" i="1"/>
  <c r="C35" i="1"/>
  <c r="G35" i="1"/>
  <c r="C34" i="1"/>
  <c r="G34" i="1"/>
  <c r="C33" i="1"/>
  <c r="G33" i="1"/>
  <c r="C32" i="1"/>
  <c r="G32" i="1"/>
  <c r="C31" i="1"/>
  <c r="G31" i="1"/>
  <c r="C30" i="1"/>
  <c r="G30" i="1"/>
  <c r="C29" i="1"/>
  <c r="G29" i="1"/>
  <c r="C28" i="1"/>
  <c r="G28" i="1"/>
  <c r="C27" i="1"/>
  <c r="G27" i="1"/>
  <c r="C26" i="1"/>
  <c r="G26" i="1"/>
  <c r="C25" i="1"/>
  <c r="G25" i="1"/>
  <c r="G19" i="1"/>
  <c r="C24" i="1"/>
  <c r="G24" i="1"/>
  <c r="C23" i="1"/>
  <c r="G23" i="1"/>
  <c r="C22" i="1"/>
  <c r="G22" i="1"/>
  <c r="C21" i="1"/>
  <c r="G21" i="1"/>
  <c r="C20" i="1"/>
  <c r="G20" i="1"/>
  <c r="C19" i="1"/>
  <c r="C18" i="1"/>
  <c r="G18" i="1"/>
  <c r="C17" i="1"/>
  <c r="G17" i="1"/>
  <c r="C16" i="1"/>
  <c r="G16" i="1"/>
  <c r="C15" i="1"/>
  <c r="G15" i="1"/>
  <c r="C14" i="1"/>
  <c r="G14" i="1"/>
  <c r="C13" i="1"/>
  <c r="G13" i="1"/>
  <c r="C12" i="1"/>
  <c r="G12" i="1"/>
  <c r="C11" i="1"/>
  <c r="G11" i="1"/>
  <c r="C10" i="1"/>
  <c r="G10" i="1"/>
  <c r="C9" i="1"/>
  <c r="G9" i="1"/>
  <c r="C8" i="1"/>
  <c r="G8" i="1"/>
  <c r="C7" i="1"/>
  <c r="G7" i="1"/>
  <c r="G3" i="1"/>
  <c r="G4" i="1"/>
  <c r="G5" i="1"/>
  <c r="G6" i="1"/>
  <c r="C6" i="1"/>
  <c r="C3" i="1"/>
  <c r="C4" i="1"/>
  <c r="C5" i="1"/>
  <c r="G2" i="1"/>
  <c r="C2" i="1"/>
  <c r="R2" i="1"/>
  <c r="J2" i="1"/>
  <c r="M2" i="1"/>
  <c r="O2" i="1"/>
  <c r="Z9" i="1"/>
  <c r="Z13" i="1"/>
  <c r="Z17" i="1"/>
  <c r="Z7" i="1"/>
  <c r="Z27" i="1"/>
  <c r="Z39" i="1"/>
  <c r="Z43" i="1"/>
  <c r="Z55" i="1"/>
  <c r="Z119" i="1"/>
  <c r="Z59" i="1"/>
  <c r="Z75" i="1"/>
  <c r="Z91" i="1"/>
  <c r="Z107" i="1"/>
  <c r="Z123" i="1"/>
  <c r="Z139" i="1"/>
  <c r="Z35" i="1"/>
  <c r="Z51" i="1"/>
  <c r="Z15" i="1"/>
  <c r="Z67" i="1"/>
  <c r="Z83" i="1"/>
  <c r="Z99" i="1"/>
  <c r="Z115" i="1"/>
  <c r="Z131" i="1"/>
  <c r="Z147" i="1"/>
  <c r="Z151" i="1"/>
  <c r="Z71" i="1"/>
  <c r="Z87" i="1"/>
  <c r="Z103" i="1"/>
  <c r="Z135" i="1"/>
  <c r="Z3" i="1"/>
  <c r="Z23" i="1"/>
  <c r="Z40" i="1"/>
  <c r="Z56" i="1"/>
  <c r="Z120" i="1"/>
  <c r="Z8" i="1"/>
  <c r="Z16" i="1"/>
  <c r="Z28" i="1"/>
  <c r="Z36" i="1"/>
  <c r="Z44" i="1"/>
  <c r="Z52" i="1"/>
  <c r="Z61" i="1"/>
  <c r="Z73" i="1"/>
  <c r="Z77" i="1"/>
  <c r="Z89" i="1"/>
  <c r="Z93" i="1"/>
  <c r="Z105" i="1"/>
  <c r="Z109" i="1"/>
  <c r="Z121" i="1"/>
  <c r="Z125" i="1"/>
  <c r="Z137" i="1"/>
  <c r="Z141" i="1"/>
  <c r="Z19" i="1"/>
  <c r="Z11" i="1"/>
  <c r="Z31" i="1"/>
  <c r="Z47" i="1"/>
  <c r="Z18" i="1"/>
  <c r="Z34" i="1"/>
  <c r="Z50" i="1"/>
  <c r="Z63" i="1"/>
  <c r="Z79" i="1"/>
  <c r="Z95" i="1"/>
  <c r="Z111" i="1"/>
  <c r="Z114" i="1"/>
  <c r="Z127" i="1"/>
  <c r="Z143" i="1"/>
  <c r="Z66" i="1"/>
  <c r="Z82" i="1"/>
  <c r="Z98" i="1"/>
  <c r="Z130" i="1"/>
  <c r="Z146" i="1"/>
  <c r="Z72" i="1"/>
  <c r="Z88" i="1"/>
  <c r="Z104" i="1"/>
  <c r="Z136" i="1"/>
  <c r="Z152" i="1"/>
  <c r="Z4" i="1"/>
  <c r="Z24" i="1"/>
  <c r="Z25" i="1"/>
  <c r="Z41" i="1"/>
  <c r="Z57" i="1"/>
  <c r="Z94" i="1"/>
  <c r="Z48" i="1"/>
  <c r="Z64" i="1"/>
  <c r="Z68" i="1"/>
  <c r="Z80" i="1"/>
  <c r="Z84" i="1"/>
  <c r="Z96" i="1"/>
  <c r="Z100" i="1"/>
  <c r="Z112" i="1"/>
  <c r="Z116" i="1"/>
  <c r="Z128" i="1"/>
  <c r="Z132" i="1"/>
  <c r="Z144" i="1"/>
  <c r="Z148" i="1"/>
  <c r="Z12" i="1"/>
  <c r="Z32" i="1"/>
  <c r="Z14" i="1"/>
  <c r="Z21" i="1"/>
  <c r="Z30" i="1"/>
  <c r="Z46" i="1"/>
  <c r="Z22" i="1"/>
  <c r="Z60" i="1"/>
  <c r="Z76" i="1"/>
  <c r="Z92" i="1"/>
  <c r="Z108" i="1"/>
  <c r="Z124" i="1"/>
  <c r="Z140" i="1"/>
  <c r="Z38" i="1"/>
  <c r="Z54" i="1"/>
  <c r="Z6" i="1"/>
  <c r="Z29" i="1"/>
  <c r="Z45" i="1"/>
  <c r="Z70" i="1"/>
  <c r="Z86" i="1"/>
  <c r="Z102" i="1"/>
  <c r="Z118" i="1"/>
  <c r="Z134" i="1"/>
  <c r="Z150" i="1"/>
  <c r="Z10" i="1"/>
  <c r="Z42" i="1"/>
  <c r="Z58" i="1"/>
  <c r="Z5" i="1"/>
  <c r="Z20" i="1"/>
  <c r="Z33" i="1"/>
  <c r="Z37" i="1"/>
  <c r="Z49" i="1"/>
  <c r="Z53" i="1"/>
  <c r="Z62" i="1"/>
  <c r="Z74" i="1"/>
  <c r="Z78" i="1"/>
  <c r="Z90" i="1"/>
  <c r="Z106" i="1"/>
  <c r="Z110" i="1"/>
  <c r="Z113" i="1"/>
  <c r="Z122" i="1"/>
  <c r="Z126" i="1"/>
  <c r="Z138" i="1"/>
  <c r="Z142" i="1"/>
  <c r="Z65" i="1"/>
  <c r="Z69" i="1"/>
  <c r="Z81" i="1"/>
  <c r="Z85" i="1"/>
  <c r="Z97" i="1"/>
  <c r="Z101" i="1"/>
  <c r="Z117" i="1"/>
  <c r="Z129" i="1"/>
  <c r="Z133" i="1"/>
  <c r="Z145" i="1"/>
  <c r="Z149" i="1"/>
  <c r="V2" i="1"/>
  <c r="W2" i="1"/>
  <c r="Y2" i="1"/>
  <c r="Z2" i="1"/>
  <c r="Z26" i="1"/>
</calcChain>
</file>

<file path=xl/sharedStrings.xml><?xml version="1.0" encoding="utf-8"?>
<sst xmlns="http://schemas.openxmlformats.org/spreadsheetml/2006/main" count="8947" uniqueCount="652">
  <si>
    <t>DATA</t>
  </si>
  <si>
    <t>OPERATORE</t>
  </si>
  <si>
    <t>CLIENTE</t>
  </si>
  <si>
    <t>COD.ARTICOLO</t>
  </si>
  <si>
    <t>MACCHINA</t>
  </si>
  <si>
    <t>ASS.INIZIALI</t>
  </si>
  <si>
    <t>ASS. FINALI</t>
  </si>
  <si>
    <t>DIFFERENZA</t>
  </si>
  <si>
    <t>TOT. MINUTI</t>
  </si>
  <si>
    <t>SCARTI</t>
  </si>
  <si>
    <t>NOTE</t>
  </si>
  <si>
    <t>DOPPIO OPERATORE [SI/NO]</t>
  </si>
  <si>
    <t>SECONDO OPERATORE</t>
  </si>
  <si>
    <t>COD. OPERATORE</t>
  </si>
  <si>
    <t>COD. MACCHINA</t>
  </si>
  <si>
    <t>ILENIA</t>
  </si>
  <si>
    <t>PEREGO</t>
  </si>
  <si>
    <t>PG00115GV0000000</t>
  </si>
  <si>
    <t>MONTAGGIO RUOTE</t>
  </si>
  <si>
    <t>DIFFERENZA EFFETTIVA SE DOPPIO OPERATORE</t>
  </si>
  <si>
    <t>NO</t>
  </si>
  <si>
    <t>DIFFERENZA EFFETTIVA - SCARTI</t>
  </si>
  <si>
    <t>TEMPO EFFETTIVO</t>
  </si>
  <si>
    <t>PZ/ORA</t>
  </si>
  <si>
    <t>FERMO MACCHINA</t>
  </si>
  <si>
    <t>PROBLEMA PISTONE, INTERVENTO EMANUEL</t>
  </si>
  <si>
    <t>PG00206BM0000000</t>
  </si>
  <si>
    <t>PROBLEMA SPINE, INTERVENTO EMANUEL</t>
  </si>
  <si>
    <t>DAVIDE</t>
  </si>
  <si>
    <t>ROBY</t>
  </si>
  <si>
    <t>MARISTELLA</t>
  </si>
  <si>
    <t>ALESSANDRA</t>
  </si>
  <si>
    <t>KETTY</t>
  </si>
  <si>
    <t>MELANIA</t>
  </si>
  <si>
    <t>TRAPANO A COLONNA</t>
  </si>
  <si>
    <t>MUPI matr.1252</t>
  </si>
  <si>
    <t>MUPI matr.1501</t>
  </si>
  <si>
    <t>LASER VERDE</t>
  </si>
  <si>
    <t>DISTANZIALE JANINGE</t>
  </si>
  <si>
    <t>MSA matr.4319</t>
  </si>
  <si>
    <t>MSA matr.2316</t>
  </si>
  <si>
    <t>MONTAGGIO ANELLINI</t>
  </si>
  <si>
    <t>MONTAGGIO COPRIMOZZO</t>
  </si>
  <si>
    <t>MOTORE ELETTRICO</t>
  </si>
  <si>
    <t>FRESA matr.550/6</t>
  </si>
  <si>
    <t>MACHINA A CALDO</t>
  </si>
  <si>
    <t>PRESSA MANUALE</t>
  </si>
  <si>
    <t>PRESSA BASI PIUMA</t>
  </si>
  <si>
    <t>BRACCIO SNODATO</t>
  </si>
  <si>
    <t>PRESSA RUOTE D.50</t>
  </si>
  <si>
    <t>SEGA A DISCO</t>
  </si>
  <si>
    <t>AVVITATORE AD ARIA</t>
  </si>
  <si>
    <t>FRESA ORBITALE</t>
  </si>
  <si>
    <t>LASER VIOLA</t>
  </si>
  <si>
    <t>BETTIO</t>
  </si>
  <si>
    <t>BT02339GP0100000</t>
  </si>
  <si>
    <t>LAFERT</t>
  </si>
  <si>
    <t>LF01971NN00DIS00</t>
  </si>
  <si>
    <t>SI</t>
  </si>
  <si>
    <t>BT01490NN0100000</t>
  </si>
  <si>
    <t xml:space="preserve">(8:12-14:18-14:15:30- 0-1159 , 1159-2422 , 2422-3000) </t>
  </si>
  <si>
    <t>13/01/2022 - 17/01/2022</t>
  </si>
  <si>
    <t>PERNI</t>
  </si>
  <si>
    <t>LF00507ZZ00VRA15</t>
  </si>
  <si>
    <t>MAN</t>
  </si>
  <si>
    <t>ALBERO NATALE</t>
  </si>
  <si>
    <t>IMBALLAGGIO BORDO PRESSA</t>
  </si>
  <si>
    <t xml:space="preserve">PEG PEREGO </t>
  </si>
  <si>
    <t xml:space="preserve">KETER </t>
  </si>
  <si>
    <t>PS55181BC0000000</t>
  </si>
  <si>
    <t>PG206BM0000000</t>
  </si>
  <si>
    <t>LF80112NN00CMB10</t>
  </si>
  <si>
    <t>CON MARISTELLA</t>
  </si>
  <si>
    <t>LF80112NN00CMC10</t>
  </si>
  <si>
    <t>NICE</t>
  </si>
  <si>
    <t>NI04094GB00PDA01</t>
  </si>
  <si>
    <t>SAVIO</t>
  </si>
  <si>
    <t>BT03685GP00B0000</t>
  </si>
  <si>
    <t>SBAVATURA CODICE 10335GP ARTICOLO PEREGO</t>
  </si>
  <si>
    <t>SBAVATURA ART 10335 PEREGO</t>
  </si>
  <si>
    <t>PS55249N</t>
  </si>
  <si>
    <t>CONF. BORDO MACCHINA ITALIANA</t>
  </si>
  <si>
    <t>PALI</t>
  </si>
  <si>
    <t>PI06074ZZ00SXCC0</t>
  </si>
  <si>
    <t>PI06074ZZ00DXCC0</t>
  </si>
  <si>
    <t xml:space="preserve">CONF. BORDO MACCHINA </t>
  </si>
  <si>
    <t>LF05671NN00CMC10</t>
  </si>
  <si>
    <t>ITALIANA FERRAMENTA</t>
  </si>
  <si>
    <t>PG00206NN0000000</t>
  </si>
  <si>
    <t>PG00115GV00000C0</t>
  </si>
  <si>
    <t>LF80112NN00CCC10</t>
  </si>
  <si>
    <t>CON ILENIA</t>
  </si>
  <si>
    <t>PS55350WD0000000</t>
  </si>
  <si>
    <t>BT02442NN00K0000</t>
  </si>
  <si>
    <t>FL30100BC0000000</t>
  </si>
  <si>
    <t>LF05671NN00CMB20</t>
  </si>
  <si>
    <t>PG00195BM0000000</t>
  </si>
  <si>
    <t>PG00206RA0000000</t>
  </si>
  <si>
    <t>50 PZ RUOTE BM IN SCATOLA</t>
  </si>
  <si>
    <t>BT03462BR01B0000</t>
  </si>
  <si>
    <t>ORA INIZIO MATTINA</t>
  </si>
  <si>
    <t>ORA FINE MATTINA</t>
  </si>
  <si>
    <t>TOT. TEMPO MATTINA</t>
  </si>
  <si>
    <t>ORA INIZIO POMERIGGIO</t>
  </si>
  <si>
    <t>ORA FINE POMERIGGIO</t>
  </si>
  <si>
    <t>TOT. TEMPO POMERIGGIO</t>
  </si>
  <si>
    <t>TOT. ORE</t>
  </si>
  <si>
    <t>LAFFERT</t>
  </si>
  <si>
    <t>LF80112NN00CCB10</t>
  </si>
  <si>
    <t>LF05671NN00CCB40</t>
  </si>
  <si>
    <t>LF0567NN00CCC10</t>
  </si>
  <si>
    <t>LF80112NN00CMC20</t>
  </si>
  <si>
    <t>LF05671NN00CCC10</t>
  </si>
  <si>
    <t>LF00501ZZ00VRA15</t>
  </si>
  <si>
    <t>VISITA MEDICA</t>
  </si>
  <si>
    <t>KIT VARI</t>
  </si>
  <si>
    <t>SA26457GR0000000</t>
  </si>
  <si>
    <t>LF01681NN01DIS00</t>
  </si>
  <si>
    <t>LF01566NN00DIS00</t>
  </si>
  <si>
    <t>LF005072200VRA15</t>
  </si>
  <si>
    <t>NI01968GB00PDB1</t>
  </si>
  <si>
    <t>NI017895GA00PDOA8</t>
  </si>
  <si>
    <t>SMATAROZZATO PEZZO BORDO LASER</t>
  </si>
  <si>
    <t>SACCHETTI DA RIMEDIARE QUANTITA</t>
  </si>
  <si>
    <t>SBAVATURA ART 10335GP PEG</t>
  </si>
  <si>
    <t>NI01967GB00PD0A1</t>
  </si>
  <si>
    <t>NI01795GB00PD0F1</t>
  </si>
  <si>
    <t>PG00192BM0000000</t>
  </si>
  <si>
    <t xml:space="preserve">PERNI </t>
  </si>
  <si>
    <t>BT01490NN00B0000</t>
  </si>
  <si>
    <t xml:space="preserve">NICE </t>
  </si>
  <si>
    <t>NI01795GB01PD0D0</t>
  </si>
  <si>
    <t>BT03002NN0100000</t>
  </si>
  <si>
    <t>S/FRENO</t>
  </si>
  <si>
    <t>C/FRENO</t>
  </si>
  <si>
    <t>PG00192RA0000000</t>
  </si>
  <si>
    <t>C/ FRENO</t>
  </si>
  <si>
    <t>S/ FRENO</t>
  </si>
  <si>
    <t>S/ FRENO E PAUSA CENA</t>
  </si>
  <si>
    <t>YYFL210033</t>
  </si>
  <si>
    <t>CERNITA PEZZI SULLE CASSE</t>
  </si>
  <si>
    <t>50' VISITA BATTISTELLA</t>
  </si>
  <si>
    <t>NI01795GA01PD0A0</t>
  </si>
  <si>
    <t>VISITA MEDICA BATTISTELLA</t>
  </si>
  <si>
    <t>NI01967GB00PD0A0</t>
  </si>
  <si>
    <t>50 MIN FERMI PER ENRICO</t>
  </si>
  <si>
    <t>BT01490GP0100000</t>
  </si>
  <si>
    <t>CHIOCCIOLA RUOTE N10</t>
  </si>
  <si>
    <t>NI02895GA00PDOA8</t>
  </si>
  <si>
    <t xml:space="preserve">LAFERT </t>
  </si>
  <si>
    <t>LF01550NN01DIS00</t>
  </si>
  <si>
    <t>LF005072200VRA10</t>
  </si>
  <si>
    <t>PIUMA E IMBALLAGGIO</t>
  </si>
  <si>
    <t>INTERVENTI IN PIUMA</t>
  </si>
  <si>
    <t>FL50200AN0100000</t>
  </si>
  <si>
    <t>NI01795GB01PD0E0</t>
  </si>
  <si>
    <t>LASER 4 PER PROVE PIUMA</t>
  </si>
  <si>
    <t>PROBLEMA SPINE</t>
  </si>
  <si>
    <t>PROBLEMA BRACCETTO PERNI</t>
  </si>
  <si>
    <t>PG00115GR00000C0</t>
  </si>
  <si>
    <t>LF00507ZZ00VRA10</t>
  </si>
  <si>
    <t>LF05671NN0010CMB20</t>
  </si>
  <si>
    <t>LF0567NN00CMC10</t>
  </si>
  <si>
    <t>MANUALE</t>
  </si>
  <si>
    <t>PS55249NN0000000</t>
  </si>
  <si>
    <t>ATEC</t>
  </si>
  <si>
    <t>ORVED</t>
  </si>
  <si>
    <t>AT10148NN0000000</t>
  </si>
  <si>
    <t>NI01362TP00PAD00</t>
  </si>
  <si>
    <t>OR00303NN0100000</t>
  </si>
  <si>
    <t>BT02980GP00K0000</t>
  </si>
  <si>
    <t>LF01564NN00DIS00</t>
  </si>
  <si>
    <t>LF01552NN00DIS00</t>
  </si>
  <si>
    <t>LF01551NN00DIS00</t>
  </si>
  <si>
    <t>PG07602NN01JDX00</t>
  </si>
  <si>
    <t>PG07600NN010DX00</t>
  </si>
  <si>
    <t>PG07600NN010SX00</t>
  </si>
  <si>
    <t>PREPARAZIONE 2 LAVORAZIONE</t>
  </si>
  <si>
    <t>PG07600NN000SX00</t>
  </si>
  <si>
    <t>SECONDA LAVORAZIONE</t>
  </si>
  <si>
    <t>LF01549NN00DIS00</t>
  </si>
  <si>
    <t>NI01911ZZ01PPD00</t>
  </si>
  <si>
    <t>NI01795GB01PD0H0</t>
  </si>
  <si>
    <t xml:space="preserve">IMBALLO ARTICOLI </t>
  </si>
  <si>
    <t>LF00112NN00VNB30</t>
  </si>
  <si>
    <t>PROBLEMI PEZZI CON COLLA</t>
  </si>
  <si>
    <t>LF00004NN00LSA00</t>
  </si>
  <si>
    <t>PS555181BC0000000</t>
  </si>
  <si>
    <t>LF05671NN00CIB70</t>
  </si>
  <si>
    <t>LF80100NN00CIB30</t>
  </si>
  <si>
    <t>LF005072200VRA07</t>
  </si>
  <si>
    <t>SA14164TP0000000</t>
  </si>
  <si>
    <t xml:space="preserve">SI </t>
  </si>
  <si>
    <t>FL10080BC0100000</t>
  </si>
  <si>
    <t>48 RUOTE C/F / 269 RUOTE S/F</t>
  </si>
  <si>
    <t>10 SACCHETTI FL10080BC CONF.</t>
  </si>
  <si>
    <t>KS45813ZZ0000000</t>
  </si>
  <si>
    <t>KEYFROST</t>
  </si>
  <si>
    <t>SILCA</t>
  </si>
  <si>
    <t>PIASTRINE</t>
  </si>
  <si>
    <t>PG00192NN0000000</t>
  </si>
  <si>
    <t>PG00084GV0000000</t>
  </si>
  <si>
    <t>PIUMA</t>
  </si>
  <si>
    <t>FL50200440100000</t>
  </si>
  <si>
    <t>FL50200AN0010000</t>
  </si>
  <si>
    <t>BASE PIUMA ASSEMBLATA</t>
  </si>
  <si>
    <t>LF0567NN00CMB20</t>
  </si>
  <si>
    <t>CONFEZIONAMENTO SU CASSE</t>
  </si>
  <si>
    <t>CONFEZIONAMENTO SU SCATOLA 20 PZ</t>
  </si>
  <si>
    <t>CONFEZIONAMENTO SU CASSE DA 250</t>
  </si>
  <si>
    <t xml:space="preserve">AIRLESS 75 </t>
  </si>
  <si>
    <t>PG07600NN000DX00</t>
  </si>
  <si>
    <t>NI01911ZZ00PPD00</t>
  </si>
  <si>
    <t>LF01623NN01DIS00</t>
  </si>
  <si>
    <t>LF01622NN00DIS00</t>
  </si>
  <si>
    <t>PG07808NN00K000</t>
  </si>
  <si>
    <t>LF80112NNCMB10</t>
  </si>
  <si>
    <t>PREPARAZIONE POSTO DI LAVORO</t>
  </si>
  <si>
    <t xml:space="preserve"> </t>
  </si>
  <si>
    <t>BASI SPAZZOLINO</t>
  </si>
  <si>
    <t>PG00206BM0000000 C/FRENO</t>
  </si>
  <si>
    <t>PG00115GV0000000 CON BOCCOLA</t>
  </si>
  <si>
    <t>PG00192NN0000000 SENZA FRENO</t>
  </si>
  <si>
    <t>PG00192NN0000000 CON FRENO</t>
  </si>
  <si>
    <t>PG00195BM0000000 SENZA FRENO</t>
  </si>
  <si>
    <t>PG206BM0000000 CON FRENO</t>
  </si>
  <si>
    <t>LF05671NN00CCB30</t>
  </si>
  <si>
    <t>LF00100NN00CNB00</t>
  </si>
  <si>
    <t>LF05072200VRA15</t>
  </si>
  <si>
    <t>LF0507ZZ00VRA15</t>
  </si>
  <si>
    <t>PG00206NN0000000 C/FRENO</t>
  </si>
  <si>
    <t>PG00206RA0000000 C/ FRENO</t>
  </si>
  <si>
    <t>MACCHINA COPRIMOZZO  E CENA</t>
  </si>
  <si>
    <t>MACCHINA MONTA FRENI CONTRARI</t>
  </si>
  <si>
    <t>LF01389NN00VRA00</t>
  </si>
  <si>
    <t>SL10454GR0000000</t>
  </si>
  <si>
    <t>PULIZIE</t>
  </si>
  <si>
    <t>RUOTE SPORCHE</t>
  </si>
  <si>
    <t>PM00004GR02L0001</t>
  </si>
  <si>
    <t>LF00174NN01DIS00</t>
  </si>
  <si>
    <t>LF01538NN01DIS00</t>
  </si>
  <si>
    <t>LF01551NN01DIS00</t>
  </si>
  <si>
    <t>CARICA RUOTE PEREGO</t>
  </si>
  <si>
    <t>SL10454GR0100000</t>
  </si>
  <si>
    <t>PG00289NP0000000</t>
  </si>
  <si>
    <t>LF00100NN00CMB00</t>
  </si>
  <si>
    <t>LF05671NN00CMB10</t>
  </si>
  <si>
    <t>LF06371NN00CMB20</t>
  </si>
  <si>
    <t>LF05671NN00CIC30</t>
  </si>
  <si>
    <t>LF01580ZZ01VR000</t>
  </si>
  <si>
    <t>CONTROLLO E SISTEMAZIONE VITI</t>
  </si>
  <si>
    <t xml:space="preserve">LF005072200VRA10 </t>
  </si>
  <si>
    <t>PI06074ZZ01SX000</t>
  </si>
  <si>
    <t>PROBLEMI MACCHINA</t>
  </si>
  <si>
    <t>PI06074ZZ01DX000</t>
  </si>
  <si>
    <t>NI01795GB01PD0F0</t>
  </si>
  <si>
    <t>NI01795GB01PD0G0</t>
  </si>
  <si>
    <t>PG00355GV0000000</t>
  </si>
  <si>
    <t>LF80112NN01CMC10</t>
  </si>
  <si>
    <t>LF80112NN00CMB20</t>
  </si>
  <si>
    <t>BASETTE</t>
  </si>
  <si>
    <t>LF01538NN00DIS00</t>
  </si>
  <si>
    <t>KETER</t>
  </si>
  <si>
    <t>PS55121BC0000000</t>
  </si>
  <si>
    <t>SA04791VR0000000</t>
  </si>
  <si>
    <t>CON MOZZO BLU</t>
  </si>
  <si>
    <t>LF100NN00CMC10</t>
  </si>
  <si>
    <t>LF01039NN00VRA00</t>
  </si>
  <si>
    <t>LF1039NN00VRA00</t>
  </si>
  <si>
    <t>NI01795GB00PD0F6</t>
  </si>
  <si>
    <t>NI01795GB00PD0E0</t>
  </si>
  <si>
    <t>NI01386BC02PAD00</t>
  </si>
  <si>
    <t>PG00115GR0000C0</t>
  </si>
  <si>
    <t>SA02106GR0100000</t>
  </si>
  <si>
    <t>PG00289GV0000000</t>
  </si>
  <si>
    <t>NI013876BC02PAD00</t>
  </si>
  <si>
    <t>NI01795GB00PD0A8</t>
  </si>
  <si>
    <t>NI019674B00PDB1</t>
  </si>
  <si>
    <t>NI04029ZZ00PDOA0</t>
  </si>
  <si>
    <t>NI01967GB01PDOB0</t>
  </si>
  <si>
    <t>PG00206BM0000000 CON FRENO</t>
  </si>
  <si>
    <t>ATEX</t>
  </si>
  <si>
    <t>DIFFUSION</t>
  </si>
  <si>
    <t>TD02384NN0000000</t>
  </si>
  <si>
    <t>YYSL2200006</t>
  </si>
  <si>
    <t>NI01386BC01PAD00</t>
  </si>
  <si>
    <t>NI01795GB01PD0A0</t>
  </si>
  <si>
    <t>LF05671NN00CMC101</t>
  </si>
  <si>
    <t>NI04029ZZ00PD0A0</t>
  </si>
  <si>
    <t xml:space="preserve">MACCHINA COPRIMOZZO  </t>
  </si>
  <si>
    <t xml:space="preserve">PG00206BM0000000 </t>
  </si>
  <si>
    <t>MACCHINA NON FUNZIONA</t>
  </si>
  <si>
    <t>NI01967GB00PD0B1</t>
  </si>
  <si>
    <t xml:space="preserve">PEREGO </t>
  </si>
  <si>
    <t>PG0020RA0000000</t>
  </si>
  <si>
    <t>YYLF210081</t>
  </si>
  <si>
    <t>KRIOS</t>
  </si>
  <si>
    <t>KS45813ZZ0100000</t>
  </si>
  <si>
    <t>BAT</t>
  </si>
  <si>
    <t>NI01967GB01PDOB1</t>
  </si>
  <si>
    <t>BA00036GL0000000</t>
  </si>
  <si>
    <t>PS55353AN0000000</t>
  </si>
  <si>
    <t>FL50200BC0100000</t>
  </si>
  <si>
    <t xml:space="preserve">PG00195BM0000000 </t>
  </si>
  <si>
    <t>PREPARAZIONE SCATOLE</t>
  </si>
  <si>
    <t>NI04094GB01PDA00</t>
  </si>
  <si>
    <t>LF01898NN01DIS00</t>
  </si>
  <si>
    <t>SA40820GG0100000</t>
  </si>
  <si>
    <t>PG00192BM0000000 CON FRENO</t>
  </si>
  <si>
    <t>LF00507ZZ00VRA12</t>
  </si>
  <si>
    <t xml:space="preserve">PG00192BM0000000 </t>
  </si>
  <si>
    <t>FL50200AN00F0000</t>
  </si>
  <si>
    <t>PG06577GV0100000</t>
  </si>
  <si>
    <t xml:space="preserve">PG00195NN0000000 </t>
  </si>
  <si>
    <t>LF01766NN01DIS00</t>
  </si>
  <si>
    <t>TAGLIO 45813</t>
  </si>
  <si>
    <t>TAGLIO 45813 / 32147</t>
  </si>
  <si>
    <t>TAGLIO 32147</t>
  </si>
  <si>
    <t>YYLF180023</t>
  </si>
  <si>
    <t>LF01680NN00DIS00</t>
  </si>
  <si>
    <t>SA42627NN0000000</t>
  </si>
  <si>
    <t>PG00115GV00000C0 SENZA BOCCOLA</t>
  </si>
  <si>
    <t>PG00115GV00000C0 CON BOCCOLA</t>
  </si>
  <si>
    <t>BT03058AV00B0000</t>
  </si>
  <si>
    <t>LF00507ZZ00VRA07</t>
  </si>
  <si>
    <t>NI01795GB00PDOF6</t>
  </si>
  <si>
    <t>LF00507ZZ00VRA17</t>
  </si>
  <si>
    <t>YYSA210000</t>
  </si>
  <si>
    <t>PG00206BM000000</t>
  </si>
  <si>
    <t>LF5671NN0000CMB20</t>
  </si>
  <si>
    <t>PG00115GN0000000</t>
  </si>
  <si>
    <t>LF5671NN0000CMB10</t>
  </si>
  <si>
    <t>PG00115GV0000000 SENZA BOCCOLA</t>
  </si>
  <si>
    <t>PG00115BM0000000 SENZA FRENO</t>
  </si>
  <si>
    <t>PG00192BM0000000 SENZA FRENO</t>
  </si>
  <si>
    <t>NI01795GB00PD0D5</t>
  </si>
  <si>
    <t>LF01039NN01VRA00</t>
  </si>
  <si>
    <t>LF05671NNN00CCB40</t>
  </si>
  <si>
    <t>LF80112NN00CMC30</t>
  </si>
  <si>
    <t>LF00100NN00CMC00</t>
  </si>
  <si>
    <t>LF80100NN00CIB20</t>
  </si>
  <si>
    <t>LF80112NN00CMB40</t>
  </si>
  <si>
    <t>LF0571NN00CCC10</t>
  </si>
  <si>
    <t xml:space="preserve">  NI02217BC00PDG03</t>
  </si>
  <si>
    <t>NI01795GB00PD0E4</t>
  </si>
  <si>
    <t>NI01795GB00PD0H6</t>
  </si>
  <si>
    <t>PREPARAZIONE LAVORO</t>
  </si>
  <si>
    <t>DR50210NN0100000</t>
  </si>
  <si>
    <t>DE RIGO REFRIGERATION</t>
  </si>
  <si>
    <t>45 MIN ECOMMERCE PIUMA</t>
  </si>
  <si>
    <t>45 MIN PIUMA</t>
  </si>
  <si>
    <t>NI02215BC01PDB00</t>
  </si>
  <si>
    <t xml:space="preserve">ATEX </t>
  </si>
  <si>
    <t>SL04180NN0000000</t>
  </si>
  <si>
    <t>PIUMA E AVANZAMENTI</t>
  </si>
  <si>
    <t>AVANZAMENTI</t>
  </si>
  <si>
    <t>BASI LAFERT PER MANUTENZIONE MACCHINA</t>
  </si>
  <si>
    <t>NI02221BC00PDA00</t>
  </si>
  <si>
    <t>LF01288NN00DIS00</t>
  </si>
  <si>
    <t>LF01342NN00DIS00</t>
  </si>
  <si>
    <t xml:space="preserve">PIUMA </t>
  </si>
  <si>
    <t>XINI200081</t>
  </si>
  <si>
    <t>PM00007TU0100000</t>
  </si>
  <si>
    <t>PM00002LE0200000</t>
  </si>
  <si>
    <t>LF05671NN0CMB20</t>
  </si>
  <si>
    <t>LF01342NN01DIS00</t>
  </si>
  <si>
    <t>LF01288NN001DIS00</t>
  </si>
  <si>
    <t>1 FASE PREPARAZIONE LAVORO</t>
  </si>
  <si>
    <t xml:space="preserve">2 FASE </t>
  </si>
  <si>
    <t>PG07808NN00K0000</t>
  </si>
  <si>
    <t xml:space="preserve">PREPARAZIONE POSTO DI LAVORO </t>
  </si>
  <si>
    <t>NI01795GA00PD0A8</t>
  </si>
  <si>
    <t>RUOTE CHIOCCIOLA N10</t>
  </si>
  <si>
    <t>PM00007LE0100000</t>
  </si>
  <si>
    <t>ECOMMERCE PIUMS</t>
  </si>
  <si>
    <t>CON MOZZO SPORCHI</t>
  </si>
  <si>
    <t>LF01552NN01DIS00</t>
  </si>
  <si>
    <t>SBAVATURA LATO OPPOSTO INIEZIONE, CARICO RUOTE</t>
  </si>
  <si>
    <t>CARICO RUOTE</t>
  </si>
  <si>
    <t>STAMPAGGIO</t>
  </si>
  <si>
    <t>LF0050722000VRA15</t>
  </si>
  <si>
    <t>30 MIN ECOMMERCE PIUMA + PROVE TEMPI</t>
  </si>
  <si>
    <t>LF80112NNCCB10</t>
  </si>
  <si>
    <t>LF5671NN00CMB20</t>
  </si>
  <si>
    <t>25 MIN PULIZIA MACCHINA</t>
  </si>
  <si>
    <t>LF0168NN00DIS00</t>
  </si>
  <si>
    <t>CHIOCCIOLA RUOTE N10 FINO ALLE 11</t>
  </si>
  <si>
    <t>INTERVENTO GIOVANNI SU LASER 22</t>
  </si>
  <si>
    <t>GICO</t>
  </si>
  <si>
    <t>YYGC220010</t>
  </si>
  <si>
    <t>YYGC220009</t>
  </si>
  <si>
    <t>FL30040GC0000000</t>
  </si>
  <si>
    <t>IMBALLAGGIO BORDO PRESSA / SECONDA FASE</t>
  </si>
  <si>
    <t>ECOMMERCE PIUMA</t>
  </si>
  <si>
    <t>LF80112NN000SX00</t>
  </si>
  <si>
    <t>CHIOCCIOLA N5</t>
  </si>
  <si>
    <t>MACCHINA COPRIMOZZO</t>
  </si>
  <si>
    <t>IMBALLO BORDO PRESSA</t>
  </si>
  <si>
    <t>LF30040GC0000000</t>
  </si>
  <si>
    <t>MATEROZZE NEI SACCHETTI</t>
  </si>
  <si>
    <t>LF01544NN00VR000</t>
  </si>
  <si>
    <t>PG05935GR0300000</t>
  </si>
  <si>
    <t>CERNITA RUOTE PER IMPRONTA DIFETTOSA</t>
  </si>
  <si>
    <t>30 &amp; 1</t>
  </si>
  <si>
    <t>LF01623NN00DIS00</t>
  </si>
  <si>
    <t>LF0571NN00CIB70</t>
  </si>
  <si>
    <t>LF80112NN00CIB20</t>
  </si>
  <si>
    <t>NI01795GB01PD0I0</t>
  </si>
  <si>
    <t>LF1551NN01DIS00</t>
  </si>
  <si>
    <t>NI01795GB00PDOD5</t>
  </si>
  <si>
    <t>LF05671NN00CMC20</t>
  </si>
  <si>
    <t>NI01795GB00PAOD5</t>
  </si>
  <si>
    <t>BOLLE SU NUMEROSI PEZZI</t>
  </si>
  <si>
    <t>LF80112NN01GMV10</t>
  </si>
  <si>
    <t>LF05671NN001CCC10</t>
  </si>
  <si>
    <t>LF0571NN00CCB40</t>
  </si>
  <si>
    <t>NI01795GB00PD0I1</t>
  </si>
  <si>
    <t>MODULA</t>
  </si>
  <si>
    <t>7:30 - 8:30 IMBALLAGGIO BORDO PRESSA</t>
  </si>
  <si>
    <t>ECOMMERCE PIUMA, CAMPIONI</t>
  </si>
  <si>
    <t>PG10499NN000DX00</t>
  </si>
  <si>
    <t>PG10499NN000SX00</t>
  </si>
  <si>
    <t>SBAVATURA PEZZI</t>
  </si>
  <si>
    <t>LF80112NN01CMB10</t>
  </si>
  <si>
    <t>ECOMMERCE PIUMA, IMBALLAGGIO</t>
  </si>
  <si>
    <t>LF01855NN00DIS00</t>
  </si>
  <si>
    <t>KIT 3491</t>
  </si>
  <si>
    <t>KIT 2980</t>
  </si>
  <si>
    <t>LF01693NN00DIS00</t>
  </si>
  <si>
    <t>PG07600NN00SX00</t>
  </si>
  <si>
    <t>KIT 3491 / 77</t>
  </si>
  <si>
    <t>FL50200BC00F0000</t>
  </si>
  <si>
    <t>FL50200LD00F0000</t>
  </si>
  <si>
    <t>FL10206AN00I0000</t>
  </si>
  <si>
    <t>LF80112NN01CMC30</t>
  </si>
  <si>
    <t>STAMPOPLAST</t>
  </si>
  <si>
    <t>XISP200067</t>
  </si>
  <si>
    <t>TAGLIO MATEROZZA</t>
  </si>
  <si>
    <t>IMBALLO 1 PER VOLTA</t>
  </si>
  <si>
    <t>LF00734NN00VRA00</t>
  </si>
  <si>
    <t>CHIOCCIOLA N10</t>
  </si>
  <si>
    <t>250 COPERCHI CMC10 &amp; IMBALLO FERRAMENTA</t>
  </si>
  <si>
    <t>TAGLIO MATEROZZA &amp; IMBALLO FERRAMENTA</t>
  </si>
  <si>
    <t>PROVE PIUMA</t>
  </si>
  <si>
    <t>INTERVENTO EMANUEL</t>
  </si>
  <si>
    <t>CAMPIONI MARIA LAURA</t>
  </si>
  <si>
    <t>PROBL. SPINE + PROBL. PERNI</t>
  </si>
  <si>
    <t>PG00084BM0000000</t>
  </si>
  <si>
    <t>PG05934BM0100020</t>
  </si>
  <si>
    <t>PG00115BM0000000</t>
  </si>
  <si>
    <t>IMBALLO FERRAMENTA</t>
  </si>
  <si>
    <t>FL10206AG00I0000</t>
  </si>
  <si>
    <t>1 LAVORAZIONE</t>
  </si>
  <si>
    <t>2 LAVORAZIONE</t>
  </si>
  <si>
    <t>FL102AN00I0000</t>
  </si>
  <si>
    <t>PER BATTERIA DA CARICARE</t>
  </si>
  <si>
    <t>PS55351AN0000000</t>
  </si>
  <si>
    <t>LF01986NN00DIS00</t>
  </si>
  <si>
    <t>COLLARE</t>
  </si>
  <si>
    <t>2 &amp; 33</t>
  </si>
  <si>
    <t xml:space="preserve">1 FASE </t>
  </si>
  <si>
    <t>PROBLEMI CHIOCCIOLA  &amp; 2 FASE</t>
  </si>
  <si>
    <t>NI01795GA01PDOA0</t>
  </si>
  <si>
    <t xml:space="preserve">PROBLEMI CHIOCCIOLA  </t>
  </si>
  <si>
    <t>10 MINUTI SISTEMAZIONE BANCALE IT. FERRAMENTA</t>
  </si>
  <si>
    <t>BP3684</t>
  </si>
  <si>
    <t>NUOVA VERSIONE CON BAVA</t>
  </si>
  <si>
    <t>CARICO RUOTE MACCHINA</t>
  </si>
  <si>
    <t>PG00195BM0000000 CON FRENO</t>
  </si>
  <si>
    <t>500 PERNI &amp; PULIZIA MACCHINA</t>
  </si>
  <si>
    <t>PG10335GP0000000</t>
  </si>
  <si>
    <t>LF80112NN01CCC10</t>
  </si>
  <si>
    <t>IMBALLAGGIO BORSO PRESSA</t>
  </si>
  <si>
    <t>LF05671NN00PS200</t>
  </si>
  <si>
    <t>CHIOCCIOLA N 10</t>
  </si>
  <si>
    <t>LF05671NN00CCB10</t>
  </si>
  <si>
    <t>ICME</t>
  </si>
  <si>
    <t>LF80112NN01CMB70</t>
  </si>
  <si>
    <t>LF05671NN01CMC10</t>
  </si>
  <si>
    <t>LF80112NN001CMC10</t>
  </si>
  <si>
    <t>DENTRIFRICIO</t>
  </si>
  <si>
    <t>MANUTENZIONE</t>
  </si>
  <si>
    <t>BASI MARMO</t>
  </si>
  <si>
    <t>FL13020BC00I0000</t>
  </si>
  <si>
    <t>LF05671NN00CC10</t>
  </si>
  <si>
    <t>PG10335NN0000000</t>
  </si>
  <si>
    <t>DIFFICOLTA' ENTRARE IN SEDE</t>
  </si>
  <si>
    <t>KIT 3485</t>
  </si>
  <si>
    <t>MAGNETI</t>
  </si>
  <si>
    <t>LF01681NN00DIS00</t>
  </si>
  <si>
    <t>CAMPIONATURA PIUMA</t>
  </si>
  <si>
    <t>DLRADIATORS</t>
  </si>
  <si>
    <t>DL55252BC0000150</t>
  </si>
  <si>
    <t>LF056671NN00CCC10</t>
  </si>
  <si>
    <t>2 FASE</t>
  </si>
  <si>
    <t>STATORE</t>
  </si>
  <si>
    <t>FL10206BC00I0000</t>
  </si>
  <si>
    <t>IMBALLO FERRAMENTA &amp; CAMP. PIUMA</t>
  </si>
  <si>
    <t>LF01566NN01DIS00</t>
  </si>
  <si>
    <t>YYFL210090</t>
  </si>
  <si>
    <t>PG00206RA0000000 CON FRENO</t>
  </si>
  <si>
    <t>ECOMMERCE PIUMA &amp; IMBALLAGGIO</t>
  </si>
  <si>
    <t>IMBALLAGGIO FERRAMENTA</t>
  </si>
  <si>
    <t>PS55439NN0000000</t>
  </si>
  <si>
    <t>SL26249GR000000</t>
  </si>
  <si>
    <t>FL10104BC0000000</t>
  </si>
  <si>
    <t>PS55543ZZ0000000</t>
  </si>
  <si>
    <t>CONF. SU BLISTER E TAGLIO PEZZI</t>
  </si>
  <si>
    <t>NI01967GB00OD0B1</t>
  </si>
  <si>
    <t>DAVID</t>
  </si>
  <si>
    <t xml:space="preserve">IMBALLO FERRAMENTA </t>
  </si>
  <si>
    <t>AT00018BC0000000</t>
  </si>
  <si>
    <t>LF50112NN00CMB10</t>
  </si>
  <si>
    <t>KIT3485</t>
  </si>
  <si>
    <t>LF80112NN00CCC20</t>
  </si>
  <si>
    <t>POGGIOLA</t>
  </si>
  <si>
    <t>LP00333NN0000000</t>
  </si>
  <si>
    <t>LF01766NN00DIS00</t>
  </si>
  <si>
    <t>LF01980NN01DIS00</t>
  </si>
  <si>
    <t>1 E 2 PEZZI DI CAMPIONATURA</t>
  </si>
  <si>
    <t>LF02014NN01DIS00</t>
  </si>
  <si>
    <t>LF01680NN01DIS00</t>
  </si>
  <si>
    <t>CHIOCCIOLA N5 E N10</t>
  </si>
  <si>
    <t>ECOMMERCE &amp; CONTROLLO MACC. DISTANZIALI</t>
  </si>
  <si>
    <t>PS555432200000</t>
  </si>
  <si>
    <t>TAGLIO PEZZO</t>
  </si>
  <si>
    <t>CONTROLLO PEZZI</t>
  </si>
  <si>
    <t>AT00008BC0000000</t>
  </si>
  <si>
    <t>PREPARAZIONE MACCHINA</t>
  </si>
  <si>
    <t>11 &amp; 2</t>
  </si>
  <si>
    <t>LF80112NN00CMB30</t>
  </si>
  <si>
    <t>9BC &amp; 10BC COMPRESI</t>
  </si>
  <si>
    <t>BT09108NN00B0000</t>
  </si>
  <si>
    <t>BT09109NN00B0000</t>
  </si>
  <si>
    <t>ZG MOBILI</t>
  </si>
  <si>
    <t>SP00001GC000000</t>
  </si>
  <si>
    <t>LF80112NN000CMB10</t>
  </si>
  <si>
    <t>CERNITA</t>
  </si>
  <si>
    <t>31 &amp; 32</t>
  </si>
  <si>
    <t>33 &amp; 2</t>
  </si>
  <si>
    <t>LF80112NN00CMB70</t>
  </si>
  <si>
    <t>CONTROLLO CONFEZIONI</t>
  </si>
  <si>
    <t>IMBALLAGGIO BORDO MACCHINA</t>
  </si>
  <si>
    <t>ALLARME MACCHINA</t>
  </si>
  <si>
    <t>PG00195NN0000000</t>
  </si>
  <si>
    <t>8 &amp; 31</t>
  </si>
  <si>
    <t>8&amp;11&amp;12</t>
  </si>
  <si>
    <t>CHIOCCIOLA &amp; IMBALLO FERRAMENTA</t>
  </si>
  <si>
    <t>KIT 2442</t>
  </si>
  <si>
    <t>CARICO RUOTE &amp; MANUTENZIONE</t>
  </si>
  <si>
    <t>PIU VOLTE FERMO MACCHINA PER MANUTENZIONE</t>
  </si>
  <si>
    <t>CHIOCCIOLA RUOTE</t>
  </si>
  <si>
    <t>CHIOCCIOLA RUOTE &amp; IMBALLO FERRAMENTA</t>
  </si>
  <si>
    <t>PIUMA &amp; CHIOCCIOLA RUOTE &amp; IMBALLO FERR.</t>
  </si>
  <si>
    <t>LF01835NN00DIS00</t>
  </si>
  <si>
    <t>PULIZIA FILTRO</t>
  </si>
  <si>
    <t>LF80112NN00CMB60</t>
  </si>
  <si>
    <t>LF01550NN00DIS00</t>
  </si>
  <si>
    <t>LF01679NN00DIS00</t>
  </si>
  <si>
    <t>PG04920GV0200000</t>
  </si>
  <si>
    <t>PROBLEMI NASTRO</t>
  </si>
  <si>
    <t>CHIOCCIOLA RUOTE E INFO PEZZO</t>
  </si>
  <si>
    <t>NI01795GB00PD0H0</t>
  </si>
  <si>
    <t>SA14164TP00000</t>
  </si>
  <si>
    <t>AT10148BC0000000</t>
  </si>
  <si>
    <t>LF00100NN01CMB00</t>
  </si>
  <si>
    <t>LF00112NN00VNA30</t>
  </si>
  <si>
    <t>NI01795GA00PD0A9</t>
  </si>
  <si>
    <t>RUOTE PEREGO</t>
  </si>
  <si>
    <t>LF800112NN00CMC20</t>
  </si>
  <si>
    <t>LF1980NN01DIS00</t>
  </si>
  <si>
    <t>ENTRAMBI I FORI</t>
  </si>
  <si>
    <t>1 SOLO FORO</t>
  </si>
  <si>
    <t>SP00002BC0000000</t>
  </si>
  <si>
    <t>PROBLEMI CONTAPEZZI</t>
  </si>
  <si>
    <t>PESATURA SCATOLE</t>
  </si>
  <si>
    <t xml:space="preserve">MANUTENZIONE </t>
  </si>
  <si>
    <t>FL10001GC00I0000</t>
  </si>
  <si>
    <t>20 MIN PERNI</t>
  </si>
  <si>
    <t>30 MIN PERNI</t>
  </si>
  <si>
    <t>PROBLEMI CON LE BOBINE</t>
  </si>
  <si>
    <t>LF00507ZZ00VRA10 BLISTER</t>
  </si>
  <si>
    <t>CARICA RUOTE</t>
  </si>
  <si>
    <t>DL RADIATORS</t>
  </si>
  <si>
    <t>MONTAGGIO CON PERNO INSERITO NO PROVA AVV.</t>
  </si>
  <si>
    <t>LF02014NN00DIS00</t>
  </si>
  <si>
    <t>BLISTER H125</t>
  </si>
  <si>
    <t>TC 3002</t>
  </si>
  <si>
    <t>PS5351AN000000</t>
  </si>
  <si>
    <t>NI01967GB01PD0B0</t>
  </si>
  <si>
    <t xml:space="preserve">BLISTER </t>
  </si>
  <si>
    <t>LF01979NN01DIS00</t>
  </si>
  <si>
    <t>BLISTER</t>
  </si>
  <si>
    <t>LF01580ZZ001VR00 COLLARE</t>
  </si>
  <si>
    <t>LF0112NN00CMB10</t>
  </si>
  <si>
    <t>REGOLAZIONE FRESA &amp; RUOTE N10</t>
  </si>
  <si>
    <t>SA20528TP0000000</t>
  </si>
  <si>
    <t>TAGLIO CON SEGHETTA</t>
  </si>
  <si>
    <t>SL32770NN0000000</t>
  </si>
  <si>
    <t>SL32765NN0000000</t>
  </si>
  <si>
    <t>LF01980NN00DIS00</t>
  </si>
  <si>
    <t>10 MIN PERNI</t>
  </si>
  <si>
    <t>15 MIN PERNI</t>
  </si>
  <si>
    <t>LF780112NN00CMB10</t>
  </si>
  <si>
    <t>LF01039NN00VRA00 STATORE</t>
  </si>
  <si>
    <t>TIRAGGIO PUNTA</t>
  </si>
  <si>
    <t>ACCENSIONE</t>
  </si>
  <si>
    <t>SL26665GR0100000</t>
  </si>
  <si>
    <t>LF00507ZZ00VRA01</t>
  </si>
  <si>
    <t>30 MINUTI PERNI</t>
  </si>
  <si>
    <t>SL45984GS0000000</t>
  </si>
  <si>
    <t>LF0155200DIS00</t>
  </si>
  <si>
    <t>LF00507ZZ00VRA15 BLISTER</t>
  </si>
  <si>
    <t>LF00507ZZ0VRA07</t>
  </si>
  <si>
    <t>LF01545NN00DIS00</t>
  </si>
  <si>
    <t>LF8011200CCC10</t>
  </si>
  <si>
    <t>LF80100NN001CIB30</t>
  </si>
  <si>
    <t>PG10335GP01000000</t>
  </si>
  <si>
    <t>PREPARZIONE POSTO DI LAVORO</t>
  </si>
  <si>
    <t>8&amp;35</t>
  </si>
  <si>
    <t>1&amp;33</t>
  </si>
  <si>
    <t>LF00507ZZ00VRA02</t>
  </si>
  <si>
    <t>LUCIDATURA TEFLON</t>
  </si>
  <si>
    <t>FL50200LD00I0000</t>
  </si>
  <si>
    <t>SBAVATURA COPERCHI</t>
  </si>
  <si>
    <t>CONTROLLO MACCHINA COPRIMOZZO</t>
  </si>
  <si>
    <t>LF5671NN00CIB70</t>
  </si>
  <si>
    <t>ORIETTA</t>
  </si>
  <si>
    <t>LF80102NN00CMC10</t>
  </si>
  <si>
    <t>LF05671NN00CIC10</t>
  </si>
  <si>
    <t>40 PEZZI PROVA</t>
  </si>
  <si>
    <t>LF01551NN001DIS00</t>
  </si>
  <si>
    <t>D112173FA</t>
  </si>
  <si>
    <t>RIFIC</t>
  </si>
  <si>
    <t>LF05671NN01CMB20</t>
  </si>
  <si>
    <t>LF05671NN01CMB10</t>
  </si>
  <si>
    <t>SP00001GC0000000</t>
  </si>
  <si>
    <t>LEVA NUOVA</t>
  </si>
  <si>
    <t>LF05671NN01DIS00</t>
  </si>
  <si>
    <t>PIEDINO WALDNER</t>
  </si>
  <si>
    <t>LAVORAZIONE 1</t>
  </si>
  <si>
    <t>IMBALLO SPAZZOLINI</t>
  </si>
  <si>
    <t>PERNI INCASSO</t>
  </si>
  <si>
    <t>PD179H5006</t>
  </si>
  <si>
    <t>AVVITATO MAGNETI</t>
  </si>
  <si>
    <t>MACC</t>
  </si>
  <si>
    <t>50 PZ MONTATI</t>
  </si>
  <si>
    <t>AUT</t>
  </si>
  <si>
    <t>LF05671NN00CIB10</t>
  </si>
  <si>
    <t>IMBALLO</t>
  </si>
  <si>
    <t>IMBALLLO</t>
  </si>
  <si>
    <t>FERRAMENTA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</si>
</sst>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 applyAlignment="1">
      <alignment horizontal="center" vertical="center" wrapText="1"/>
    </xf>
    <xf numFmtId="20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" fontId="0" fillId="0" borderId="0" xfId="0" applyNumberFormat="1"/>
    <xf numFmtId="14" fontId="0" fillId="6" borderId="0" xfId="0" applyNumberFormat="1" applyFill="1"/>
    <xf numFmtId="0" fontId="0" fillId="4" borderId="0" xfId="0" applyFill="1"/>
  </cellXfs>
  <cellStyles count="1">
    <cellStyle name="Normale" xfId="0" builtinId="0"/>
  </cellStyles>
  <dxfs count="12">
    <dxf>
      <numFmt numFmtId="2" formatCode="0.00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a1" displayName="Tabella1" ref="A1:AA2434" totalsRowShown="0" headerRowDxfId="11">
  <autoFilter ref="A1:AA2434"/>
  <tableColumns count="27">
    <tableColumn id="1" name="DATA" dataDxfId="10"/>
    <tableColumn id="2" name="COD. OPERATORE"/>
    <tableColumn id="18" name="OPERATORE" dataDxfId="9">
      <calculatedColumnFormula>VLOOKUP(Tabella1[[#This Row],[COD. OPERATORE]],Tabella3[],2,FALSE)</calculatedColumnFormula>
    </tableColumn>
    <tableColumn id="3" name="CLIENTE"/>
    <tableColumn id="4" name="COD.ARTICOLO"/>
    <tableColumn id="5" name="COD. MACCHINA"/>
    <tableColumn id="19" name="MACCHINA" dataDxfId="8">
      <calculatedColumnFormula>VLOOKUP(Tabella1[[#This Row],[COD. MACCHINA]],Tabella35[],2,FALSE)</calculatedColumnFormula>
    </tableColumn>
    <tableColumn id="6" name="ASS.INIZIALI"/>
    <tableColumn id="7" name="ASS. FINALI"/>
    <tableColumn id="8" name="DIFFERENZA">
      <calculatedColumnFormula>Tabella1[[#This Row],[ASS. FINALI]]-Tabella1[[#This Row],[ASS.INIZIALI]]</calculatedColumnFormula>
    </tableColumn>
    <tableColumn id="21" name="DOPPIO OPERATORE [SI/NO]"/>
    <tableColumn id="22" name="SECONDO OPERATORE"/>
    <tableColumn id="20" name="DIFFERENZA EFFETTIVA SE DOPPIO OPERATORE">
      <calculatedColumnFormula>ROUNDDOWN(IF(Tabella1[[#This Row],[DOPPIO OPERATORE '[SI/NO']]]="SI",Tabella1[[#This Row],[DIFFERENZA]]/2,Tabella1[[#This Row],[DIFFERENZA]]),0)</calculatedColumnFormula>
    </tableColumn>
    <tableColumn id="23" name="SCARTI"/>
    <tableColumn id="24" name="DIFFERENZA EFFETTIVA - SCARTI">
      <calculatedColumnFormula>Tabella1[[#This Row],[DIFFERENZA EFFETTIVA SE DOPPIO OPERATORE]]-Tabella1[[#This Row],[SCARTI]]</calculatedColumnFormula>
    </tableColumn>
    <tableColumn id="9" name="ORA INIZIO MATTINA" dataDxfId="7"/>
    <tableColumn id="10" name="ORA FINE MATTINA" dataDxfId="6"/>
    <tableColumn id="11" name="TOT. TEMPO MATTINA" dataDxfId="5">
      <calculatedColumnFormula>Tabella1[[#This Row],[ORA FINE MATTINA]]-Tabella1[[#This Row],[ORA INIZIO MATTINA]]</calculatedColumnFormula>
    </tableColumn>
    <tableColumn id="15" name="ORA INIZIO POMERIGGIO" dataDxfId="4"/>
    <tableColumn id="13" name="ORA FINE POMERIGGIO" dataDxfId="3"/>
    <tableColumn id="16" name="TOT. TEMPO POMERIGGIO" dataDxfId="2">
      <calculatedColumnFormula>Tabella1[[#This Row],[ORA FINE POMERIGGIO]]-Tabella1[[#This Row],[ORA INIZIO POMERIGGIO]]</calculatedColumnFormula>
    </tableColumn>
    <tableColumn id="27" name="TOT. ORE" dataDxfId="1">
      <calculatedColumnFormula>Tabella1[[#This Row],[TOT. TEMPO POMERIGGIO]]+Tabella1[[#This Row],[TOT. TEMPO MATTINA]]</calculatedColumnFormula>
    </tableColumn>
    <tableColumn id="12" name="TOT. MINUTI" dataDxfId="0">
      <calculatedColumnFormula>((HOUR(Tabella1[[#This Row],[TOT. ORE]])*60)+MINUTE(Tabella1[[#This Row],[TOT. ORE]]))</calculatedColumnFormula>
    </tableColumn>
    <tableColumn id="14" name="FERMO MACCHINA"/>
    <tableColumn id="25" name="TEMPO EFFETTIVO">
      <calculatedColumnFormula>Tabella1[[#This Row],[TOT. MINUTI]]-Tabella1[[#This Row],[FERMO MACCHINA]]</calculatedColumnFormula>
    </tableColumn>
    <tableColumn id="26" name="PZ/ORA">
      <calculatedColumnFormula>ROUNDDOWN(Tabella1[[#This Row],[DIFFERENZA EFFETTIVA - SCARTI]]/Tabella1[[#This Row],[TEMPO EFFETTIVO]]*60,0)</calculatedColumnFormula>
    </tableColumn>
    <tableColumn id="17" name="NOT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A1:B9" totalsRowShown="0">
  <autoFilter ref="A1:B9"/>
  <tableColumns count="2">
    <tableColumn id="1" name="COD. OPERATORE"/>
    <tableColumn id="2" name="OPERATORE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4" name="Tabella35" displayName="Tabella35" ref="A1:B24" totalsRowShown="0">
  <autoFilter ref="A1:B24"/>
  <tableColumns count="2">
    <tableColumn id="1" name="COD. MACCHINA"/>
    <tableColumn id="2" name="MACCHIN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34"/>
  <sheetViews>
    <sheetView tabSelected="1" topLeftCell="E2002" zoomScale="85" zoomScaleNormal="85" workbookViewId="0">
      <selection activeCell="Z2026" sqref="Z2026"/>
    </sheetView>
  </sheetViews>
  <sheetFormatPr defaultRowHeight="15" x14ac:dyDescent="0.25"/>
  <cols>
    <col min="1" max="1" width="10.7109375" bestFit="1" customWidth="1"/>
    <col min="2" max="2" width="8.85546875" customWidth="1"/>
    <col min="3" max="3" width="11.7109375" customWidth="1"/>
    <col min="4" max="4" width="11.42578125" customWidth="1"/>
    <col min="5" max="5" width="24.7109375" customWidth="1"/>
    <col min="6" max="6" width="8.85546875" customWidth="1"/>
    <col min="7" max="7" width="21.140625" bestFit="1" customWidth="1"/>
    <col min="8" max="11" width="10.7109375" customWidth="1"/>
    <col min="12" max="12" width="9.5703125" customWidth="1"/>
    <col min="13" max="19" width="10.7109375" customWidth="1"/>
    <col min="20" max="22" width="9.42578125" customWidth="1"/>
    <col min="23" max="23" width="46.42578125" customWidth="1"/>
    <col min="27" max="27" width="48" bestFit="1" customWidth="1"/>
  </cols>
  <sheetData>
    <row r="1" spans="1:27" s="2" customFormat="1" ht="30" customHeight="1" x14ac:dyDescent="0.25">
      <c r="A1" s="3" t="s">
        <v>0</v>
      </c>
      <c r="B1" s="3" t="s">
        <v>13</v>
      </c>
      <c r="C1" s="8" t="s">
        <v>1</v>
      </c>
      <c r="D1" s="3" t="s">
        <v>2</v>
      </c>
      <c r="E1" s="3" t="s">
        <v>3</v>
      </c>
      <c r="F1" s="3" t="s">
        <v>14</v>
      </c>
      <c r="G1" s="8" t="s">
        <v>4</v>
      </c>
      <c r="H1" s="3" t="s">
        <v>5</v>
      </c>
      <c r="I1" s="3" t="s">
        <v>6</v>
      </c>
      <c r="J1" s="3" t="s">
        <v>7</v>
      </c>
      <c r="K1" s="3" t="s">
        <v>11</v>
      </c>
      <c r="L1" s="3" t="s">
        <v>12</v>
      </c>
      <c r="M1" s="3" t="s">
        <v>19</v>
      </c>
      <c r="N1" s="3" t="s">
        <v>9</v>
      </c>
      <c r="O1" s="3" t="s">
        <v>21</v>
      </c>
      <c r="P1" s="3" t="s">
        <v>100</v>
      </c>
      <c r="Q1" s="3" t="s">
        <v>101</v>
      </c>
      <c r="R1" s="3" t="s">
        <v>102</v>
      </c>
      <c r="S1" s="3" t="s">
        <v>103</v>
      </c>
      <c r="T1" s="3" t="s">
        <v>104</v>
      </c>
      <c r="U1" s="3" t="s">
        <v>105</v>
      </c>
      <c r="V1" s="3" t="s">
        <v>106</v>
      </c>
      <c r="W1" s="3" t="s">
        <v>8</v>
      </c>
      <c r="X1" s="3" t="s">
        <v>24</v>
      </c>
      <c r="Y1" s="3" t="s">
        <v>22</v>
      </c>
      <c r="Z1" s="3" t="s">
        <v>23</v>
      </c>
      <c r="AA1" s="3" t="s">
        <v>10</v>
      </c>
    </row>
    <row r="2" spans="1:27" x14ac:dyDescent="0.25">
      <c r="A2" s="1">
        <v>44571</v>
      </c>
      <c r="B2">
        <v>11</v>
      </c>
      <c r="C2" s="6" t="str">
        <f>VLOOKUP(Tabella1[[#This Row],[COD. OPERATORE]],Tabella3[],2,FALSE)</f>
        <v>ILENIA</v>
      </c>
      <c r="D2" t="s">
        <v>16</v>
      </c>
      <c r="E2" t="s">
        <v>17</v>
      </c>
      <c r="F2">
        <v>8</v>
      </c>
      <c r="G2" s="6" t="str">
        <f>VLOOKUP(Tabella1[[#This Row],[COD. MACCHINA]],Tabella35[],2,FALSE)</f>
        <v>MONTAGGIO RUOTE</v>
      </c>
      <c r="H2">
        <v>0</v>
      </c>
      <c r="I2">
        <v>2675</v>
      </c>
      <c r="J2" s="6">
        <f>Tabella1[[#This Row],[ASS. FINALI]]-Tabella1[[#This Row],[ASS.INIZIALI]]</f>
        <v>2675</v>
      </c>
      <c r="K2" t="s">
        <v>20</v>
      </c>
      <c r="M2" s="6">
        <f>ROUNDDOWN(IF(Tabella1[[#This Row],[DOPPIO OPERATORE '[SI/NO']]]="SI",Tabella1[[#This Row],[DIFFERENZA]]/2,Tabella1[[#This Row],[DIFFERENZA]]),0)</f>
        <v>2675</v>
      </c>
      <c r="O2" s="6">
        <f>Tabella1[[#This Row],[DIFFERENZA EFFETTIVA SE DOPPIO OPERATORE]]-Tabella1[[#This Row],[SCARTI]]</f>
        <v>2675</v>
      </c>
      <c r="P2" s="4">
        <v>0.33333333333333331</v>
      </c>
      <c r="Q2" s="4">
        <v>0.66666666666666663</v>
      </c>
      <c r="R2" s="5">
        <f>Tabella1[[#This Row],[ORA FINE MATTINA]]-Tabella1[[#This Row],[ORA INIZIO MATTINA]]</f>
        <v>0.33333333333333331</v>
      </c>
      <c r="S2" s="4"/>
      <c r="T2" s="4"/>
      <c r="U2" s="5">
        <f>Tabella1[[#This Row],[ORA FINE POMERIGGIO]]-Tabella1[[#This Row],[ORA INIZIO POMERIGGIO]]</f>
        <v>0</v>
      </c>
      <c r="V2" s="5">
        <f>Tabella1[[#This Row],[TOT. TEMPO POMERIGGIO]]+Tabella1[[#This Row],[TOT. TEMPO MATTINA]]</f>
        <v>0.33333333333333331</v>
      </c>
      <c r="W2" s="7">
        <f>((HOUR(Tabella1[[#This Row],[TOT. ORE]])*60)+MINUTE(Tabella1[[#This Row],[TOT. ORE]]))</f>
        <v>480</v>
      </c>
      <c r="X2">
        <v>20</v>
      </c>
      <c r="Y2" s="6">
        <f>Tabella1[[#This Row],[TOT. MINUTI]]-Tabella1[[#This Row],[FERMO MACCHINA]]</f>
        <v>460</v>
      </c>
      <c r="Z2" s="6">
        <f>ROUNDDOWN(Tabella1[[#This Row],[DIFFERENZA EFFETTIVA - SCARTI]]/Tabella1[[#This Row],[TEMPO EFFETTIVO]]*60,0)</f>
        <v>348</v>
      </c>
      <c r="AA2" t="s">
        <v>25</v>
      </c>
    </row>
    <row r="3" spans="1:27" x14ac:dyDescent="0.25">
      <c r="A3" s="1">
        <v>44572</v>
      </c>
      <c r="B3">
        <v>11</v>
      </c>
      <c r="C3" s="6" t="str">
        <f>VLOOKUP(Tabella1[[#This Row],[COD. OPERATORE]],Tabella3[],2,FALSE)</f>
        <v>ILENIA</v>
      </c>
      <c r="D3" t="s">
        <v>16</v>
      </c>
      <c r="E3" t="s">
        <v>17</v>
      </c>
      <c r="F3">
        <v>8</v>
      </c>
      <c r="G3" s="6" t="str">
        <f>VLOOKUP(Tabella1[[#This Row],[COD. MACCHINA]],Tabella35[],2,FALSE)</f>
        <v>MONTAGGIO RUOTE</v>
      </c>
      <c r="H3">
        <v>2675</v>
      </c>
      <c r="I3">
        <v>4000</v>
      </c>
      <c r="J3" s="6">
        <f>Tabella1[[#This Row],[ASS. FINALI]]-Tabella1[[#This Row],[ASS.INIZIALI]]</f>
        <v>1325</v>
      </c>
      <c r="K3" t="s">
        <v>20</v>
      </c>
      <c r="M3" s="6">
        <f>ROUNDDOWN(IF(Tabella1[[#This Row],[DOPPIO OPERATORE '[SI/NO']]]="SI",Tabella1[[#This Row],[DIFFERENZA]]/2,Tabella1[[#This Row],[DIFFERENZA]]),0)</f>
        <v>1325</v>
      </c>
      <c r="O3" s="6">
        <f>Tabella1[[#This Row],[DIFFERENZA EFFETTIVA SE DOPPIO OPERATORE]]-Tabella1[[#This Row],[SCARTI]]</f>
        <v>1325</v>
      </c>
      <c r="P3" s="4">
        <v>0.33333333333333331</v>
      </c>
      <c r="Q3" s="4">
        <v>0.51041666666666663</v>
      </c>
      <c r="R3" s="5">
        <f>Tabella1[[#This Row],[ORA FINE MATTINA]]-Tabella1[[#This Row],[ORA INIZIO MATTINA]]</f>
        <v>0.17708333333333331</v>
      </c>
      <c r="S3" s="4"/>
      <c r="T3" s="4"/>
      <c r="U3" s="5">
        <f>Tabella1[[#This Row],[ORA FINE POMERIGGIO]]-Tabella1[[#This Row],[ORA INIZIO POMERIGGIO]]</f>
        <v>0</v>
      </c>
      <c r="V3" s="5">
        <f>Tabella1[[#This Row],[TOT. TEMPO POMERIGGIO]]+Tabella1[[#This Row],[TOT. TEMPO MATTINA]]</f>
        <v>0.17708333333333331</v>
      </c>
      <c r="W3" s="7">
        <f>((HOUR(Tabella1[[#This Row],[TOT. ORE]])*60)+MINUTE(Tabella1[[#This Row],[TOT. ORE]]))</f>
        <v>255</v>
      </c>
      <c r="X3">
        <v>30</v>
      </c>
      <c r="Y3" s="6">
        <f>Tabella1[[#This Row],[TOT. MINUTI]]-Tabella1[[#This Row],[FERMO MACCHINA]]</f>
        <v>225</v>
      </c>
      <c r="Z3" s="6">
        <f>ROUNDDOWN(Tabella1[[#This Row],[DIFFERENZA EFFETTIVA - SCARTI]]/Tabella1[[#This Row],[TEMPO EFFETTIVO]]*60,0)</f>
        <v>353</v>
      </c>
      <c r="AA3" t="s">
        <v>25</v>
      </c>
    </row>
    <row r="4" spans="1:27" x14ac:dyDescent="0.25">
      <c r="A4" s="1">
        <v>44572</v>
      </c>
      <c r="B4">
        <v>11</v>
      </c>
      <c r="C4" s="6" t="str">
        <f>VLOOKUP(Tabella1[[#This Row],[COD. OPERATORE]],Tabella3[],2,FALSE)</f>
        <v>ILENIA</v>
      </c>
      <c r="D4" t="s">
        <v>16</v>
      </c>
      <c r="E4" t="s">
        <v>26</v>
      </c>
      <c r="F4">
        <v>8</v>
      </c>
      <c r="G4" s="6" t="str">
        <f>VLOOKUP(Tabella1[[#This Row],[COD. MACCHINA]],Tabella35[],2,FALSE)</f>
        <v>MONTAGGIO RUOTE</v>
      </c>
      <c r="H4">
        <v>0</v>
      </c>
      <c r="I4">
        <v>1050</v>
      </c>
      <c r="J4" s="6">
        <f>Tabella1[[#This Row],[ASS. FINALI]]-Tabella1[[#This Row],[ASS.INIZIALI]]</f>
        <v>1050</v>
      </c>
      <c r="K4" t="s">
        <v>20</v>
      </c>
      <c r="M4" s="6">
        <f>ROUNDDOWN(IF(Tabella1[[#This Row],[DOPPIO OPERATORE '[SI/NO']]]="SI",Tabella1[[#This Row],[DIFFERENZA]]/2,Tabella1[[#This Row],[DIFFERENZA]]),0)</f>
        <v>1050</v>
      </c>
      <c r="O4" s="6">
        <f>Tabella1[[#This Row],[DIFFERENZA EFFETTIVA SE DOPPIO OPERATORE]]-Tabella1[[#This Row],[SCARTI]]</f>
        <v>1050</v>
      </c>
      <c r="P4" s="4">
        <v>0.57291666666666663</v>
      </c>
      <c r="Q4" s="4">
        <v>0.72916666666666663</v>
      </c>
      <c r="R4" s="5">
        <f>Tabella1[[#This Row],[ORA FINE MATTINA]]-Tabella1[[#This Row],[ORA INIZIO MATTINA]]</f>
        <v>0.15625</v>
      </c>
      <c r="S4" s="4"/>
      <c r="T4" s="4"/>
      <c r="U4" s="5">
        <f>Tabella1[[#This Row],[ORA FINE POMERIGGIO]]-Tabella1[[#This Row],[ORA INIZIO POMERIGGIO]]</f>
        <v>0</v>
      </c>
      <c r="V4" s="5">
        <f>Tabella1[[#This Row],[TOT. TEMPO POMERIGGIO]]+Tabella1[[#This Row],[TOT. TEMPO MATTINA]]</f>
        <v>0.15625</v>
      </c>
      <c r="W4" s="7">
        <f>((HOUR(Tabella1[[#This Row],[TOT. ORE]])*60)+MINUTE(Tabella1[[#This Row],[TOT. ORE]]))</f>
        <v>225</v>
      </c>
      <c r="X4">
        <v>30</v>
      </c>
      <c r="Y4" s="6">
        <f>Tabella1[[#This Row],[TOT. MINUTI]]-Tabella1[[#This Row],[FERMO MACCHINA]]</f>
        <v>195</v>
      </c>
      <c r="Z4" s="6">
        <f>ROUNDDOWN(Tabella1[[#This Row],[DIFFERENZA EFFETTIVA - SCARTI]]/Tabella1[[#This Row],[TEMPO EFFETTIVO]]*60,0)</f>
        <v>323</v>
      </c>
      <c r="AA4" t="s">
        <v>27</v>
      </c>
    </row>
    <row r="5" spans="1:27" x14ac:dyDescent="0.25">
      <c r="A5" s="1">
        <v>44571</v>
      </c>
      <c r="B5">
        <v>2</v>
      </c>
      <c r="C5" s="6" t="str">
        <f>VLOOKUP(Tabella1[[#This Row],[COD. OPERATORE]],Tabella3[],2,FALSE)</f>
        <v>DAVIDE</v>
      </c>
      <c r="D5" t="s">
        <v>54</v>
      </c>
      <c r="E5" t="s">
        <v>55</v>
      </c>
      <c r="F5">
        <v>1</v>
      </c>
      <c r="G5" s="6" t="str">
        <f>VLOOKUP(Tabella1[[#This Row],[COD. MACCHINA]],Tabella35[],2,FALSE)</f>
        <v>TRAPANO A COLONNA</v>
      </c>
      <c r="H5">
        <v>2227</v>
      </c>
      <c r="I5">
        <v>3391</v>
      </c>
      <c r="J5" s="6">
        <f>Tabella1[[#This Row],[ASS. FINALI]]-Tabella1[[#This Row],[ASS.INIZIALI]]</f>
        <v>1164</v>
      </c>
      <c r="K5" t="s">
        <v>20</v>
      </c>
      <c r="M5" s="6">
        <f>ROUNDDOWN(IF(Tabella1[[#This Row],[DOPPIO OPERATORE '[SI/NO']]]="SI",Tabella1[[#This Row],[DIFFERENZA]]/2,Tabella1[[#This Row],[DIFFERENZA]]),0)</f>
        <v>1164</v>
      </c>
      <c r="O5" s="6">
        <f>Tabella1[[#This Row],[DIFFERENZA EFFETTIVA SE DOPPIO OPERATORE]]-Tabella1[[#This Row],[SCARTI]]</f>
        <v>1164</v>
      </c>
      <c r="P5" s="4">
        <v>0.33333333333333331</v>
      </c>
      <c r="Q5" s="4">
        <v>0.5</v>
      </c>
      <c r="R5" s="5">
        <f>Tabella1[[#This Row],[ORA FINE MATTINA]]-Tabella1[[#This Row],[ORA INIZIO MATTINA]]</f>
        <v>0.16666666666666669</v>
      </c>
      <c r="S5" s="4"/>
      <c r="T5" s="4"/>
      <c r="U5" s="5">
        <f>Tabella1[[#This Row],[ORA FINE POMERIGGIO]]-Tabella1[[#This Row],[ORA INIZIO POMERIGGIO]]</f>
        <v>0</v>
      </c>
      <c r="V5" s="5">
        <f>Tabella1[[#This Row],[TOT. TEMPO POMERIGGIO]]+Tabella1[[#This Row],[TOT. TEMPO MATTINA]]</f>
        <v>0.16666666666666669</v>
      </c>
      <c r="W5" s="7">
        <f>((HOUR(Tabella1[[#This Row],[TOT. ORE]])*60)+MINUTE(Tabella1[[#This Row],[TOT. ORE]]))</f>
        <v>240</v>
      </c>
      <c r="Y5" s="6">
        <f>Tabella1[[#This Row],[TOT. MINUTI]]-Tabella1[[#This Row],[FERMO MACCHINA]]</f>
        <v>240</v>
      </c>
      <c r="Z5" s="6">
        <f>ROUNDDOWN(Tabella1[[#This Row],[DIFFERENZA EFFETTIVA - SCARTI]]/Tabella1[[#This Row],[TEMPO EFFETTIVO]]*60,0)</f>
        <v>291</v>
      </c>
    </row>
    <row r="6" spans="1:27" x14ac:dyDescent="0.25">
      <c r="A6" s="1">
        <v>44572</v>
      </c>
      <c r="B6">
        <v>2</v>
      </c>
      <c r="C6" s="6" t="str">
        <f>VLOOKUP(Tabella1[[#This Row],[COD. OPERATORE]],Tabella3[],2,FALSE)</f>
        <v>DAVIDE</v>
      </c>
      <c r="D6" t="s">
        <v>54</v>
      </c>
      <c r="E6" t="s">
        <v>55</v>
      </c>
      <c r="F6">
        <v>1</v>
      </c>
      <c r="G6" s="6" t="str">
        <f>VLOOKUP(Tabella1[[#This Row],[COD. MACCHINA]],Tabella35[],2,FALSE)</f>
        <v>TRAPANO A COLONNA</v>
      </c>
      <c r="H6">
        <v>3391</v>
      </c>
      <c r="I6">
        <v>4000</v>
      </c>
      <c r="J6" s="6">
        <f>Tabella1[[#This Row],[ASS. FINALI]]-Tabella1[[#This Row],[ASS.INIZIALI]]</f>
        <v>609</v>
      </c>
      <c r="K6" t="s">
        <v>20</v>
      </c>
      <c r="M6" s="6">
        <f>ROUNDDOWN(IF(Tabella1[[#This Row],[DOPPIO OPERATORE '[SI/NO']]]="SI",Tabella1[[#This Row],[DIFFERENZA]]/2,Tabella1[[#This Row],[DIFFERENZA]]),0)</f>
        <v>609</v>
      </c>
      <c r="O6" s="6">
        <f>Tabella1[[#This Row],[DIFFERENZA EFFETTIVA SE DOPPIO OPERATORE]]-Tabella1[[#This Row],[SCARTI]]</f>
        <v>609</v>
      </c>
      <c r="P6" s="4">
        <v>0.33333333333333331</v>
      </c>
      <c r="Q6" s="4">
        <v>0.41666666666666669</v>
      </c>
      <c r="R6" s="5">
        <f>Tabella1[[#This Row],[ORA FINE MATTINA]]-Tabella1[[#This Row],[ORA INIZIO MATTINA]]</f>
        <v>8.333333333333337E-2</v>
      </c>
      <c r="S6" s="4"/>
      <c r="T6" s="4"/>
      <c r="U6" s="5">
        <f>Tabella1[[#This Row],[ORA FINE POMERIGGIO]]-Tabella1[[#This Row],[ORA INIZIO POMERIGGIO]]</f>
        <v>0</v>
      </c>
      <c r="V6" s="5">
        <f>Tabella1[[#This Row],[TOT. TEMPO POMERIGGIO]]+Tabella1[[#This Row],[TOT. TEMPO MATTINA]]</f>
        <v>8.333333333333337E-2</v>
      </c>
      <c r="W6" s="7">
        <f>((HOUR(Tabella1[[#This Row],[TOT. ORE]])*60)+MINUTE(Tabella1[[#This Row],[TOT. ORE]]))</f>
        <v>120</v>
      </c>
      <c r="Y6" s="6">
        <f>Tabella1[[#This Row],[TOT. MINUTI]]-Tabella1[[#This Row],[FERMO MACCHINA]]</f>
        <v>120</v>
      </c>
      <c r="Z6" s="6">
        <f>ROUNDDOWN(Tabella1[[#This Row],[DIFFERENZA EFFETTIVA - SCARTI]]/Tabella1[[#This Row],[TEMPO EFFETTIVO]]*60,0)</f>
        <v>304</v>
      </c>
    </row>
    <row r="7" spans="1:27" x14ac:dyDescent="0.25">
      <c r="A7" s="1">
        <v>44572</v>
      </c>
      <c r="B7">
        <v>2</v>
      </c>
      <c r="C7" s="6" t="str">
        <f>VLOOKUP(Tabella1[[#This Row],[COD. OPERATORE]],Tabella3[],2,FALSE)</f>
        <v>DAVIDE</v>
      </c>
      <c r="D7" t="s">
        <v>56</v>
      </c>
      <c r="E7" t="s">
        <v>57</v>
      </c>
      <c r="F7">
        <v>12</v>
      </c>
      <c r="G7" s="6" t="str">
        <f>VLOOKUP(Tabella1[[#This Row],[COD. MACCHINA]],Tabella35[],2,FALSE)</f>
        <v>FRESA matr.550/6</v>
      </c>
      <c r="H7">
        <v>0</v>
      </c>
      <c r="I7">
        <v>600</v>
      </c>
      <c r="J7" s="6">
        <f>Tabella1[[#This Row],[ASS. FINALI]]-Tabella1[[#This Row],[ASS.INIZIALI]]</f>
        <v>600</v>
      </c>
      <c r="K7" t="s">
        <v>20</v>
      </c>
      <c r="M7" s="6">
        <f>ROUNDDOWN(IF(Tabella1[[#This Row],[DOPPIO OPERATORE '[SI/NO']]]="SI",Tabella1[[#This Row],[DIFFERENZA]]/2,Tabella1[[#This Row],[DIFFERENZA]]),0)</f>
        <v>600</v>
      </c>
      <c r="O7" s="6">
        <f>Tabella1[[#This Row],[DIFFERENZA EFFETTIVA SE DOPPIO OPERATORE]]-Tabella1[[#This Row],[SCARTI]]</f>
        <v>600</v>
      </c>
      <c r="P7" s="4">
        <v>0.41666666666666669</v>
      </c>
      <c r="Q7" s="4">
        <v>0.5</v>
      </c>
      <c r="R7" s="5">
        <f>Tabella1[[#This Row],[ORA FINE MATTINA]]-Tabella1[[#This Row],[ORA INIZIO MATTINA]]</f>
        <v>8.3333333333333315E-2</v>
      </c>
      <c r="S7" s="4"/>
      <c r="T7" s="4"/>
      <c r="U7" s="5">
        <f>Tabella1[[#This Row],[ORA FINE POMERIGGIO]]-Tabella1[[#This Row],[ORA INIZIO POMERIGGIO]]</f>
        <v>0</v>
      </c>
      <c r="V7" s="5">
        <f>Tabella1[[#This Row],[TOT. TEMPO POMERIGGIO]]+Tabella1[[#This Row],[TOT. TEMPO MATTINA]]</f>
        <v>8.3333333333333315E-2</v>
      </c>
      <c r="W7" s="7">
        <f>((HOUR(Tabella1[[#This Row],[TOT. ORE]])*60)+MINUTE(Tabella1[[#This Row],[TOT. ORE]]))</f>
        <v>120</v>
      </c>
      <c r="Y7" s="6">
        <f>Tabella1[[#This Row],[TOT. MINUTI]]-Tabella1[[#This Row],[FERMO MACCHINA]]</f>
        <v>120</v>
      </c>
      <c r="Z7" s="6">
        <f>ROUNDDOWN(Tabella1[[#This Row],[DIFFERENZA EFFETTIVA - SCARTI]]/Tabella1[[#This Row],[TEMPO EFFETTIVO]]*60,0)</f>
        <v>300</v>
      </c>
    </row>
    <row r="8" spans="1:27" x14ac:dyDescent="0.25">
      <c r="A8" s="1">
        <v>44573</v>
      </c>
      <c r="B8">
        <v>2</v>
      </c>
      <c r="C8" s="6" t="str">
        <f>VLOOKUP(Tabella1[[#This Row],[COD. OPERATORE]],Tabella3[],2,FALSE)</f>
        <v>DAVIDE</v>
      </c>
      <c r="D8" t="s">
        <v>56</v>
      </c>
      <c r="E8" t="s">
        <v>57</v>
      </c>
      <c r="F8">
        <v>12</v>
      </c>
      <c r="G8" s="6" t="str">
        <f>VLOOKUP(Tabella1[[#This Row],[COD. MACCHINA]],Tabella35[],2,FALSE)</f>
        <v>FRESA matr.550/6</v>
      </c>
      <c r="H8">
        <v>600</v>
      </c>
      <c r="I8">
        <v>2000</v>
      </c>
      <c r="J8" s="6">
        <f>Tabella1[[#This Row],[ASS. FINALI]]-Tabella1[[#This Row],[ASS.INIZIALI]]</f>
        <v>1400</v>
      </c>
      <c r="K8" t="s">
        <v>20</v>
      </c>
      <c r="M8" s="6">
        <f>ROUNDDOWN(IF(Tabella1[[#This Row],[DOPPIO OPERATORE '[SI/NO']]]="SI",Tabella1[[#This Row],[DIFFERENZA]]/2,Tabella1[[#This Row],[DIFFERENZA]]),0)</f>
        <v>1400</v>
      </c>
      <c r="O8" s="6">
        <f>Tabella1[[#This Row],[DIFFERENZA EFFETTIVA SE DOPPIO OPERATORE]]-Tabella1[[#This Row],[SCARTI]]</f>
        <v>1400</v>
      </c>
      <c r="P8" s="4">
        <v>0.33333333333333331</v>
      </c>
      <c r="Q8" s="4">
        <v>0.5</v>
      </c>
      <c r="R8" s="5">
        <f>Tabella1[[#This Row],[ORA FINE MATTINA]]-Tabella1[[#This Row],[ORA INIZIO MATTINA]]</f>
        <v>0.16666666666666669</v>
      </c>
      <c r="S8" s="4"/>
      <c r="T8" s="4"/>
      <c r="U8" s="5">
        <f>Tabella1[[#This Row],[ORA FINE POMERIGGIO]]-Tabella1[[#This Row],[ORA INIZIO POMERIGGIO]]</f>
        <v>0</v>
      </c>
      <c r="V8" s="5">
        <f>Tabella1[[#This Row],[TOT. TEMPO POMERIGGIO]]+Tabella1[[#This Row],[TOT. TEMPO MATTINA]]</f>
        <v>0.16666666666666669</v>
      </c>
      <c r="W8" s="7">
        <f>((HOUR(Tabella1[[#This Row],[TOT. ORE]])*60)+MINUTE(Tabella1[[#This Row],[TOT. ORE]]))</f>
        <v>240</v>
      </c>
      <c r="Y8" s="6">
        <f>Tabella1[[#This Row],[TOT. MINUTI]]-Tabella1[[#This Row],[FERMO MACCHINA]]</f>
        <v>240</v>
      </c>
      <c r="Z8" s="6">
        <f>ROUNDDOWN(Tabella1[[#This Row],[DIFFERENZA EFFETTIVA - SCARTI]]/Tabella1[[#This Row],[TEMPO EFFETTIVO]]*60,0)</f>
        <v>350</v>
      </c>
    </row>
    <row r="9" spans="1:27" x14ac:dyDescent="0.25">
      <c r="A9" s="1" t="s">
        <v>61</v>
      </c>
      <c r="B9">
        <v>2</v>
      </c>
      <c r="C9" s="6" t="str">
        <f>VLOOKUP(Tabella1[[#This Row],[COD. OPERATORE]],Tabella3[],2,FALSE)</f>
        <v>DAVIDE</v>
      </c>
      <c r="D9" t="s">
        <v>54</v>
      </c>
      <c r="E9" t="s">
        <v>59</v>
      </c>
      <c r="F9">
        <v>1</v>
      </c>
      <c r="G9" s="6" t="str">
        <f>VLOOKUP(Tabella1[[#This Row],[COD. MACCHINA]],Tabella35[],2,FALSE)</f>
        <v>TRAPANO A COLONNA</v>
      </c>
      <c r="H9">
        <v>0</v>
      </c>
      <c r="I9">
        <v>3000</v>
      </c>
      <c r="J9" s="6">
        <f>Tabella1[[#This Row],[ASS. FINALI]]-Tabella1[[#This Row],[ASS.INIZIALI]]</f>
        <v>3000</v>
      </c>
      <c r="K9" t="s">
        <v>20</v>
      </c>
      <c r="M9" s="6">
        <f>ROUNDDOWN(IF(Tabella1[[#This Row],[DOPPIO OPERATORE '[SI/NO']]]="SI",Tabella1[[#This Row],[DIFFERENZA]]/2,Tabella1[[#This Row],[DIFFERENZA]]),0)</f>
        <v>3000</v>
      </c>
      <c r="O9" s="6">
        <f>Tabella1[[#This Row],[DIFFERENZA EFFETTIVA SE DOPPIO OPERATORE]]-Tabella1[[#This Row],[SCARTI]]</f>
        <v>3000</v>
      </c>
      <c r="P9" s="4">
        <v>0.33333333333333331</v>
      </c>
      <c r="Q9" s="4">
        <v>0.72916666666666663</v>
      </c>
      <c r="R9" s="5">
        <f>Tabella1[[#This Row],[ORA FINE MATTINA]]-Tabella1[[#This Row],[ORA INIZIO MATTINA]]</f>
        <v>0.39583333333333331</v>
      </c>
      <c r="S9" s="4"/>
      <c r="T9" s="4"/>
      <c r="U9" s="5">
        <f>Tabella1[[#This Row],[ORA FINE POMERIGGIO]]-Tabella1[[#This Row],[ORA INIZIO POMERIGGIO]]</f>
        <v>0</v>
      </c>
      <c r="V9" s="5">
        <f>Tabella1[[#This Row],[TOT. TEMPO POMERIGGIO]]+Tabella1[[#This Row],[TOT. TEMPO MATTINA]]</f>
        <v>0.39583333333333331</v>
      </c>
      <c r="W9" s="7">
        <f>((HOUR(Tabella1[[#This Row],[TOT. ORE]])*60)+MINUTE(Tabella1[[#This Row],[TOT. ORE]]))</f>
        <v>570</v>
      </c>
      <c r="Y9" s="6">
        <f>Tabella1[[#This Row],[TOT. MINUTI]]-Tabella1[[#This Row],[FERMO MACCHINA]]</f>
        <v>570</v>
      </c>
      <c r="Z9" s="6">
        <f>ROUNDDOWN(Tabella1[[#This Row],[DIFFERENZA EFFETTIVA - SCARTI]]/Tabella1[[#This Row],[TEMPO EFFETTIVO]]*60,0)</f>
        <v>315</v>
      </c>
      <c r="AA9" t="s">
        <v>60</v>
      </c>
    </row>
    <row r="10" spans="1:27" x14ac:dyDescent="0.25">
      <c r="A10" s="1">
        <v>44578</v>
      </c>
      <c r="B10">
        <v>2</v>
      </c>
      <c r="C10" s="6" t="str">
        <f>VLOOKUP(Tabella1[[#This Row],[COD. OPERATORE]],Tabella3[],2,FALSE)</f>
        <v>DAVIDE</v>
      </c>
      <c r="D10" t="s">
        <v>16</v>
      </c>
      <c r="E10" t="s">
        <v>62</v>
      </c>
      <c r="F10">
        <v>9</v>
      </c>
      <c r="G10" s="6" t="str">
        <f>VLOOKUP(Tabella1[[#This Row],[COD. MACCHINA]],Tabella35[],2,FALSE)</f>
        <v>MONTAGGIO ANELLINI</v>
      </c>
      <c r="H10">
        <v>0</v>
      </c>
      <c r="I10">
        <v>1200</v>
      </c>
      <c r="J10" s="6">
        <f>Tabella1[[#This Row],[ASS. FINALI]]-Tabella1[[#This Row],[ASS.INIZIALI]]</f>
        <v>1200</v>
      </c>
      <c r="K10" t="s">
        <v>20</v>
      </c>
      <c r="M10" s="6">
        <f>ROUNDDOWN(IF(Tabella1[[#This Row],[DOPPIO OPERATORE '[SI/NO']]]="SI",Tabella1[[#This Row],[DIFFERENZA]]/2,Tabella1[[#This Row],[DIFFERENZA]]),0)</f>
        <v>1200</v>
      </c>
      <c r="O10" s="6">
        <f>Tabella1[[#This Row],[DIFFERENZA EFFETTIVA SE DOPPIO OPERATORE]]-Tabella1[[#This Row],[SCARTI]]</f>
        <v>1200</v>
      </c>
      <c r="P10" s="4">
        <v>0.64583333333333337</v>
      </c>
      <c r="Q10" s="4">
        <v>0.75</v>
      </c>
      <c r="R10" s="5">
        <f>Tabella1[[#This Row],[ORA FINE MATTINA]]-Tabella1[[#This Row],[ORA INIZIO MATTINA]]</f>
        <v>0.10416666666666663</v>
      </c>
      <c r="S10" s="4"/>
      <c r="T10" s="4"/>
      <c r="U10" s="5">
        <f>Tabella1[[#This Row],[ORA FINE POMERIGGIO]]-Tabella1[[#This Row],[ORA INIZIO POMERIGGIO]]</f>
        <v>0</v>
      </c>
      <c r="V10" s="5">
        <f>Tabella1[[#This Row],[TOT. TEMPO POMERIGGIO]]+Tabella1[[#This Row],[TOT. TEMPO MATTINA]]</f>
        <v>0.10416666666666663</v>
      </c>
      <c r="W10" s="7">
        <f>((HOUR(Tabella1[[#This Row],[TOT. ORE]])*60)+MINUTE(Tabella1[[#This Row],[TOT. ORE]]))</f>
        <v>150</v>
      </c>
      <c r="Y10" s="6">
        <f>Tabella1[[#This Row],[TOT. MINUTI]]-Tabella1[[#This Row],[FERMO MACCHINA]]</f>
        <v>150</v>
      </c>
      <c r="Z10" s="6">
        <f>ROUNDDOWN(Tabella1[[#This Row],[DIFFERENZA EFFETTIVA - SCARTI]]/Tabella1[[#This Row],[TEMPO EFFETTIVO]]*60,0)</f>
        <v>480</v>
      </c>
    </row>
    <row r="11" spans="1:27" x14ac:dyDescent="0.25">
      <c r="A11" s="1">
        <v>44571</v>
      </c>
      <c r="B11">
        <v>33</v>
      </c>
      <c r="C11" s="6" t="str">
        <f>VLOOKUP(Tabella1[[#This Row],[COD. OPERATORE]],Tabella3[],2,FALSE)</f>
        <v>KETTY</v>
      </c>
      <c r="D11" t="s">
        <v>56</v>
      </c>
      <c r="E11" t="s">
        <v>63</v>
      </c>
      <c r="F11" t="s">
        <v>64</v>
      </c>
      <c r="G11" s="6" t="str">
        <f>VLOOKUP(Tabella1[[#This Row],[COD. MACCHINA]],Tabella35[],2,FALSE)</f>
        <v>MANUALE</v>
      </c>
      <c r="H11">
        <v>0</v>
      </c>
      <c r="I11">
        <v>240</v>
      </c>
      <c r="J11" s="6">
        <f>Tabella1[[#This Row],[ASS. FINALI]]-Tabella1[[#This Row],[ASS.INIZIALI]]</f>
        <v>240</v>
      </c>
      <c r="K11" t="s">
        <v>20</v>
      </c>
      <c r="M11" s="6">
        <f>ROUNDDOWN(IF(Tabella1[[#This Row],[DOPPIO OPERATORE '[SI/NO']]]="SI",Tabella1[[#This Row],[DIFFERENZA]]/2,Tabella1[[#This Row],[DIFFERENZA]]),0)</f>
        <v>240</v>
      </c>
      <c r="O11" s="6">
        <f>Tabella1[[#This Row],[DIFFERENZA EFFETTIVA SE DOPPIO OPERATORE]]-Tabella1[[#This Row],[SCARTI]]</f>
        <v>240</v>
      </c>
      <c r="P11" s="4">
        <v>0.33333333333333331</v>
      </c>
      <c r="Q11" s="4">
        <v>0.61458333333333337</v>
      </c>
      <c r="R11" s="5">
        <f>Tabella1[[#This Row],[ORA FINE MATTINA]]-Tabella1[[#This Row],[ORA INIZIO MATTINA]]</f>
        <v>0.28125000000000006</v>
      </c>
      <c r="S11" s="4"/>
      <c r="T11" s="4"/>
      <c r="U11" s="5">
        <f>Tabella1[[#This Row],[ORA FINE POMERIGGIO]]-Tabella1[[#This Row],[ORA INIZIO POMERIGGIO]]</f>
        <v>0</v>
      </c>
      <c r="V11" s="5">
        <f>Tabella1[[#This Row],[TOT. TEMPO POMERIGGIO]]+Tabella1[[#This Row],[TOT. TEMPO MATTINA]]</f>
        <v>0.28125000000000006</v>
      </c>
      <c r="W11" s="7">
        <f>((HOUR(Tabella1[[#This Row],[TOT. ORE]])*60)+MINUTE(Tabella1[[#This Row],[TOT. ORE]]))</f>
        <v>405</v>
      </c>
      <c r="X11">
        <v>30</v>
      </c>
      <c r="Y11" s="6">
        <f>Tabella1[[#This Row],[TOT. MINUTI]]-Tabella1[[#This Row],[FERMO MACCHINA]]</f>
        <v>375</v>
      </c>
      <c r="Z11" s="6">
        <f>ROUNDDOWN(Tabella1[[#This Row],[DIFFERENZA EFFETTIVA - SCARTI]]/Tabella1[[#This Row],[TEMPO EFFETTIVO]]*60,0)</f>
        <v>38</v>
      </c>
      <c r="AA11" t="s">
        <v>65</v>
      </c>
    </row>
    <row r="12" spans="1:27" x14ac:dyDescent="0.25">
      <c r="A12" s="1">
        <v>44571</v>
      </c>
      <c r="B12">
        <v>33</v>
      </c>
      <c r="C12" s="6" t="str">
        <f>VLOOKUP(Tabella1[[#This Row],[COD. OPERATORE]],Tabella3[],2,FALSE)</f>
        <v>KETTY</v>
      </c>
      <c r="D12" t="s">
        <v>56</v>
      </c>
      <c r="E12" t="s">
        <v>63</v>
      </c>
      <c r="F12" t="s">
        <v>64</v>
      </c>
      <c r="G12" s="6" t="str">
        <f>VLOOKUP(Tabella1[[#This Row],[COD. MACCHINA]],Tabella35[],2,FALSE)</f>
        <v>MANUALE</v>
      </c>
      <c r="H12">
        <v>0</v>
      </c>
      <c r="I12">
        <v>134</v>
      </c>
      <c r="J12" s="6">
        <f>Tabella1[[#This Row],[ASS. FINALI]]-Tabella1[[#This Row],[ASS.INIZIALI]]</f>
        <v>134</v>
      </c>
      <c r="K12" t="s">
        <v>20</v>
      </c>
      <c r="M12" s="6">
        <f>ROUNDDOWN(IF(Tabella1[[#This Row],[DOPPIO OPERATORE '[SI/NO']]]="SI",Tabella1[[#This Row],[DIFFERENZA]]/2,Tabella1[[#This Row],[DIFFERENZA]]),0)</f>
        <v>134</v>
      </c>
      <c r="O12" s="6">
        <f>Tabella1[[#This Row],[DIFFERENZA EFFETTIVA SE DOPPIO OPERATORE]]-Tabella1[[#This Row],[SCARTI]]</f>
        <v>134</v>
      </c>
      <c r="P12" s="4">
        <v>0.37152777777777773</v>
      </c>
      <c r="Q12" s="4">
        <v>0.5625</v>
      </c>
      <c r="R12" s="5">
        <f>Tabella1[[#This Row],[ORA FINE MATTINA]]-Tabella1[[#This Row],[ORA INIZIO MATTINA]]</f>
        <v>0.19097222222222227</v>
      </c>
      <c r="S12" s="4"/>
      <c r="T12" s="4"/>
      <c r="U12" s="5">
        <f>Tabella1[[#This Row],[ORA FINE POMERIGGIO]]-Tabella1[[#This Row],[ORA INIZIO POMERIGGIO]]</f>
        <v>0</v>
      </c>
      <c r="V12" s="5">
        <f>Tabella1[[#This Row],[TOT. TEMPO POMERIGGIO]]+Tabella1[[#This Row],[TOT. TEMPO MATTINA]]</f>
        <v>0.19097222222222227</v>
      </c>
      <c r="W12" s="7">
        <f>((HOUR(Tabella1[[#This Row],[TOT. ORE]])*60)+MINUTE(Tabella1[[#This Row],[TOT. ORE]]))</f>
        <v>275</v>
      </c>
      <c r="Y12" s="6">
        <f>Tabella1[[#This Row],[TOT. MINUTI]]-Tabella1[[#This Row],[FERMO MACCHINA]]</f>
        <v>275</v>
      </c>
      <c r="Z12" s="6">
        <f>ROUNDDOWN(Tabella1[[#This Row],[DIFFERENZA EFFETTIVA - SCARTI]]/Tabella1[[#This Row],[TEMPO EFFETTIVO]]*60,0)</f>
        <v>29</v>
      </c>
      <c r="AA12" t="s">
        <v>66</v>
      </c>
    </row>
    <row r="13" spans="1:27" x14ac:dyDescent="0.25">
      <c r="A13" s="1">
        <v>44572</v>
      </c>
      <c r="B13">
        <v>33</v>
      </c>
      <c r="C13" s="6" t="str">
        <f>VLOOKUP(Tabella1[[#This Row],[COD. OPERATORE]],Tabella3[],2,FALSE)</f>
        <v>KETTY</v>
      </c>
      <c r="D13" t="s">
        <v>67</v>
      </c>
      <c r="E13" t="s">
        <v>17</v>
      </c>
      <c r="F13">
        <v>6</v>
      </c>
      <c r="G13" s="6" t="str">
        <f>VLOOKUP(Tabella1[[#This Row],[COD. MACCHINA]],Tabella35[],2,FALSE)</f>
        <v>MSA matr.4319</v>
      </c>
      <c r="H13">
        <v>532608</v>
      </c>
      <c r="I13">
        <v>533113</v>
      </c>
      <c r="J13" s="6">
        <f>Tabella1[[#This Row],[ASS. FINALI]]-Tabella1[[#This Row],[ASS.INIZIALI]]</f>
        <v>505</v>
      </c>
      <c r="K13" t="s">
        <v>20</v>
      </c>
      <c r="M13" s="6">
        <f>ROUNDDOWN(IF(Tabella1[[#This Row],[DOPPIO OPERATORE '[SI/NO']]]="SI",Tabella1[[#This Row],[DIFFERENZA]]/2,Tabella1[[#This Row],[DIFFERENZA]]),0)</f>
        <v>505</v>
      </c>
      <c r="O13" s="6">
        <f>Tabella1[[#This Row],[DIFFERENZA EFFETTIVA SE DOPPIO OPERATORE]]-Tabella1[[#This Row],[SCARTI]]</f>
        <v>505</v>
      </c>
      <c r="P13" s="4">
        <v>0.58680555555555558</v>
      </c>
      <c r="Q13" s="4">
        <v>0.68055555555555547</v>
      </c>
      <c r="R13" s="5">
        <f>Tabella1[[#This Row],[ORA FINE MATTINA]]-Tabella1[[#This Row],[ORA INIZIO MATTINA]]</f>
        <v>9.3749999999999889E-2</v>
      </c>
      <c r="S13" s="4"/>
      <c r="T13" s="4"/>
      <c r="U13" s="5">
        <f>Tabella1[[#This Row],[ORA FINE POMERIGGIO]]-Tabella1[[#This Row],[ORA INIZIO POMERIGGIO]]</f>
        <v>0</v>
      </c>
      <c r="V13" s="5">
        <f>Tabella1[[#This Row],[TOT. TEMPO POMERIGGIO]]+Tabella1[[#This Row],[TOT. TEMPO MATTINA]]</f>
        <v>9.3749999999999889E-2</v>
      </c>
      <c r="W13" s="7">
        <f>((HOUR(Tabella1[[#This Row],[TOT. ORE]])*60)+MINUTE(Tabella1[[#This Row],[TOT. ORE]]))</f>
        <v>135</v>
      </c>
      <c r="Y13" s="6">
        <f>Tabella1[[#This Row],[TOT. MINUTI]]-Tabella1[[#This Row],[FERMO MACCHINA]]</f>
        <v>135</v>
      </c>
      <c r="Z13" s="6">
        <f>ROUNDDOWN(Tabella1[[#This Row],[DIFFERENZA EFFETTIVA - SCARTI]]/Tabella1[[#This Row],[TEMPO EFFETTIVO]]*60,0)</f>
        <v>224</v>
      </c>
      <c r="AA13" t="s">
        <v>66</v>
      </c>
    </row>
    <row r="14" spans="1:27" x14ac:dyDescent="0.25">
      <c r="A14" s="1">
        <v>44572</v>
      </c>
      <c r="B14">
        <v>33</v>
      </c>
      <c r="C14" s="6" t="str">
        <f>VLOOKUP(Tabella1[[#This Row],[COD. OPERATORE]],Tabella3[],2,FALSE)</f>
        <v>KETTY</v>
      </c>
      <c r="D14" t="s">
        <v>68</v>
      </c>
      <c r="E14" t="s">
        <v>69</v>
      </c>
      <c r="F14">
        <v>7</v>
      </c>
      <c r="G14" s="6" t="str">
        <f>VLOOKUP(Tabella1[[#This Row],[COD. MACCHINA]],Tabella35[],2,FALSE)</f>
        <v>MSA matr.2316</v>
      </c>
      <c r="H14">
        <v>2398960</v>
      </c>
      <c r="I14">
        <v>2399320</v>
      </c>
      <c r="J14" s="6">
        <f>Tabella1[[#This Row],[ASS. FINALI]]-Tabella1[[#This Row],[ASS.INIZIALI]]</f>
        <v>360</v>
      </c>
      <c r="K14" t="s">
        <v>20</v>
      </c>
      <c r="M14" s="6">
        <f>ROUNDDOWN(IF(Tabella1[[#This Row],[DOPPIO OPERATORE '[SI/NO']]]="SI",Tabella1[[#This Row],[DIFFERENZA]]/2,Tabella1[[#This Row],[DIFFERENZA]]),0)</f>
        <v>360</v>
      </c>
      <c r="O14" s="6">
        <f>Tabella1[[#This Row],[DIFFERENZA EFFETTIVA SE DOPPIO OPERATORE]]-Tabella1[[#This Row],[SCARTI]]</f>
        <v>360</v>
      </c>
      <c r="P14" s="4">
        <v>0.68055555555555547</v>
      </c>
      <c r="Q14" s="4">
        <v>0.72916666666666663</v>
      </c>
      <c r="R14" s="5">
        <f>Tabella1[[#This Row],[ORA FINE MATTINA]]-Tabella1[[#This Row],[ORA INIZIO MATTINA]]</f>
        <v>4.861111111111116E-2</v>
      </c>
      <c r="S14" s="4"/>
      <c r="T14" s="4"/>
      <c r="U14" s="5">
        <f>Tabella1[[#This Row],[ORA FINE POMERIGGIO]]-Tabella1[[#This Row],[ORA INIZIO POMERIGGIO]]</f>
        <v>0</v>
      </c>
      <c r="V14" s="5">
        <f>Tabella1[[#This Row],[TOT. TEMPO POMERIGGIO]]+Tabella1[[#This Row],[TOT. TEMPO MATTINA]]</f>
        <v>4.861111111111116E-2</v>
      </c>
      <c r="W14" s="7">
        <f>((HOUR(Tabella1[[#This Row],[TOT. ORE]])*60)+MINUTE(Tabella1[[#This Row],[TOT. ORE]]))</f>
        <v>70</v>
      </c>
      <c r="Y14" s="6">
        <f>Tabella1[[#This Row],[TOT. MINUTI]]-Tabella1[[#This Row],[FERMO MACCHINA]]</f>
        <v>70</v>
      </c>
      <c r="Z14" s="6">
        <f>ROUNDDOWN(Tabella1[[#This Row],[DIFFERENZA EFFETTIVA - SCARTI]]/Tabella1[[#This Row],[TEMPO EFFETTIVO]]*60,0)</f>
        <v>308</v>
      </c>
      <c r="AA14" t="s">
        <v>66</v>
      </c>
    </row>
    <row r="15" spans="1:27" x14ac:dyDescent="0.25">
      <c r="A15" s="1">
        <v>44573</v>
      </c>
      <c r="B15">
        <v>33</v>
      </c>
      <c r="C15" s="6" t="str">
        <f>VLOOKUP(Tabella1[[#This Row],[COD. OPERATORE]],Tabella3[],2,FALSE)</f>
        <v>KETTY</v>
      </c>
      <c r="D15" t="s">
        <v>68</v>
      </c>
      <c r="E15" t="s">
        <v>69</v>
      </c>
      <c r="F15">
        <v>7</v>
      </c>
      <c r="G15" s="6" t="str">
        <f>VLOOKUP(Tabella1[[#This Row],[COD. MACCHINA]],Tabella35[],2,FALSE)</f>
        <v>MSA matr.2316</v>
      </c>
      <c r="H15">
        <v>2399321</v>
      </c>
      <c r="I15">
        <v>2400204</v>
      </c>
      <c r="J15" s="6">
        <f>Tabella1[[#This Row],[ASS. FINALI]]-Tabella1[[#This Row],[ASS.INIZIALI]]</f>
        <v>883</v>
      </c>
      <c r="K15" t="s">
        <v>20</v>
      </c>
      <c r="M15" s="6">
        <f>ROUNDDOWN(IF(Tabella1[[#This Row],[DOPPIO OPERATORE '[SI/NO']]]="SI",Tabella1[[#This Row],[DIFFERENZA]]/2,Tabella1[[#This Row],[DIFFERENZA]]),0)</f>
        <v>883</v>
      </c>
      <c r="O15" s="6">
        <f>Tabella1[[#This Row],[DIFFERENZA EFFETTIVA SE DOPPIO OPERATORE]]-Tabella1[[#This Row],[SCARTI]]</f>
        <v>883</v>
      </c>
      <c r="P15" s="4">
        <v>0.36458333333333331</v>
      </c>
      <c r="Q15" s="4">
        <v>0.4826388888888889</v>
      </c>
      <c r="R15" s="5">
        <f>Tabella1[[#This Row],[ORA FINE MATTINA]]-Tabella1[[#This Row],[ORA INIZIO MATTINA]]</f>
        <v>0.11805555555555558</v>
      </c>
      <c r="S15" s="4"/>
      <c r="T15" s="4"/>
      <c r="U15" s="5">
        <f>Tabella1[[#This Row],[ORA FINE POMERIGGIO]]-Tabella1[[#This Row],[ORA INIZIO POMERIGGIO]]</f>
        <v>0</v>
      </c>
      <c r="V15" s="5">
        <f>Tabella1[[#This Row],[TOT. TEMPO POMERIGGIO]]+Tabella1[[#This Row],[TOT. TEMPO MATTINA]]</f>
        <v>0.11805555555555558</v>
      </c>
      <c r="W15" s="7">
        <f>((HOUR(Tabella1[[#This Row],[TOT. ORE]])*60)+MINUTE(Tabella1[[#This Row],[TOT. ORE]]))</f>
        <v>170</v>
      </c>
      <c r="Y15" s="6">
        <f>Tabella1[[#This Row],[TOT. MINUTI]]-Tabella1[[#This Row],[FERMO MACCHINA]]</f>
        <v>170</v>
      </c>
      <c r="Z15" s="6">
        <f>ROUNDDOWN(Tabella1[[#This Row],[DIFFERENZA EFFETTIVA - SCARTI]]/Tabella1[[#This Row],[TEMPO EFFETTIVO]]*60,0)</f>
        <v>311</v>
      </c>
      <c r="AA15" t="s">
        <v>66</v>
      </c>
    </row>
    <row r="16" spans="1:27" x14ac:dyDescent="0.25">
      <c r="A16" s="1">
        <v>44877</v>
      </c>
      <c r="B16">
        <v>33</v>
      </c>
      <c r="C16" s="6" t="str">
        <f>VLOOKUP(Tabella1[[#This Row],[COD. OPERATORE]],Tabella3[],2,FALSE)</f>
        <v>KETTY</v>
      </c>
      <c r="D16" t="s">
        <v>16</v>
      </c>
      <c r="E16" t="s">
        <v>70</v>
      </c>
      <c r="F16">
        <v>6</v>
      </c>
      <c r="G16" s="6" t="str">
        <f>VLOOKUP(Tabella1[[#This Row],[COD. MACCHINA]],Tabella35[],2,FALSE)</f>
        <v>MSA matr.4319</v>
      </c>
      <c r="H16">
        <v>533114</v>
      </c>
      <c r="I16">
        <v>533617</v>
      </c>
      <c r="J16" s="6">
        <f>Tabella1[[#This Row],[ASS. FINALI]]-Tabella1[[#This Row],[ASS.INIZIALI]]</f>
        <v>503</v>
      </c>
      <c r="K16" t="s">
        <v>20</v>
      </c>
      <c r="M16" s="6">
        <f>ROUNDDOWN(IF(Tabella1[[#This Row],[DOPPIO OPERATORE '[SI/NO']]]="SI",Tabella1[[#This Row],[DIFFERENZA]]/2,Tabella1[[#This Row],[DIFFERENZA]]),0)</f>
        <v>503</v>
      </c>
      <c r="O16" s="6">
        <f>Tabella1[[#This Row],[DIFFERENZA EFFETTIVA SE DOPPIO OPERATORE]]-Tabella1[[#This Row],[SCARTI]]</f>
        <v>503</v>
      </c>
      <c r="P16" s="4">
        <v>0.4826388888888889</v>
      </c>
      <c r="Q16" s="4">
        <v>0.55208333333333337</v>
      </c>
      <c r="R16" s="5">
        <f>Tabella1[[#This Row],[ORA FINE MATTINA]]-Tabella1[[#This Row],[ORA INIZIO MATTINA]]</f>
        <v>6.9444444444444475E-2</v>
      </c>
      <c r="S16" s="4"/>
      <c r="T16" s="4"/>
      <c r="U16" s="5">
        <f>Tabella1[[#This Row],[ORA FINE POMERIGGIO]]-Tabella1[[#This Row],[ORA INIZIO POMERIGGIO]]</f>
        <v>0</v>
      </c>
      <c r="V16" s="5">
        <f>Tabella1[[#This Row],[TOT. TEMPO POMERIGGIO]]+Tabella1[[#This Row],[TOT. TEMPO MATTINA]]</f>
        <v>6.9444444444444475E-2</v>
      </c>
      <c r="W16" s="7">
        <f>((HOUR(Tabella1[[#This Row],[TOT. ORE]])*60)+MINUTE(Tabella1[[#This Row],[TOT. ORE]]))</f>
        <v>100</v>
      </c>
      <c r="Y16" s="6">
        <f>Tabella1[[#This Row],[TOT. MINUTI]]-Tabella1[[#This Row],[FERMO MACCHINA]]</f>
        <v>100</v>
      </c>
      <c r="Z16" s="6">
        <f>ROUNDDOWN(Tabella1[[#This Row],[DIFFERENZA EFFETTIVA - SCARTI]]/Tabella1[[#This Row],[TEMPO EFFETTIVO]]*60,0)</f>
        <v>301</v>
      </c>
      <c r="AA16" t="s">
        <v>66</v>
      </c>
    </row>
    <row r="17" spans="1:27" x14ac:dyDescent="0.25">
      <c r="A17" s="1">
        <v>44571</v>
      </c>
      <c r="B17">
        <v>1</v>
      </c>
      <c r="C17" s="6" t="str">
        <f>VLOOKUP(Tabella1[[#This Row],[COD. OPERATORE]],Tabella3[],2,FALSE)</f>
        <v>ROBY</v>
      </c>
      <c r="D17" t="s">
        <v>56</v>
      </c>
      <c r="E17" t="s">
        <v>71</v>
      </c>
      <c r="F17" t="s">
        <v>64</v>
      </c>
      <c r="G17" s="6" t="str">
        <f>VLOOKUP(Tabella1[[#This Row],[COD. MACCHINA]],Tabella35[],2,FALSE)</f>
        <v>MANUALE</v>
      </c>
      <c r="H17">
        <v>0</v>
      </c>
      <c r="I17">
        <v>2125</v>
      </c>
      <c r="J17" s="6">
        <f>Tabella1[[#This Row],[ASS. FINALI]]-Tabella1[[#This Row],[ASS.INIZIALI]]</f>
        <v>2125</v>
      </c>
      <c r="K17" t="s">
        <v>58</v>
      </c>
      <c r="L17">
        <v>31</v>
      </c>
      <c r="M17" s="6">
        <f>ROUNDDOWN(IF(Tabella1[[#This Row],[DOPPIO OPERATORE '[SI/NO']]]="SI",Tabella1[[#This Row],[DIFFERENZA]]/2,Tabella1[[#This Row],[DIFFERENZA]]),0)</f>
        <v>1062</v>
      </c>
      <c r="O17" s="6">
        <f>Tabella1[[#This Row],[DIFFERENZA EFFETTIVA SE DOPPIO OPERATORE]]-Tabella1[[#This Row],[SCARTI]]</f>
        <v>1062</v>
      </c>
      <c r="P17" s="4">
        <v>0.33333333333333331</v>
      </c>
      <c r="Q17" s="4">
        <v>0.66666666666666663</v>
      </c>
      <c r="R17" s="5">
        <f>Tabella1[[#This Row],[ORA FINE MATTINA]]-Tabella1[[#This Row],[ORA INIZIO MATTINA]]</f>
        <v>0.33333333333333331</v>
      </c>
      <c r="S17" s="4"/>
      <c r="T17" s="4"/>
      <c r="U17" s="5">
        <f>Tabella1[[#This Row],[ORA FINE POMERIGGIO]]-Tabella1[[#This Row],[ORA INIZIO POMERIGGIO]]</f>
        <v>0</v>
      </c>
      <c r="V17" s="5">
        <f>Tabella1[[#This Row],[TOT. TEMPO POMERIGGIO]]+Tabella1[[#This Row],[TOT. TEMPO MATTINA]]</f>
        <v>0.33333333333333331</v>
      </c>
      <c r="W17" s="7">
        <f>((HOUR(Tabella1[[#This Row],[TOT. ORE]])*60)+MINUTE(Tabella1[[#This Row],[TOT. ORE]]))</f>
        <v>480</v>
      </c>
      <c r="Y17" s="6">
        <f>Tabella1[[#This Row],[TOT. MINUTI]]-Tabella1[[#This Row],[FERMO MACCHINA]]</f>
        <v>480</v>
      </c>
      <c r="Z17" s="6">
        <f>ROUNDDOWN(Tabella1[[#This Row],[DIFFERENZA EFFETTIVA - SCARTI]]/Tabella1[[#This Row],[TEMPO EFFETTIVO]]*60,0)</f>
        <v>132</v>
      </c>
      <c r="AA17" t="s">
        <v>72</v>
      </c>
    </row>
    <row r="18" spans="1:27" x14ac:dyDescent="0.25">
      <c r="A18" s="1">
        <v>44572</v>
      </c>
      <c r="B18">
        <v>1</v>
      </c>
      <c r="C18" s="6" t="str">
        <f>VLOOKUP(Tabella1[[#This Row],[COD. OPERATORE]],Tabella3[],2,FALSE)</f>
        <v>ROBY</v>
      </c>
      <c r="D18" t="s">
        <v>56</v>
      </c>
      <c r="E18" t="s">
        <v>71</v>
      </c>
      <c r="F18" t="s">
        <v>64</v>
      </c>
      <c r="G18" s="6" t="str">
        <f>VLOOKUP(Tabella1[[#This Row],[COD. MACCHINA]],Tabella35[],2,FALSE)</f>
        <v>MANUALE</v>
      </c>
      <c r="H18">
        <v>2250</v>
      </c>
      <c r="I18">
        <v>3450</v>
      </c>
      <c r="J18" s="6">
        <f>Tabella1[[#This Row],[ASS. FINALI]]-Tabella1[[#This Row],[ASS.INIZIALI]]</f>
        <v>1200</v>
      </c>
      <c r="K18" t="s">
        <v>58</v>
      </c>
      <c r="L18">
        <v>31</v>
      </c>
      <c r="M18" s="6">
        <f>ROUNDDOWN(IF(Tabella1[[#This Row],[DOPPIO OPERATORE '[SI/NO']]]="SI",Tabella1[[#This Row],[DIFFERENZA]]/2,Tabella1[[#This Row],[DIFFERENZA]]),0)</f>
        <v>600</v>
      </c>
      <c r="O18" s="6">
        <f>Tabella1[[#This Row],[DIFFERENZA EFFETTIVA SE DOPPIO OPERATORE]]-Tabella1[[#This Row],[SCARTI]]</f>
        <v>600</v>
      </c>
      <c r="P18" s="4">
        <v>0.37152777777777773</v>
      </c>
      <c r="Q18" s="4">
        <v>0.59722222222222221</v>
      </c>
      <c r="R18" s="5">
        <f>Tabella1[[#This Row],[ORA FINE MATTINA]]-Tabella1[[#This Row],[ORA INIZIO MATTINA]]</f>
        <v>0.22569444444444448</v>
      </c>
      <c r="S18" s="4"/>
      <c r="T18" s="4"/>
      <c r="U18" s="5">
        <f>Tabella1[[#This Row],[ORA FINE POMERIGGIO]]-Tabella1[[#This Row],[ORA INIZIO POMERIGGIO]]</f>
        <v>0</v>
      </c>
      <c r="V18" s="5">
        <f>Tabella1[[#This Row],[TOT. TEMPO POMERIGGIO]]+Tabella1[[#This Row],[TOT. TEMPO MATTINA]]</f>
        <v>0.22569444444444448</v>
      </c>
      <c r="W18" s="7">
        <f>((HOUR(Tabella1[[#This Row],[TOT. ORE]])*60)+MINUTE(Tabella1[[#This Row],[TOT. ORE]]))</f>
        <v>325</v>
      </c>
      <c r="Y18" s="6">
        <f>Tabella1[[#This Row],[TOT. MINUTI]]-Tabella1[[#This Row],[FERMO MACCHINA]]</f>
        <v>325</v>
      </c>
      <c r="Z18" s="6">
        <f>ROUNDDOWN(Tabella1[[#This Row],[DIFFERENZA EFFETTIVA - SCARTI]]/Tabella1[[#This Row],[TEMPO EFFETTIVO]]*60,0)</f>
        <v>110</v>
      </c>
      <c r="AA18" t="s">
        <v>72</v>
      </c>
    </row>
    <row r="19" spans="1:27" x14ac:dyDescent="0.25">
      <c r="A19" s="1">
        <v>44572</v>
      </c>
      <c r="B19">
        <v>1</v>
      </c>
      <c r="C19" s="6" t="str">
        <f>VLOOKUP(Tabella1[[#This Row],[COD. OPERATORE]],Tabella3[],2,FALSE)</f>
        <v>ROBY</v>
      </c>
      <c r="D19" t="s">
        <v>56</v>
      </c>
      <c r="E19" t="s">
        <v>73</v>
      </c>
      <c r="F19" t="s">
        <v>64</v>
      </c>
      <c r="G19" s="6" t="str">
        <f>VLOOKUP(Tabella1[[#This Row],[COD. MACCHINA]],Tabella35[],2,FALSE)</f>
        <v>MANUALE</v>
      </c>
      <c r="H19">
        <v>0</v>
      </c>
      <c r="I19">
        <v>712</v>
      </c>
      <c r="J19" s="6">
        <f>Tabella1[[#This Row],[ASS. FINALI]]-Tabella1[[#This Row],[ASS.INIZIALI]]</f>
        <v>712</v>
      </c>
      <c r="K19" t="s">
        <v>20</v>
      </c>
      <c r="M19" s="6">
        <f>ROUNDDOWN(IF(Tabella1[[#This Row],[DOPPIO OPERATORE '[SI/NO']]]="SI",Tabella1[[#This Row],[DIFFERENZA]]/2,Tabella1[[#This Row],[DIFFERENZA]]),0)</f>
        <v>712</v>
      </c>
      <c r="O19" s="6">
        <f>Tabella1[[#This Row],[DIFFERENZA EFFETTIVA SE DOPPIO OPERATORE]]-Tabella1[[#This Row],[SCARTI]]</f>
        <v>712</v>
      </c>
      <c r="P19" s="4">
        <v>0.65972222222222221</v>
      </c>
      <c r="Q19" s="4">
        <v>0.72916666666666663</v>
      </c>
      <c r="R19" s="5">
        <f>Tabella1[[#This Row],[ORA FINE MATTINA]]-Tabella1[[#This Row],[ORA INIZIO MATTINA]]</f>
        <v>6.944444444444442E-2</v>
      </c>
      <c r="S19" s="4"/>
      <c r="T19" s="4"/>
      <c r="U19" s="5">
        <f>Tabella1[[#This Row],[ORA FINE POMERIGGIO]]-Tabella1[[#This Row],[ORA INIZIO POMERIGGIO]]</f>
        <v>0</v>
      </c>
      <c r="V19" s="5">
        <f>Tabella1[[#This Row],[TOT. TEMPO POMERIGGIO]]+Tabella1[[#This Row],[TOT. TEMPO MATTINA]]</f>
        <v>6.944444444444442E-2</v>
      </c>
      <c r="W19" s="7">
        <f>((HOUR(Tabella1[[#This Row],[TOT. ORE]])*60)+MINUTE(Tabella1[[#This Row],[TOT. ORE]]))</f>
        <v>100</v>
      </c>
      <c r="Y19" s="6">
        <f>Tabella1[[#This Row],[TOT. MINUTI]]-Tabella1[[#This Row],[FERMO MACCHINA]]</f>
        <v>100</v>
      </c>
      <c r="Z19" s="6">
        <f>ROUNDDOWN(Tabella1[[#This Row],[DIFFERENZA EFFETTIVA - SCARTI]]/Tabella1[[#This Row],[TEMPO EFFETTIVO]]*60,0)</f>
        <v>427</v>
      </c>
    </row>
    <row r="20" spans="1:27" x14ac:dyDescent="0.25">
      <c r="A20" s="1">
        <v>44573</v>
      </c>
      <c r="B20">
        <v>1</v>
      </c>
      <c r="C20" s="6" t="str">
        <f>VLOOKUP(Tabella1[[#This Row],[COD. OPERATORE]],Tabella3[],2,FALSE)</f>
        <v>ROBY</v>
      </c>
      <c r="D20" t="s">
        <v>74</v>
      </c>
      <c r="E20" t="s">
        <v>75</v>
      </c>
      <c r="F20">
        <v>22</v>
      </c>
      <c r="G20" s="6" t="str">
        <f>VLOOKUP(Tabella1[[#This Row],[COD. MACCHINA]],Tabella35[],2,FALSE)</f>
        <v>LASER VIOLA</v>
      </c>
      <c r="H20">
        <v>36</v>
      </c>
      <c r="I20">
        <v>500</v>
      </c>
      <c r="J20" s="6">
        <f>Tabella1[[#This Row],[ASS. FINALI]]-Tabella1[[#This Row],[ASS.INIZIALI]]</f>
        <v>464</v>
      </c>
      <c r="K20" t="s">
        <v>20</v>
      </c>
      <c r="M20" s="6">
        <f>ROUNDDOWN(IF(Tabella1[[#This Row],[DOPPIO OPERATORE '[SI/NO']]]="SI",Tabella1[[#This Row],[DIFFERENZA]]/2,Tabella1[[#This Row],[DIFFERENZA]]),0)</f>
        <v>464</v>
      </c>
      <c r="O20" s="6">
        <f>Tabella1[[#This Row],[DIFFERENZA EFFETTIVA SE DOPPIO OPERATORE]]-Tabella1[[#This Row],[SCARTI]]</f>
        <v>464</v>
      </c>
      <c r="P20" s="4">
        <v>0.36805555555555558</v>
      </c>
      <c r="Q20" s="4">
        <v>0.61111111111111105</v>
      </c>
      <c r="R20" s="5">
        <f>Tabella1[[#This Row],[ORA FINE MATTINA]]-Tabella1[[#This Row],[ORA INIZIO MATTINA]]</f>
        <v>0.24305555555555547</v>
      </c>
      <c r="S20" s="4"/>
      <c r="T20" s="4"/>
      <c r="U20" s="5">
        <f>Tabella1[[#This Row],[ORA FINE POMERIGGIO]]-Tabella1[[#This Row],[ORA INIZIO POMERIGGIO]]</f>
        <v>0</v>
      </c>
      <c r="V20" s="5">
        <f>Tabella1[[#This Row],[TOT. TEMPO POMERIGGIO]]+Tabella1[[#This Row],[TOT. TEMPO MATTINA]]</f>
        <v>0.24305555555555547</v>
      </c>
      <c r="W20" s="7">
        <f>((HOUR(Tabella1[[#This Row],[TOT. ORE]])*60)+MINUTE(Tabella1[[#This Row],[TOT. ORE]]))</f>
        <v>350</v>
      </c>
      <c r="Y20" s="6">
        <f>Tabella1[[#This Row],[TOT. MINUTI]]-Tabella1[[#This Row],[FERMO MACCHINA]]</f>
        <v>350</v>
      </c>
      <c r="Z20" s="6">
        <f>ROUNDDOWN(Tabella1[[#This Row],[DIFFERENZA EFFETTIVA - SCARTI]]/Tabella1[[#This Row],[TEMPO EFFETTIVO]]*60,0)</f>
        <v>79</v>
      </c>
    </row>
    <row r="21" spans="1:27" x14ac:dyDescent="0.25">
      <c r="A21" s="1">
        <v>44573</v>
      </c>
      <c r="B21">
        <v>1</v>
      </c>
      <c r="C21" s="6" t="str">
        <f>VLOOKUP(Tabella1[[#This Row],[COD. OPERATORE]],Tabella3[],2,FALSE)</f>
        <v>ROBY</v>
      </c>
      <c r="D21" t="s">
        <v>76</v>
      </c>
      <c r="E21" t="s">
        <v>77</v>
      </c>
      <c r="F21">
        <v>4</v>
      </c>
      <c r="G21" s="6" t="str">
        <f>VLOOKUP(Tabella1[[#This Row],[COD. MACCHINA]],Tabella35[],2,FALSE)</f>
        <v>LASER VERDE</v>
      </c>
      <c r="H21">
        <v>0</v>
      </c>
      <c r="I21">
        <v>249</v>
      </c>
      <c r="J21" s="6">
        <f>Tabella1[[#This Row],[ASS. FINALI]]-Tabella1[[#This Row],[ASS.INIZIALI]]</f>
        <v>249</v>
      </c>
      <c r="K21" t="s">
        <v>20</v>
      </c>
      <c r="M21" s="6">
        <f>ROUNDDOWN(IF(Tabella1[[#This Row],[DOPPIO OPERATORE '[SI/NO']]]="SI",Tabella1[[#This Row],[DIFFERENZA]]/2,Tabella1[[#This Row],[DIFFERENZA]]),0)</f>
        <v>249</v>
      </c>
      <c r="O21" s="6">
        <f>Tabella1[[#This Row],[DIFFERENZA EFFETTIVA SE DOPPIO OPERATORE]]-Tabella1[[#This Row],[SCARTI]]</f>
        <v>249</v>
      </c>
      <c r="P21" s="4">
        <v>0.67361111111111116</v>
      </c>
      <c r="Q21" s="4">
        <v>0.72916666666666663</v>
      </c>
      <c r="R21" s="5">
        <f>Tabella1[[#This Row],[ORA FINE MATTINA]]-Tabella1[[#This Row],[ORA INIZIO MATTINA]]</f>
        <v>5.5555555555555469E-2</v>
      </c>
      <c r="S21" s="4"/>
      <c r="T21" s="4"/>
      <c r="U21" s="5">
        <f>Tabella1[[#This Row],[ORA FINE POMERIGGIO]]-Tabella1[[#This Row],[ORA INIZIO POMERIGGIO]]</f>
        <v>0</v>
      </c>
      <c r="V21" s="5">
        <f>Tabella1[[#This Row],[TOT. TEMPO POMERIGGIO]]+Tabella1[[#This Row],[TOT. TEMPO MATTINA]]</f>
        <v>5.5555555555555469E-2</v>
      </c>
      <c r="W21" s="7">
        <f>((HOUR(Tabella1[[#This Row],[TOT. ORE]])*60)+MINUTE(Tabella1[[#This Row],[TOT. ORE]]))</f>
        <v>80</v>
      </c>
      <c r="Y21" s="6">
        <f>Tabella1[[#This Row],[TOT. MINUTI]]-Tabella1[[#This Row],[FERMO MACCHINA]]</f>
        <v>80</v>
      </c>
      <c r="Z21" s="6">
        <f>ROUNDDOWN(Tabella1[[#This Row],[DIFFERENZA EFFETTIVA - SCARTI]]/Tabella1[[#This Row],[TEMPO EFFETTIVO]]*60,0)</f>
        <v>186</v>
      </c>
    </row>
    <row r="22" spans="1:27" x14ac:dyDescent="0.25">
      <c r="A22" s="1">
        <v>44574</v>
      </c>
      <c r="B22">
        <v>1</v>
      </c>
      <c r="C22" s="6" t="str">
        <f>VLOOKUP(Tabella1[[#This Row],[COD. OPERATORE]],Tabella3[],2,FALSE)</f>
        <v>ROBY</v>
      </c>
      <c r="D22" t="s">
        <v>74</v>
      </c>
      <c r="E22" t="s">
        <v>75</v>
      </c>
      <c r="F22">
        <v>22</v>
      </c>
      <c r="G22" s="6" t="str">
        <f>VLOOKUP(Tabella1[[#This Row],[COD. MACCHINA]],Tabella35[],2,FALSE)</f>
        <v>LASER VIOLA</v>
      </c>
      <c r="H22">
        <v>500</v>
      </c>
      <c r="I22">
        <v>1120</v>
      </c>
      <c r="J22" s="6">
        <f>Tabella1[[#This Row],[ASS. FINALI]]-Tabella1[[#This Row],[ASS.INIZIALI]]</f>
        <v>620</v>
      </c>
      <c r="K22" t="s">
        <v>20</v>
      </c>
      <c r="M22" s="6">
        <f>ROUNDDOWN(IF(Tabella1[[#This Row],[DOPPIO OPERATORE '[SI/NO']]]="SI",Tabella1[[#This Row],[DIFFERENZA]]/2,Tabella1[[#This Row],[DIFFERENZA]]),0)</f>
        <v>620</v>
      </c>
      <c r="O22" s="6">
        <f>Tabella1[[#This Row],[DIFFERENZA EFFETTIVA SE DOPPIO OPERATORE]]-Tabella1[[#This Row],[SCARTI]]</f>
        <v>620</v>
      </c>
      <c r="P22" s="4">
        <v>0.33333333333333331</v>
      </c>
      <c r="Q22" s="4">
        <v>0.66666666666666663</v>
      </c>
      <c r="R22" s="5">
        <f>Tabella1[[#This Row],[ORA FINE MATTINA]]-Tabella1[[#This Row],[ORA INIZIO MATTINA]]</f>
        <v>0.33333333333333331</v>
      </c>
      <c r="S22" s="4"/>
      <c r="T22" s="4"/>
      <c r="U22" s="5">
        <f>Tabella1[[#This Row],[ORA FINE POMERIGGIO]]-Tabella1[[#This Row],[ORA INIZIO POMERIGGIO]]</f>
        <v>0</v>
      </c>
      <c r="V22" s="5">
        <f>Tabella1[[#This Row],[TOT. TEMPO POMERIGGIO]]+Tabella1[[#This Row],[TOT. TEMPO MATTINA]]</f>
        <v>0.33333333333333331</v>
      </c>
      <c r="W22" s="7">
        <f>((HOUR(Tabella1[[#This Row],[TOT. ORE]])*60)+MINUTE(Tabella1[[#This Row],[TOT. ORE]]))</f>
        <v>480</v>
      </c>
      <c r="Y22" s="6">
        <f>Tabella1[[#This Row],[TOT. MINUTI]]-Tabella1[[#This Row],[FERMO MACCHINA]]</f>
        <v>480</v>
      </c>
      <c r="Z22" s="6">
        <f>ROUNDDOWN(Tabella1[[#This Row],[DIFFERENZA EFFETTIVA - SCARTI]]/Tabella1[[#This Row],[TEMPO EFFETTIVO]]*60,0)</f>
        <v>77</v>
      </c>
      <c r="AA22" t="s">
        <v>78</v>
      </c>
    </row>
    <row r="23" spans="1:27" x14ac:dyDescent="0.25">
      <c r="A23" s="1">
        <v>44575</v>
      </c>
      <c r="B23">
        <v>1</v>
      </c>
      <c r="C23" s="6" t="str">
        <f>VLOOKUP(Tabella1[[#This Row],[COD. OPERATORE]],Tabella3[],2,FALSE)</f>
        <v>ROBY</v>
      </c>
      <c r="D23" t="s">
        <v>74</v>
      </c>
      <c r="E23" t="s">
        <v>75</v>
      </c>
      <c r="F23">
        <v>4</v>
      </c>
      <c r="G23" s="6" t="str">
        <f>VLOOKUP(Tabella1[[#This Row],[COD. MACCHINA]],Tabella35[],2,FALSE)</f>
        <v>LASER VERDE</v>
      </c>
      <c r="H23">
        <v>1200</v>
      </c>
      <c r="I23">
        <v>1722</v>
      </c>
      <c r="J23" s="6">
        <f>Tabella1[[#This Row],[ASS. FINALI]]-Tabella1[[#This Row],[ASS.INIZIALI]]</f>
        <v>522</v>
      </c>
      <c r="K23" t="s">
        <v>20</v>
      </c>
      <c r="M23" s="6">
        <f>ROUNDDOWN(IF(Tabella1[[#This Row],[DOPPIO OPERATORE '[SI/NO']]]="SI",Tabella1[[#This Row],[DIFFERENZA]]/2,Tabella1[[#This Row],[DIFFERENZA]]),0)</f>
        <v>522</v>
      </c>
      <c r="O23" s="6">
        <f>Tabella1[[#This Row],[DIFFERENZA EFFETTIVA SE DOPPIO OPERATORE]]-Tabella1[[#This Row],[SCARTI]]</f>
        <v>522</v>
      </c>
      <c r="P23" s="4">
        <v>0.38194444444444442</v>
      </c>
      <c r="Q23" s="4">
        <v>0.66666666666666663</v>
      </c>
      <c r="R23" s="5">
        <f>Tabella1[[#This Row],[ORA FINE MATTINA]]-Tabella1[[#This Row],[ORA INIZIO MATTINA]]</f>
        <v>0.28472222222222221</v>
      </c>
      <c r="S23" s="4"/>
      <c r="T23" s="4"/>
      <c r="U23" s="5">
        <f>Tabella1[[#This Row],[ORA FINE POMERIGGIO]]-Tabella1[[#This Row],[ORA INIZIO POMERIGGIO]]</f>
        <v>0</v>
      </c>
      <c r="V23" s="5">
        <f>Tabella1[[#This Row],[TOT. TEMPO POMERIGGIO]]+Tabella1[[#This Row],[TOT. TEMPO MATTINA]]</f>
        <v>0.28472222222222221</v>
      </c>
      <c r="W23" s="7">
        <f>((HOUR(Tabella1[[#This Row],[TOT. ORE]])*60)+MINUTE(Tabella1[[#This Row],[TOT. ORE]]))</f>
        <v>410</v>
      </c>
      <c r="Y23" s="6">
        <f>Tabella1[[#This Row],[TOT. MINUTI]]-Tabella1[[#This Row],[FERMO MACCHINA]]</f>
        <v>410</v>
      </c>
      <c r="Z23" s="6">
        <f>ROUNDDOWN(Tabella1[[#This Row],[DIFFERENZA EFFETTIVA - SCARTI]]/Tabella1[[#This Row],[TEMPO EFFETTIVO]]*60,0)</f>
        <v>76</v>
      </c>
      <c r="AA23" t="s">
        <v>79</v>
      </c>
    </row>
    <row r="24" spans="1:27" x14ac:dyDescent="0.25">
      <c r="A24" s="1">
        <v>44575</v>
      </c>
      <c r="B24">
        <v>35</v>
      </c>
      <c r="C24" s="6" t="str">
        <f>VLOOKUP(Tabella1[[#This Row],[COD. OPERATORE]],Tabella3[],2,FALSE)</f>
        <v>MELANIA</v>
      </c>
      <c r="D24" t="s">
        <v>68</v>
      </c>
      <c r="E24" t="s">
        <v>80</v>
      </c>
      <c r="F24">
        <v>7</v>
      </c>
      <c r="G24" s="6" t="str">
        <f>VLOOKUP(Tabella1[[#This Row],[COD. MACCHINA]],Tabella35[],2,FALSE)</f>
        <v>MSA matr.2316</v>
      </c>
      <c r="H24">
        <v>2396451</v>
      </c>
      <c r="I24">
        <v>2397352</v>
      </c>
      <c r="J24" s="6">
        <f>Tabella1[[#This Row],[ASS. FINALI]]-Tabella1[[#This Row],[ASS.INIZIALI]]</f>
        <v>901</v>
      </c>
      <c r="K24" t="s">
        <v>20</v>
      </c>
      <c r="M24" s="6">
        <f>ROUNDDOWN(IF(Tabella1[[#This Row],[DOPPIO OPERATORE '[SI/NO']]]="SI",Tabella1[[#This Row],[DIFFERENZA]]/2,Tabella1[[#This Row],[DIFFERENZA]]),0)</f>
        <v>901</v>
      </c>
      <c r="O24" s="6">
        <f>Tabella1[[#This Row],[DIFFERENZA EFFETTIVA SE DOPPIO OPERATORE]]-Tabella1[[#This Row],[SCARTI]]</f>
        <v>901</v>
      </c>
      <c r="P24" s="4">
        <v>0.61111111111111105</v>
      </c>
      <c r="Q24" s="4">
        <v>0.72916666666666663</v>
      </c>
      <c r="R24" s="5">
        <f>Tabella1[[#This Row],[ORA FINE MATTINA]]-Tabella1[[#This Row],[ORA INIZIO MATTINA]]</f>
        <v>0.11805555555555558</v>
      </c>
      <c r="S24" s="4"/>
      <c r="T24" s="4"/>
      <c r="U24" s="5">
        <f>Tabella1[[#This Row],[ORA FINE POMERIGGIO]]-Tabella1[[#This Row],[ORA INIZIO POMERIGGIO]]</f>
        <v>0</v>
      </c>
      <c r="V24" s="5">
        <f>Tabella1[[#This Row],[TOT. TEMPO POMERIGGIO]]+Tabella1[[#This Row],[TOT. TEMPO MATTINA]]</f>
        <v>0.11805555555555558</v>
      </c>
      <c r="W24" s="7">
        <f>((HOUR(Tabella1[[#This Row],[TOT. ORE]])*60)+MINUTE(Tabella1[[#This Row],[TOT. ORE]]))</f>
        <v>170</v>
      </c>
      <c r="Y24" s="6">
        <f>Tabella1[[#This Row],[TOT. MINUTI]]-Tabella1[[#This Row],[FERMO MACCHINA]]</f>
        <v>170</v>
      </c>
      <c r="Z24" s="6">
        <f>ROUNDDOWN(Tabella1[[#This Row],[DIFFERENZA EFFETTIVA - SCARTI]]/Tabella1[[#This Row],[TEMPO EFFETTIVO]]*60,0)</f>
        <v>318</v>
      </c>
      <c r="AA24" t="s">
        <v>81</v>
      </c>
    </row>
    <row r="25" spans="1:27" x14ac:dyDescent="0.25">
      <c r="A25" s="1">
        <v>44571</v>
      </c>
      <c r="B25">
        <v>35</v>
      </c>
      <c r="C25" s="6" t="str">
        <f>VLOOKUP(Tabella1[[#This Row],[COD. OPERATORE]],Tabella3[],2,FALSE)</f>
        <v>MELANIA</v>
      </c>
      <c r="D25" t="s">
        <v>82</v>
      </c>
      <c r="E25" t="s">
        <v>83</v>
      </c>
      <c r="F25" t="s">
        <v>64</v>
      </c>
      <c r="G25" s="6" t="str">
        <f>VLOOKUP(Tabella1[[#This Row],[COD. MACCHINA]],Tabella35[],2,FALSE)</f>
        <v>MANUALE</v>
      </c>
      <c r="H25">
        <v>0</v>
      </c>
      <c r="I25">
        <v>1800</v>
      </c>
      <c r="J25" s="6">
        <f>Tabella1[[#This Row],[ASS. FINALI]]-Tabella1[[#This Row],[ASS.INIZIALI]]</f>
        <v>1800</v>
      </c>
      <c r="K25" t="s">
        <v>20</v>
      </c>
      <c r="M25" s="6">
        <f>ROUNDDOWN(IF(Tabella1[[#This Row],[DOPPIO OPERATORE '[SI/NO']]]="SI",Tabella1[[#This Row],[DIFFERENZA]]/2,Tabella1[[#This Row],[DIFFERENZA]]),0)</f>
        <v>1800</v>
      </c>
      <c r="O25" s="6">
        <f>Tabella1[[#This Row],[DIFFERENZA EFFETTIVA SE DOPPIO OPERATORE]]-Tabella1[[#This Row],[SCARTI]]</f>
        <v>1800</v>
      </c>
      <c r="P25" s="4">
        <v>0.33333333333333331</v>
      </c>
      <c r="Q25" s="4">
        <v>0.66666666666666663</v>
      </c>
      <c r="R25" s="5">
        <f>Tabella1[[#This Row],[ORA FINE MATTINA]]-Tabella1[[#This Row],[ORA INIZIO MATTINA]]</f>
        <v>0.33333333333333331</v>
      </c>
      <c r="S25" s="4"/>
      <c r="T25" s="4"/>
      <c r="U25" s="5">
        <f>Tabella1[[#This Row],[ORA FINE POMERIGGIO]]-Tabella1[[#This Row],[ORA INIZIO POMERIGGIO]]</f>
        <v>0</v>
      </c>
      <c r="V25" s="5">
        <f>Tabella1[[#This Row],[TOT. TEMPO POMERIGGIO]]+Tabella1[[#This Row],[TOT. TEMPO MATTINA]]</f>
        <v>0.33333333333333331</v>
      </c>
      <c r="W25" s="7">
        <f>((HOUR(Tabella1[[#This Row],[TOT. ORE]])*60)+MINUTE(Tabella1[[#This Row],[TOT. ORE]]))</f>
        <v>480</v>
      </c>
      <c r="Y25" s="6">
        <f>Tabella1[[#This Row],[TOT. MINUTI]]-Tabella1[[#This Row],[FERMO MACCHINA]]</f>
        <v>480</v>
      </c>
      <c r="Z25" s="6">
        <f>ROUNDDOWN(Tabella1[[#This Row],[DIFFERENZA EFFETTIVA - SCARTI]]/Tabella1[[#This Row],[TEMPO EFFETTIVO]]*60,0)</f>
        <v>225</v>
      </c>
    </row>
    <row r="26" spans="1:27" x14ac:dyDescent="0.25">
      <c r="A26" s="1">
        <v>44572</v>
      </c>
      <c r="B26">
        <v>35</v>
      </c>
      <c r="C26" s="6" t="str">
        <f>VLOOKUP(Tabella1[[#This Row],[COD. OPERATORE]],Tabella3[],2,FALSE)</f>
        <v>MELANIA</v>
      </c>
      <c r="D26" t="s">
        <v>82</v>
      </c>
      <c r="E26" t="s">
        <v>83</v>
      </c>
      <c r="F26" t="s">
        <v>64</v>
      </c>
      <c r="G26" s="6" t="str">
        <f>VLOOKUP(Tabella1[[#This Row],[COD. MACCHINA]],Tabella35[],2,FALSE)</f>
        <v>MANUALE</v>
      </c>
      <c r="H26">
        <v>1800</v>
      </c>
      <c r="I26">
        <v>3600</v>
      </c>
      <c r="J26" s="6">
        <f>Tabella1[[#This Row],[ASS. FINALI]]-Tabella1[[#This Row],[ASS.INIZIALI]]</f>
        <v>1800</v>
      </c>
      <c r="K26" t="s">
        <v>20</v>
      </c>
      <c r="M26" s="6">
        <f>ROUNDDOWN(IF(Tabella1[[#This Row],[DOPPIO OPERATORE '[SI/NO']]]="SI",Tabella1[[#This Row],[DIFFERENZA]]/2,Tabella1[[#This Row],[DIFFERENZA]]),0)</f>
        <v>1800</v>
      </c>
      <c r="O26" s="6">
        <f>Tabella1[[#This Row],[DIFFERENZA EFFETTIVA SE DOPPIO OPERATORE]]-Tabella1[[#This Row],[SCARTI]]</f>
        <v>1800</v>
      </c>
      <c r="P26" s="4">
        <v>0.39583333333333331</v>
      </c>
      <c r="Q26" s="4">
        <v>0.66666666666666663</v>
      </c>
      <c r="R26" s="5">
        <f>Tabella1[[#This Row],[ORA FINE MATTINA]]-Tabella1[[#This Row],[ORA INIZIO MATTINA]]</f>
        <v>0.27083333333333331</v>
      </c>
      <c r="S26" s="4"/>
      <c r="T26" s="4"/>
      <c r="U26" s="5">
        <f>Tabella1[[#This Row],[ORA FINE POMERIGGIO]]-Tabella1[[#This Row],[ORA INIZIO POMERIGGIO]]</f>
        <v>0</v>
      </c>
      <c r="V26" s="5">
        <f>Tabella1[[#This Row],[TOT. TEMPO POMERIGGIO]]+Tabella1[[#This Row],[TOT. TEMPO MATTINA]]</f>
        <v>0.27083333333333331</v>
      </c>
      <c r="W26" s="7">
        <f>((HOUR(Tabella1[[#This Row],[TOT. ORE]])*60)+MINUTE(Tabella1[[#This Row],[TOT. ORE]]))</f>
        <v>390</v>
      </c>
      <c r="Y26" s="6">
        <f>Tabella1[[#This Row],[TOT. MINUTI]]-Tabella1[[#This Row],[FERMO MACCHINA]]</f>
        <v>390</v>
      </c>
      <c r="Z26" s="6">
        <f>ROUNDDOWN(Tabella1[[#This Row],[DIFFERENZA EFFETTIVA - SCARTI]]/Tabella1[[#This Row],[TEMPO EFFETTIVO]]*60,0)</f>
        <v>276</v>
      </c>
    </row>
    <row r="27" spans="1:27" x14ac:dyDescent="0.25">
      <c r="A27" s="1">
        <v>44573</v>
      </c>
      <c r="B27">
        <v>35</v>
      </c>
      <c r="C27" s="6" t="str">
        <f>VLOOKUP(Tabella1[[#This Row],[COD. OPERATORE]],Tabella3[],2,FALSE)</f>
        <v>MELANIA</v>
      </c>
      <c r="D27" t="s">
        <v>82</v>
      </c>
      <c r="E27" t="s">
        <v>84</v>
      </c>
      <c r="F27" t="s">
        <v>64</v>
      </c>
      <c r="G27" s="6" t="str">
        <f>VLOOKUP(Tabella1[[#This Row],[COD. MACCHINA]],Tabella35[],2,FALSE)</f>
        <v>MANUALE</v>
      </c>
      <c r="H27">
        <v>0</v>
      </c>
      <c r="I27">
        <v>1560</v>
      </c>
      <c r="J27" s="6">
        <f>Tabella1[[#This Row],[ASS. FINALI]]-Tabella1[[#This Row],[ASS.INIZIALI]]</f>
        <v>1560</v>
      </c>
      <c r="K27" t="s">
        <v>20</v>
      </c>
      <c r="M27" s="6">
        <f>ROUNDDOWN(IF(Tabella1[[#This Row],[DOPPIO OPERATORE '[SI/NO']]]="SI",Tabella1[[#This Row],[DIFFERENZA]]/2,Tabella1[[#This Row],[DIFFERENZA]]),0)</f>
        <v>1560</v>
      </c>
      <c r="O27" s="6">
        <f>Tabella1[[#This Row],[DIFFERENZA EFFETTIVA SE DOPPIO OPERATORE]]-Tabella1[[#This Row],[SCARTI]]</f>
        <v>1560</v>
      </c>
      <c r="P27" s="4">
        <v>0.36805555555555558</v>
      </c>
      <c r="Q27" s="4">
        <v>0.66666666666666663</v>
      </c>
      <c r="R27" s="5">
        <f>Tabella1[[#This Row],[ORA FINE MATTINA]]-Tabella1[[#This Row],[ORA INIZIO MATTINA]]</f>
        <v>0.29861111111111105</v>
      </c>
      <c r="S27" s="4"/>
      <c r="T27" s="4"/>
      <c r="U27" s="5">
        <f>Tabella1[[#This Row],[ORA FINE POMERIGGIO]]-Tabella1[[#This Row],[ORA INIZIO POMERIGGIO]]</f>
        <v>0</v>
      </c>
      <c r="V27" s="5">
        <f>Tabella1[[#This Row],[TOT. TEMPO POMERIGGIO]]+Tabella1[[#This Row],[TOT. TEMPO MATTINA]]</f>
        <v>0.29861111111111105</v>
      </c>
      <c r="W27" s="7">
        <f>((HOUR(Tabella1[[#This Row],[TOT. ORE]])*60)+MINUTE(Tabella1[[#This Row],[TOT. ORE]]))</f>
        <v>430</v>
      </c>
      <c r="Y27" s="6">
        <f>Tabella1[[#This Row],[TOT. MINUTI]]-Tabella1[[#This Row],[FERMO MACCHINA]]</f>
        <v>430</v>
      </c>
      <c r="Z27" s="6">
        <f>ROUNDDOWN(Tabella1[[#This Row],[DIFFERENZA EFFETTIVA - SCARTI]]/Tabella1[[#This Row],[TEMPO EFFETTIVO]]*60,0)</f>
        <v>217</v>
      </c>
      <c r="AA27" t="s">
        <v>85</v>
      </c>
    </row>
    <row r="28" spans="1:27" x14ac:dyDescent="0.25">
      <c r="A28" s="1">
        <v>44574</v>
      </c>
      <c r="B28">
        <v>35</v>
      </c>
      <c r="C28" s="6" t="str">
        <f>VLOOKUP(Tabella1[[#This Row],[COD. OPERATORE]],Tabella3[],2,FALSE)</f>
        <v>MELANIA</v>
      </c>
      <c r="D28" t="s">
        <v>82</v>
      </c>
      <c r="E28" t="s">
        <v>84</v>
      </c>
      <c r="F28" t="s">
        <v>64</v>
      </c>
      <c r="G28" s="6" t="str">
        <f>VLOOKUP(Tabella1[[#This Row],[COD. MACCHINA]],Tabella35[],2,FALSE)</f>
        <v>MANUALE</v>
      </c>
      <c r="H28">
        <v>1560</v>
      </c>
      <c r="I28">
        <v>3210</v>
      </c>
      <c r="J28" s="6">
        <f>Tabella1[[#This Row],[ASS. FINALI]]-Tabella1[[#This Row],[ASS.INIZIALI]]</f>
        <v>1650</v>
      </c>
      <c r="K28" t="s">
        <v>20</v>
      </c>
      <c r="M28" s="6">
        <f>ROUNDDOWN(IF(Tabella1[[#This Row],[DOPPIO OPERATORE '[SI/NO']]]="SI",Tabella1[[#This Row],[DIFFERENZA]]/2,Tabella1[[#This Row],[DIFFERENZA]]),0)</f>
        <v>1650</v>
      </c>
      <c r="O28" s="6">
        <f>Tabella1[[#This Row],[DIFFERENZA EFFETTIVA SE DOPPIO OPERATORE]]-Tabella1[[#This Row],[SCARTI]]</f>
        <v>1650</v>
      </c>
      <c r="P28" s="4">
        <v>0.37152777777777773</v>
      </c>
      <c r="Q28" s="4">
        <v>0.66666666666666663</v>
      </c>
      <c r="R28" s="5">
        <f>Tabella1[[#This Row],[ORA FINE MATTINA]]-Tabella1[[#This Row],[ORA INIZIO MATTINA]]</f>
        <v>0.2951388888888889</v>
      </c>
      <c r="S28" s="4"/>
      <c r="T28" s="4"/>
      <c r="U28" s="5">
        <f>Tabella1[[#This Row],[ORA FINE POMERIGGIO]]-Tabella1[[#This Row],[ORA INIZIO POMERIGGIO]]</f>
        <v>0</v>
      </c>
      <c r="V28" s="5">
        <f>Tabella1[[#This Row],[TOT. TEMPO POMERIGGIO]]+Tabella1[[#This Row],[TOT. TEMPO MATTINA]]</f>
        <v>0.2951388888888889</v>
      </c>
      <c r="W28" s="7">
        <f>((HOUR(Tabella1[[#This Row],[TOT. ORE]])*60)+MINUTE(Tabella1[[#This Row],[TOT. ORE]]))</f>
        <v>425</v>
      </c>
      <c r="Y28" s="6">
        <f>Tabella1[[#This Row],[TOT. MINUTI]]-Tabella1[[#This Row],[FERMO MACCHINA]]</f>
        <v>425</v>
      </c>
      <c r="Z28" s="6">
        <f>ROUNDDOWN(Tabella1[[#This Row],[DIFFERENZA EFFETTIVA - SCARTI]]/Tabella1[[#This Row],[TEMPO EFFETTIVO]]*60,0)</f>
        <v>232</v>
      </c>
      <c r="AA28" t="s">
        <v>85</v>
      </c>
    </row>
    <row r="29" spans="1:27" x14ac:dyDescent="0.25">
      <c r="A29" s="1">
        <v>44575</v>
      </c>
      <c r="B29">
        <v>35</v>
      </c>
      <c r="C29" s="6" t="str">
        <f>VLOOKUP(Tabella1[[#This Row],[COD. OPERATORE]],Tabella3[],2,FALSE)</f>
        <v>MELANIA</v>
      </c>
      <c r="D29" t="s">
        <v>82</v>
      </c>
      <c r="E29" t="s">
        <v>84</v>
      </c>
      <c r="F29" t="s">
        <v>64</v>
      </c>
      <c r="G29" s="6" t="str">
        <f>VLOOKUP(Tabella1[[#This Row],[COD. MACCHINA]],Tabella35[],2,FALSE)</f>
        <v>MANUALE</v>
      </c>
      <c r="H29">
        <v>3210</v>
      </c>
      <c r="I29">
        <v>3600</v>
      </c>
      <c r="J29" s="6">
        <f>Tabella1[[#This Row],[ASS. FINALI]]-Tabella1[[#This Row],[ASS.INIZIALI]]</f>
        <v>390</v>
      </c>
      <c r="K29" t="s">
        <v>20</v>
      </c>
      <c r="M29" s="6">
        <f>ROUNDDOWN(IF(Tabella1[[#This Row],[DOPPIO OPERATORE '[SI/NO']]]="SI",Tabella1[[#This Row],[DIFFERENZA]]/2,Tabella1[[#This Row],[DIFFERENZA]]),0)</f>
        <v>390</v>
      </c>
      <c r="O29" s="6">
        <f>Tabella1[[#This Row],[DIFFERENZA EFFETTIVA SE DOPPIO OPERATORE]]-Tabella1[[#This Row],[SCARTI]]</f>
        <v>390</v>
      </c>
      <c r="P29" s="4">
        <v>0.37152777777777773</v>
      </c>
      <c r="Q29" s="4">
        <v>0.4513888888888889</v>
      </c>
      <c r="R29" s="5">
        <f>Tabella1[[#This Row],[ORA FINE MATTINA]]-Tabella1[[#This Row],[ORA INIZIO MATTINA]]</f>
        <v>7.986111111111116E-2</v>
      </c>
      <c r="S29" s="4"/>
      <c r="T29" s="4"/>
      <c r="U29" s="5">
        <f>Tabella1[[#This Row],[ORA FINE POMERIGGIO]]-Tabella1[[#This Row],[ORA INIZIO POMERIGGIO]]</f>
        <v>0</v>
      </c>
      <c r="V29" s="5">
        <f>Tabella1[[#This Row],[TOT. TEMPO POMERIGGIO]]+Tabella1[[#This Row],[TOT. TEMPO MATTINA]]</f>
        <v>7.986111111111116E-2</v>
      </c>
      <c r="W29" s="7">
        <f>((HOUR(Tabella1[[#This Row],[TOT. ORE]])*60)+MINUTE(Tabella1[[#This Row],[TOT. ORE]]))</f>
        <v>115</v>
      </c>
      <c r="Y29" s="6">
        <f>Tabella1[[#This Row],[TOT. MINUTI]]-Tabella1[[#This Row],[FERMO MACCHINA]]</f>
        <v>115</v>
      </c>
      <c r="Z29" s="6">
        <f>ROUNDDOWN(Tabella1[[#This Row],[DIFFERENZA EFFETTIVA - SCARTI]]/Tabella1[[#This Row],[TEMPO EFFETTIVO]]*60,0)</f>
        <v>203</v>
      </c>
      <c r="AA29" t="s">
        <v>81</v>
      </c>
    </row>
    <row r="30" spans="1:27" x14ac:dyDescent="0.25">
      <c r="A30" s="1">
        <v>44575</v>
      </c>
      <c r="B30">
        <v>35</v>
      </c>
      <c r="C30" s="6" t="str">
        <f>VLOOKUP(Tabella1[[#This Row],[COD. OPERATORE]],Tabella3[],2,FALSE)</f>
        <v>MELANIA</v>
      </c>
      <c r="D30" t="s">
        <v>56</v>
      </c>
      <c r="E30" t="s">
        <v>86</v>
      </c>
      <c r="F30" t="s">
        <v>64</v>
      </c>
      <c r="G30" s="6" t="str">
        <f>VLOOKUP(Tabella1[[#This Row],[COD. MACCHINA]],Tabella35[],2,FALSE)</f>
        <v>MANUALE</v>
      </c>
      <c r="H30">
        <v>800</v>
      </c>
      <c r="I30">
        <v>2000</v>
      </c>
      <c r="J30" s="6">
        <f>Tabella1[[#This Row],[ASS. FINALI]]-Tabella1[[#This Row],[ASS.INIZIALI]]</f>
        <v>1200</v>
      </c>
      <c r="K30" t="s">
        <v>58</v>
      </c>
      <c r="L30">
        <v>31</v>
      </c>
      <c r="M30" s="6">
        <f>ROUNDDOWN(IF(Tabella1[[#This Row],[DOPPIO OPERATORE '[SI/NO']]]="SI",Tabella1[[#This Row],[DIFFERENZA]]/2,Tabella1[[#This Row],[DIFFERENZA]]),0)</f>
        <v>600</v>
      </c>
      <c r="O30" s="6">
        <f>Tabella1[[#This Row],[DIFFERENZA EFFETTIVA SE DOPPIO OPERATORE]]-Tabella1[[#This Row],[SCARTI]]</f>
        <v>600</v>
      </c>
      <c r="P30" s="4">
        <v>0.4513888888888889</v>
      </c>
      <c r="Q30" s="4">
        <v>0.60763888888888895</v>
      </c>
      <c r="R30" s="5">
        <f>Tabella1[[#This Row],[ORA FINE MATTINA]]-Tabella1[[#This Row],[ORA INIZIO MATTINA]]</f>
        <v>0.15625000000000006</v>
      </c>
      <c r="S30" s="4"/>
      <c r="T30" s="4"/>
      <c r="U30" s="5">
        <f>Tabella1[[#This Row],[ORA FINE POMERIGGIO]]-Tabella1[[#This Row],[ORA INIZIO POMERIGGIO]]</f>
        <v>0</v>
      </c>
      <c r="V30" s="5">
        <f>Tabella1[[#This Row],[TOT. TEMPO POMERIGGIO]]+Tabella1[[#This Row],[TOT. TEMPO MATTINA]]</f>
        <v>0.15625000000000006</v>
      </c>
      <c r="W30" s="7">
        <f>((HOUR(Tabella1[[#This Row],[TOT. ORE]])*60)+MINUTE(Tabella1[[#This Row],[TOT. ORE]]))</f>
        <v>225</v>
      </c>
      <c r="Y30" s="6">
        <f>Tabella1[[#This Row],[TOT. MINUTI]]-Tabella1[[#This Row],[FERMO MACCHINA]]</f>
        <v>225</v>
      </c>
      <c r="Z30" s="6">
        <f>ROUNDDOWN(Tabella1[[#This Row],[DIFFERENZA EFFETTIVA - SCARTI]]/Tabella1[[#This Row],[TEMPO EFFETTIVO]]*60,0)</f>
        <v>160</v>
      </c>
      <c r="AA30" t="s">
        <v>72</v>
      </c>
    </row>
    <row r="31" spans="1:27" x14ac:dyDescent="0.25">
      <c r="A31" s="1">
        <v>44574</v>
      </c>
      <c r="B31">
        <v>33</v>
      </c>
      <c r="C31" s="6" t="str">
        <f>VLOOKUP(Tabella1[[#This Row],[COD. OPERATORE]],Tabella3[],2,FALSE)</f>
        <v>KETTY</v>
      </c>
      <c r="D31" t="s">
        <v>16</v>
      </c>
      <c r="E31" t="s">
        <v>88</v>
      </c>
      <c r="F31">
        <v>6</v>
      </c>
      <c r="G31" s="6" t="str">
        <f>VLOOKUP(Tabella1[[#This Row],[COD. MACCHINA]],Tabella35[],2,FALSE)</f>
        <v>MSA matr.4319</v>
      </c>
      <c r="H31">
        <v>533618</v>
      </c>
      <c r="I31">
        <v>533718</v>
      </c>
      <c r="J31" s="6">
        <f>Tabella1[[#This Row],[ASS. FINALI]]-Tabella1[[#This Row],[ASS.INIZIALI]]</f>
        <v>100</v>
      </c>
      <c r="K31" t="s">
        <v>20</v>
      </c>
      <c r="M31" s="6">
        <f>ROUNDDOWN(IF(Tabella1[[#This Row],[DOPPIO OPERATORE '[SI/NO']]]="SI",Tabella1[[#This Row],[DIFFERENZA]]/2,Tabella1[[#This Row],[DIFFERENZA]]),0)</f>
        <v>100</v>
      </c>
      <c r="O31" s="6">
        <f>Tabella1[[#This Row],[DIFFERENZA EFFETTIVA SE DOPPIO OPERATORE]]-Tabella1[[#This Row],[SCARTI]]</f>
        <v>100</v>
      </c>
      <c r="P31" s="4">
        <v>0.3611111111111111</v>
      </c>
      <c r="Q31" s="4">
        <v>0.38194444444444442</v>
      </c>
      <c r="R31" s="5">
        <f>Tabella1[[#This Row],[ORA FINE MATTINA]]-Tabella1[[#This Row],[ORA INIZIO MATTINA]]</f>
        <v>2.0833333333333315E-2</v>
      </c>
      <c r="S31" s="4"/>
      <c r="T31" s="4"/>
      <c r="U31" s="5">
        <f>Tabella1[[#This Row],[ORA FINE POMERIGGIO]]-Tabella1[[#This Row],[ORA INIZIO POMERIGGIO]]</f>
        <v>0</v>
      </c>
      <c r="V31" s="5">
        <f>Tabella1[[#This Row],[TOT. TEMPO POMERIGGIO]]+Tabella1[[#This Row],[TOT. TEMPO MATTINA]]</f>
        <v>2.0833333333333315E-2</v>
      </c>
      <c r="W31" s="7">
        <f>((HOUR(Tabella1[[#This Row],[TOT. ORE]])*60)+MINUTE(Tabella1[[#This Row],[TOT. ORE]]))</f>
        <v>30</v>
      </c>
      <c r="Y31" s="6">
        <f>Tabella1[[#This Row],[TOT. MINUTI]]-Tabella1[[#This Row],[FERMO MACCHINA]]</f>
        <v>30</v>
      </c>
      <c r="Z31" s="6">
        <f>ROUNDDOWN(Tabella1[[#This Row],[DIFFERENZA EFFETTIVA - SCARTI]]/Tabella1[[#This Row],[TEMPO EFFETTIVO]]*60,0)</f>
        <v>200</v>
      </c>
    </row>
    <row r="32" spans="1:27" x14ac:dyDescent="0.25">
      <c r="A32" s="1">
        <v>44574</v>
      </c>
      <c r="B32">
        <v>33</v>
      </c>
      <c r="C32" s="6" t="str">
        <f>VLOOKUP(Tabella1[[#This Row],[COD. OPERATORE]],Tabella3[],2,FALSE)</f>
        <v>KETTY</v>
      </c>
      <c r="D32" t="s">
        <v>16</v>
      </c>
      <c r="E32" t="s">
        <v>89</v>
      </c>
      <c r="F32">
        <v>6</v>
      </c>
      <c r="G32" s="6" t="str">
        <f>VLOOKUP(Tabella1[[#This Row],[COD. MACCHINA]],Tabella35[],2,FALSE)</f>
        <v>MSA matr.4319</v>
      </c>
      <c r="H32">
        <v>533719</v>
      </c>
      <c r="I32">
        <v>534085</v>
      </c>
      <c r="J32" s="6">
        <f>Tabella1[[#This Row],[ASS. FINALI]]-Tabella1[[#This Row],[ASS.INIZIALI]]</f>
        <v>366</v>
      </c>
      <c r="K32" t="s">
        <v>20</v>
      </c>
      <c r="M32" s="6">
        <f>ROUNDDOWN(IF(Tabella1[[#This Row],[DOPPIO OPERATORE '[SI/NO']]]="SI",Tabella1[[#This Row],[DIFFERENZA]]/2,Tabella1[[#This Row],[DIFFERENZA]]),0)</f>
        <v>366</v>
      </c>
      <c r="O32" s="6">
        <f>Tabella1[[#This Row],[DIFFERENZA EFFETTIVA SE DOPPIO OPERATORE]]-Tabella1[[#This Row],[SCARTI]]</f>
        <v>366</v>
      </c>
      <c r="P32" s="4">
        <v>0.38194444444444442</v>
      </c>
      <c r="Q32" s="4">
        <v>0.45833333333333331</v>
      </c>
      <c r="R32" s="5">
        <f>Tabella1[[#This Row],[ORA FINE MATTINA]]-Tabella1[[#This Row],[ORA INIZIO MATTINA]]</f>
        <v>7.6388888888888895E-2</v>
      </c>
      <c r="S32" s="4"/>
      <c r="T32" s="4"/>
      <c r="U32" s="5">
        <f>Tabella1[[#This Row],[ORA FINE POMERIGGIO]]-Tabella1[[#This Row],[ORA INIZIO POMERIGGIO]]</f>
        <v>0</v>
      </c>
      <c r="V32" s="5">
        <f>Tabella1[[#This Row],[TOT. TEMPO POMERIGGIO]]+Tabella1[[#This Row],[TOT. TEMPO MATTINA]]</f>
        <v>7.6388888888888895E-2</v>
      </c>
      <c r="W32" s="7">
        <f>((HOUR(Tabella1[[#This Row],[TOT. ORE]])*60)+MINUTE(Tabella1[[#This Row],[TOT. ORE]]))</f>
        <v>110</v>
      </c>
      <c r="Y32" s="6">
        <f>Tabella1[[#This Row],[TOT. MINUTI]]-Tabella1[[#This Row],[FERMO MACCHINA]]</f>
        <v>110</v>
      </c>
      <c r="Z32" s="6">
        <f>ROUNDDOWN(Tabella1[[#This Row],[DIFFERENZA EFFETTIVA - SCARTI]]/Tabella1[[#This Row],[TEMPO EFFETTIVO]]*60,0)</f>
        <v>199</v>
      </c>
      <c r="AA32" t="s">
        <v>66</v>
      </c>
    </row>
    <row r="33" spans="1:27" x14ac:dyDescent="0.25">
      <c r="A33" s="1">
        <v>44574</v>
      </c>
      <c r="B33">
        <v>33</v>
      </c>
      <c r="C33" s="6" t="str">
        <f>VLOOKUP(Tabella1[[#This Row],[COD. OPERATORE]],Tabella3[],2,FALSE)</f>
        <v>KETTY</v>
      </c>
      <c r="D33" t="s">
        <v>56</v>
      </c>
      <c r="E33" t="s">
        <v>90</v>
      </c>
      <c r="F33" t="s">
        <v>64</v>
      </c>
      <c r="G33" s="6" t="str">
        <f>VLOOKUP(Tabella1[[#This Row],[COD. MACCHINA]],Tabella35[],2,FALSE)</f>
        <v>MANUALE</v>
      </c>
      <c r="H33">
        <v>156</v>
      </c>
      <c r="I33">
        <v>420</v>
      </c>
      <c r="J33" s="6">
        <f>Tabella1[[#This Row],[ASS. FINALI]]-Tabella1[[#This Row],[ASS.INIZIALI]]</f>
        <v>264</v>
      </c>
      <c r="K33" t="s">
        <v>58</v>
      </c>
      <c r="L33">
        <v>11</v>
      </c>
      <c r="M33" s="6">
        <f>ROUNDDOWN(IF(Tabella1[[#This Row],[DOPPIO OPERATORE '[SI/NO']]]="SI",Tabella1[[#This Row],[DIFFERENZA]]/2,Tabella1[[#This Row],[DIFFERENZA]]),0)</f>
        <v>132</v>
      </c>
      <c r="O33" s="6">
        <f>Tabella1[[#This Row],[DIFFERENZA EFFETTIVA SE DOPPIO OPERATORE]]-Tabella1[[#This Row],[SCARTI]]</f>
        <v>132</v>
      </c>
      <c r="P33" s="4">
        <v>0.45833333333333331</v>
      </c>
      <c r="Q33" s="4">
        <v>0.5</v>
      </c>
      <c r="R33" s="5">
        <f>Tabella1[[#This Row],[ORA FINE MATTINA]]-Tabella1[[#This Row],[ORA INIZIO MATTINA]]</f>
        <v>4.1666666666666685E-2</v>
      </c>
      <c r="S33" s="4"/>
      <c r="T33" s="4"/>
      <c r="U33" s="5">
        <f>Tabella1[[#This Row],[ORA FINE POMERIGGIO]]-Tabella1[[#This Row],[ORA INIZIO POMERIGGIO]]</f>
        <v>0</v>
      </c>
      <c r="V33" s="5">
        <f>Tabella1[[#This Row],[TOT. TEMPO POMERIGGIO]]+Tabella1[[#This Row],[TOT. TEMPO MATTINA]]</f>
        <v>4.1666666666666685E-2</v>
      </c>
      <c r="W33" s="7">
        <f>((HOUR(Tabella1[[#This Row],[TOT. ORE]])*60)+MINUTE(Tabella1[[#This Row],[TOT. ORE]]))</f>
        <v>60</v>
      </c>
      <c r="Y33" s="6">
        <f>Tabella1[[#This Row],[TOT. MINUTI]]-Tabella1[[#This Row],[FERMO MACCHINA]]</f>
        <v>60</v>
      </c>
      <c r="Z33" s="6">
        <f>ROUNDDOWN(Tabella1[[#This Row],[DIFFERENZA EFFETTIVA - SCARTI]]/Tabella1[[#This Row],[TEMPO EFFETTIVO]]*60,0)</f>
        <v>132</v>
      </c>
      <c r="AA33" t="s">
        <v>91</v>
      </c>
    </row>
    <row r="34" spans="1:27" x14ac:dyDescent="0.25">
      <c r="A34" s="1">
        <v>44575</v>
      </c>
      <c r="B34">
        <v>33</v>
      </c>
      <c r="C34" s="6" t="str">
        <f>VLOOKUP(Tabella1[[#This Row],[COD. OPERATORE]],Tabella3[],2,FALSE)</f>
        <v>KETTY</v>
      </c>
      <c r="D34" t="s">
        <v>16</v>
      </c>
      <c r="E34" t="s">
        <v>26</v>
      </c>
      <c r="F34">
        <v>6</v>
      </c>
      <c r="G34" s="6" t="str">
        <f>VLOOKUP(Tabella1[[#This Row],[COD. MACCHINA]],Tabella35[],2,FALSE)</f>
        <v>MSA matr.4319</v>
      </c>
      <c r="H34">
        <v>534085</v>
      </c>
      <c r="I34">
        <v>534586</v>
      </c>
      <c r="J34" s="6">
        <f>Tabella1[[#This Row],[ASS. FINALI]]-Tabella1[[#This Row],[ASS.INIZIALI]]</f>
        <v>501</v>
      </c>
      <c r="K34" t="s">
        <v>20</v>
      </c>
      <c r="M34" s="6">
        <f>ROUNDDOWN(IF(Tabella1[[#This Row],[DOPPIO OPERATORE '[SI/NO']]]="SI",Tabella1[[#This Row],[DIFFERENZA]]/2,Tabella1[[#This Row],[DIFFERENZA]]),0)</f>
        <v>501</v>
      </c>
      <c r="O34" s="6">
        <f>Tabella1[[#This Row],[DIFFERENZA EFFETTIVA SE DOPPIO OPERATORE]]-Tabella1[[#This Row],[SCARTI]]</f>
        <v>501</v>
      </c>
      <c r="P34" s="4">
        <v>0.36805555555555558</v>
      </c>
      <c r="Q34" s="4">
        <v>0.44097222222222227</v>
      </c>
      <c r="R34" s="5">
        <f>Tabella1[[#This Row],[ORA FINE MATTINA]]-Tabella1[[#This Row],[ORA INIZIO MATTINA]]</f>
        <v>7.2916666666666685E-2</v>
      </c>
      <c r="S34" s="4"/>
      <c r="T34" s="4"/>
      <c r="U34" s="5">
        <f>Tabella1[[#This Row],[ORA FINE POMERIGGIO]]-Tabella1[[#This Row],[ORA INIZIO POMERIGGIO]]</f>
        <v>0</v>
      </c>
      <c r="V34" s="5">
        <f>Tabella1[[#This Row],[TOT. TEMPO POMERIGGIO]]+Tabella1[[#This Row],[TOT. TEMPO MATTINA]]</f>
        <v>7.2916666666666685E-2</v>
      </c>
      <c r="W34" s="7">
        <f>((HOUR(Tabella1[[#This Row],[TOT. ORE]])*60)+MINUTE(Tabella1[[#This Row],[TOT. ORE]]))</f>
        <v>105</v>
      </c>
      <c r="Y34" s="6">
        <f>Tabella1[[#This Row],[TOT. MINUTI]]-Tabella1[[#This Row],[FERMO MACCHINA]]</f>
        <v>105</v>
      </c>
      <c r="Z34" s="6">
        <f>ROUNDDOWN(Tabella1[[#This Row],[DIFFERENZA EFFETTIVA - SCARTI]]/Tabella1[[#This Row],[TEMPO EFFETTIVO]]*60,0)</f>
        <v>286</v>
      </c>
    </row>
    <row r="35" spans="1:27" x14ac:dyDescent="0.25">
      <c r="A35" s="1">
        <v>44575</v>
      </c>
      <c r="B35">
        <v>33</v>
      </c>
      <c r="C35" s="6" t="str">
        <f>VLOOKUP(Tabella1[[#This Row],[COD. OPERATORE]],Tabella3[],2,FALSE)</f>
        <v>KETTY</v>
      </c>
      <c r="D35" t="s">
        <v>68</v>
      </c>
      <c r="E35" t="s">
        <v>92</v>
      </c>
      <c r="F35">
        <v>7</v>
      </c>
      <c r="G35" s="6" t="str">
        <f>VLOOKUP(Tabella1[[#This Row],[COD. MACCHINA]],Tabella35[],2,FALSE)</f>
        <v>MSA matr.2316</v>
      </c>
      <c r="H35">
        <v>2400206</v>
      </c>
      <c r="I35">
        <v>2401110</v>
      </c>
      <c r="J35" s="6">
        <f>Tabella1[[#This Row],[ASS. FINALI]]-Tabella1[[#This Row],[ASS.INIZIALI]]</f>
        <v>904</v>
      </c>
      <c r="K35" t="s">
        <v>20</v>
      </c>
      <c r="M35" s="6">
        <f>ROUNDDOWN(IF(Tabella1[[#This Row],[DOPPIO OPERATORE '[SI/NO']]]="SI",Tabella1[[#This Row],[DIFFERENZA]]/2,Tabella1[[#This Row],[DIFFERENZA]]),0)</f>
        <v>904</v>
      </c>
      <c r="O35" s="6">
        <f>Tabella1[[#This Row],[DIFFERENZA EFFETTIVA SE DOPPIO OPERATORE]]-Tabella1[[#This Row],[SCARTI]]</f>
        <v>904</v>
      </c>
      <c r="P35" s="4">
        <v>0.57986111111111105</v>
      </c>
      <c r="Q35" s="4">
        <v>0.72916666666666663</v>
      </c>
      <c r="R35" s="5">
        <f>Tabella1[[#This Row],[ORA FINE MATTINA]]-Tabella1[[#This Row],[ORA INIZIO MATTINA]]</f>
        <v>0.14930555555555558</v>
      </c>
      <c r="S35" s="4"/>
      <c r="T35" s="4"/>
      <c r="U35" s="5">
        <f>Tabella1[[#This Row],[ORA FINE POMERIGGIO]]-Tabella1[[#This Row],[ORA INIZIO POMERIGGIO]]</f>
        <v>0</v>
      </c>
      <c r="V35" s="5">
        <f>Tabella1[[#This Row],[TOT. TEMPO POMERIGGIO]]+Tabella1[[#This Row],[TOT. TEMPO MATTINA]]</f>
        <v>0.14930555555555558</v>
      </c>
      <c r="W35" s="7">
        <f>((HOUR(Tabella1[[#This Row],[TOT. ORE]])*60)+MINUTE(Tabella1[[#This Row],[TOT. ORE]]))</f>
        <v>215</v>
      </c>
      <c r="Y35" s="6">
        <f>Tabella1[[#This Row],[TOT. MINUTI]]-Tabella1[[#This Row],[FERMO MACCHINA]]</f>
        <v>215</v>
      </c>
      <c r="Z35" s="6">
        <f>ROUNDDOWN(Tabella1[[#This Row],[DIFFERENZA EFFETTIVA - SCARTI]]/Tabella1[[#This Row],[TEMPO EFFETTIVO]]*60,0)</f>
        <v>252</v>
      </c>
      <c r="AA35" t="s">
        <v>66</v>
      </c>
    </row>
    <row r="36" spans="1:27" x14ac:dyDescent="0.25">
      <c r="A36" s="1">
        <v>44882</v>
      </c>
      <c r="B36">
        <v>33</v>
      </c>
      <c r="C36" s="6" t="str">
        <f>VLOOKUP(Tabella1[[#This Row],[COD. OPERATORE]],Tabella3[],2,FALSE)</f>
        <v>KETTY</v>
      </c>
      <c r="D36" t="s">
        <v>68</v>
      </c>
      <c r="E36" t="s">
        <v>92</v>
      </c>
      <c r="F36">
        <v>7</v>
      </c>
      <c r="G36" s="6" t="str">
        <f>VLOOKUP(Tabella1[[#This Row],[COD. MACCHINA]],Tabella35[],2,FALSE)</f>
        <v>MSA matr.2316</v>
      </c>
      <c r="H36">
        <v>2401111</v>
      </c>
      <c r="I36">
        <v>2401503</v>
      </c>
      <c r="J36" s="6">
        <f>Tabella1[[#This Row],[ASS. FINALI]]-Tabella1[[#This Row],[ASS.INIZIALI]]</f>
        <v>392</v>
      </c>
      <c r="K36" t="s">
        <v>20</v>
      </c>
      <c r="M36" s="6">
        <f>ROUNDDOWN(IF(Tabella1[[#This Row],[DOPPIO OPERATORE '[SI/NO']]]="SI",Tabella1[[#This Row],[DIFFERENZA]]/2,Tabella1[[#This Row],[DIFFERENZA]]),0)</f>
        <v>392</v>
      </c>
      <c r="O36" s="6">
        <f>Tabella1[[#This Row],[DIFFERENZA EFFETTIVA SE DOPPIO OPERATORE]]-Tabella1[[#This Row],[SCARTI]]</f>
        <v>392</v>
      </c>
      <c r="P36" s="4">
        <v>0.38194444444444442</v>
      </c>
      <c r="Q36" s="4">
        <v>0.4375</v>
      </c>
      <c r="R36" s="5">
        <f>Tabella1[[#This Row],[ORA FINE MATTINA]]-Tabella1[[#This Row],[ORA INIZIO MATTINA]]</f>
        <v>5.555555555555558E-2</v>
      </c>
      <c r="S36" s="4"/>
      <c r="T36" s="4"/>
      <c r="U36" s="5">
        <f>Tabella1[[#This Row],[ORA FINE POMERIGGIO]]-Tabella1[[#This Row],[ORA INIZIO POMERIGGIO]]</f>
        <v>0</v>
      </c>
      <c r="V36" s="5">
        <f>Tabella1[[#This Row],[TOT. TEMPO POMERIGGIO]]+Tabella1[[#This Row],[TOT. TEMPO MATTINA]]</f>
        <v>5.555555555555558E-2</v>
      </c>
      <c r="W36" s="7">
        <f>((HOUR(Tabella1[[#This Row],[TOT. ORE]])*60)+MINUTE(Tabella1[[#This Row],[TOT. ORE]]))</f>
        <v>80</v>
      </c>
      <c r="Y36" s="6">
        <f>Tabella1[[#This Row],[TOT. MINUTI]]-Tabella1[[#This Row],[FERMO MACCHINA]]</f>
        <v>80</v>
      </c>
      <c r="Z36" s="6">
        <f>ROUNDDOWN(Tabella1[[#This Row],[DIFFERENZA EFFETTIVA - SCARTI]]/Tabella1[[#This Row],[TEMPO EFFETTIVO]]*60,0)</f>
        <v>294</v>
      </c>
    </row>
    <row r="37" spans="1:27" x14ac:dyDescent="0.25">
      <c r="A37" s="1">
        <v>44571</v>
      </c>
      <c r="B37">
        <v>32</v>
      </c>
      <c r="C37" s="6" t="str">
        <f>VLOOKUP(Tabella1[[#This Row],[COD. OPERATORE]],Tabella3[],2,FALSE)</f>
        <v>ALESSANDRA</v>
      </c>
      <c r="D37" t="s">
        <v>54</v>
      </c>
      <c r="E37" t="s">
        <v>93</v>
      </c>
      <c r="F37">
        <v>14</v>
      </c>
      <c r="G37" s="6" t="str">
        <f>VLOOKUP(Tabella1[[#This Row],[COD. MACCHINA]],Tabella35[],2,FALSE)</f>
        <v>PRESSA MANUALE</v>
      </c>
      <c r="H37">
        <v>0</v>
      </c>
      <c r="I37">
        <v>2600</v>
      </c>
      <c r="J37" s="6">
        <f>Tabella1[[#This Row],[ASS. FINALI]]-Tabella1[[#This Row],[ASS.INIZIALI]]</f>
        <v>2600</v>
      </c>
      <c r="K37" t="s">
        <v>20</v>
      </c>
      <c r="M37" s="6">
        <f>ROUNDDOWN(IF(Tabella1[[#This Row],[DOPPIO OPERATORE '[SI/NO']]]="SI",Tabella1[[#This Row],[DIFFERENZA]]/2,Tabella1[[#This Row],[DIFFERENZA]]),0)</f>
        <v>2600</v>
      </c>
      <c r="O37" s="6">
        <f>Tabella1[[#This Row],[DIFFERENZA EFFETTIVA SE DOPPIO OPERATORE]]-Tabella1[[#This Row],[SCARTI]]</f>
        <v>2600</v>
      </c>
      <c r="P37" s="4">
        <v>0.33333333333333331</v>
      </c>
      <c r="Q37" s="4">
        <v>0.66666666666666663</v>
      </c>
      <c r="R37" s="5">
        <f>Tabella1[[#This Row],[ORA FINE MATTINA]]-Tabella1[[#This Row],[ORA INIZIO MATTINA]]</f>
        <v>0.33333333333333331</v>
      </c>
      <c r="S37" s="4"/>
      <c r="T37" s="4"/>
      <c r="U37" s="5">
        <f>Tabella1[[#This Row],[ORA FINE POMERIGGIO]]-Tabella1[[#This Row],[ORA INIZIO POMERIGGIO]]</f>
        <v>0</v>
      </c>
      <c r="V37" s="5">
        <f>Tabella1[[#This Row],[TOT. TEMPO POMERIGGIO]]+Tabella1[[#This Row],[TOT. TEMPO MATTINA]]</f>
        <v>0.33333333333333331</v>
      </c>
      <c r="W37" s="7">
        <f>((HOUR(Tabella1[[#This Row],[TOT. ORE]])*60)+MINUTE(Tabella1[[#This Row],[TOT. ORE]]))</f>
        <v>480</v>
      </c>
      <c r="Y37" s="6">
        <f>Tabella1[[#This Row],[TOT. MINUTI]]-Tabella1[[#This Row],[FERMO MACCHINA]]</f>
        <v>480</v>
      </c>
      <c r="Z37" s="6">
        <f>ROUNDDOWN(Tabella1[[#This Row],[DIFFERENZA EFFETTIVA - SCARTI]]/Tabella1[[#This Row],[TEMPO EFFETTIVO]]*60,0)</f>
        <v>325</v>
      </c>
      <c r="AA37" t="s">
        <v>66</v>
      </c>
    </row>
    <row r="38" spans="1:27" x14ac:dyDescent="0.25">
      <c r="A38" s="1">
        <v>44574</v>
      </c>
      <c r="B38">
        <v>32</v>
      </c>
      <c r="C38" s="6" t="str">
        <f>VLOOKUP(Tabella1[[#This Row],[COD. OPERATORE]],Tabella3[],2,FALSE)</f>
        <v>ALESSANDRA</v>
      </c>
      <c r="D38" t="s">
        <v>87</v>
      </c>
      <c r="E38" t="s">
        <v>94</v>
      </c>
      <c r="F38">
        <v>11</v>
      </c>
      <c r="G38" s="6" t="str">
        <f>VLOOKUP(Tabella1[[#This Row],[COD. MACCHINA]],Tabella35[],2,FALSE)</f>
        <v>MOTORE ELETTRICO</v>
      </c>
      <c r="H38">
        <v>0</v>
      </c>
      <c r="I38">
        <v>1000</v>
      </c>
      <c r="J38" s="6">
        <f>Tabella1[[#This Row],[ASS. FINALI]]-Tabella1[[#This Row],[ASS.INIZIALI]]</f>
        <v>1000</v>
      </c>
      <c r="K38" t="s">
        <v>20</v>
      </c>
      <c r="M38" s="6">
        <f>ROUNDDOWN(IF(Tabella1[[#This Row],[DOPPIO OPERATORE '[SI/NO']]]="SI",Tabella1[[#This Row],[DIFFERENZA]]/2,Tabella1[[#This Row],[DIFFERENZA]]),0)</f>
        <v>1000</v>
      </c>
      <c r="O38" s="6">
        <f>Tabella1[[#This Row],[DIFFERENZA EFFETTIVA SE DOPPIO OPERATORE]]-Tabella1[[#This Row],[SCARTI]]</f>
        <v>1000</v>
      </c>
      <c r="P38" s="4">
        <v>0.35069444444444442</v>
      </c>
      <c r="Q38" s="4">
        <v>0.51041666666666663</v>
      </c>
      <c r="R38" s="5">
        <f>Tabella1[[#This Row],[ORA FINE MATTINA]]-Tabella1[[#This Row],[ORA INIZIO MATTINA]]</f>
        <v>0.15972222222222221</v>
      </c>
      <c r="S38" s="4"/>
      <c r="T38" s="4"/>
      <c r="U38" s="5">
        <f>Tabella1[[#This Row],[ORA FINE POMERIGGIO]]-Tabella1[[#This Row],[ORA INIZIO POMERIGGIO]]</f>
        <v>0</v>
      </c>
      <c r="V38" s="5">
        <f>Tabella1[[#This Row],[TOT. TEMPO POMERIGGIO]]+Tabella1[[#This Row],[TOT. TEMPO MATTINA]]</f>
        <v>0.15972222222222221</v>
      </c>
      <c r="W38" s="7">
        <f>((HOUR(Tabella1[[#This Row],[TOT. ORE]])*60)+MINUTE(Tabella1[[#This Row],[TOT. ORE]]))</f>
        <v>230</v>
      </c>
      <c r="Y38" s="6">
        <f>Tabella1[[#This Row],[TOT. MINUTI]]-Tabella1[[#This Row],[FERMO MACCHINA]]</f>
        <v>230</v>
      </c>
      <c r="Z38" s="6">
        <f>ROUNDDOWN(Tabella1[[#This Row],[DIFFERENZA EFFETTIVA - SCARTI]]/Tabella1[[#This Row],[TEMPO EFFETTIVO]]*60,0)</f>
        <v>260</v>
      </c>
    </row>
    <row r="39" spans="1:27" x14ac:dyDescent="0.25">
      <c r="A39" s="1">
        <v>44574</v>
      </c>
      <c r="B39">
        <v>32</v>
      </c>
      <c r="C39" s="6" t="str">
        <f>VLOOKUP(Tabella1[[#This Row],[COD. OPERATORE]],Tabella3[],2,FALSE)</f>
        <v>ALESSANDRA</v>
      </c>
      <c r="D39" t="s">
        <v>87</v>
      </c>
      <c r="E39" t="s">
        <v>94</v>
      </c>
      <c r="F39">
        <v>14</v>
      </c>
      <c r="G39" s="6" t="str">
        <f>VLOOKUP(Tabella1[[#This Row],[COD. MACCHINA]],Tabella35[],2,FALSE)</f>
        <v>PRESSA MANUALE</v>
      </c>
      <c r="H39">
        <v>0</v>
      </c>
      <c r="I39">
        <v>1000</v>
      </c>
      <c r="J39" s="6">
        <f>Tabella1[[#This Row],[ASS. FINALI]]-Tabella1[[#This Row],[ASS.INIZIALI]]</f>
        <v>1000</v>
      </c>
      <c r="K39" t="s">
        <v>20</v>
      </c>
      <c r="M39" s="6">
        <f>ROUNDDOWN(IF(Tabella1[[#This Row],[DOPPIO OPERATORE '[SI/NO']]]="SI",Tabella1[[#This Row],[DIFFERENZA]]/2,Tabella1[[#This Row],[DIFFERENZA]]),0)</f>
        <v>1000</v>
      </c>
      <c r="O39" s="6">
        <f>Tabella1[[#This Row],[DIFFERENZA EFFETTIVA SE DOPPIO OPERATORE]]-Tabella1[[#This Row],[SCARTI]]</f>
        <v>1000</v>
      </c>
      <c r="P39" s="4">
        <v>0.57291666666666663</v>
      </c>
      <c r="Q39" s="4">
        <v>0.71875</v>
      </c>
      <c r="R39" s="5">
        <f>Tabella1[[#This Row],[ORA FINE MATTINA]]-Tabella1[[#This Row],[ORA INIZIO MATTINA]]</f>
        <v>0.14583333333333337</v>
      </c>
      <c r="S39" s="4"/>
      <c r="T39" s="4"/>
      <c r="U39" s="5">
        <f>Tabella1[[#This Row],[ORA FINE POMERIGGIO]]-Tabella1[[#This Row],[ORA INIZIO POMERIGGIO]]</f>
        <v>0</v>
      </c>
      <c r="V39" s="5">
        <f>Tabella1[[#This Row],[TOT. TEMPO POMERIGGIO]]+Tabella1[[#This Row],[TOT. TEMPO MATTINA]]</f>
        <v>0.14583333333333337</v>
      </c>
      <c r="W39" s="7">
        <f>((HOUR(Tabella1[[#This Row],[TOT. ORE]])*60)+MINUTE(Tabella1[[#This Row],[TOT. ORE]]))</f>
        <v>210</v>
      </c>
      <c r="Y39" s="6">
        <f>Tabella1[[#This Row],[TOT. MINUTI]]-Tabella1[[#This Row],[FERMO MACCHINA]]</f>
        <v>210</v>
      </c>
      <c r="Z39" s="6">
        <f>ROUNDDOWN(Tabella1[[#This Row],[DIFFERENZA EFFETTIVA - SCARTI]]/Tabella1[[#This Row],[TEMPO EFFETTIVO]]*60,0)</f>
        <v>285</v>
      </c>
    </row>
    <row r="40" spans="1:27" x14ac:dyDescent="0.25">
      <c r="A40" s="1">
        <v>44575</v>
      </c>
      <c r="B40">
        <v>32</v>
      </c>
      <c r="C40" s="6" t="str">
        <f>VLOOKUP(Tabella1[[#This Row],[COD. OPERATORE]],Tabella3[],2,FALSE)</f>
        <v>ALESSANDRA</v>
      </c>
      <c r="D40" t="s">
        <v>16</v>
      </c>
      <c r="E40" t="s">
        <v>62</v>
      </c>
      <c r="F40">
        <v>9</v>
      </c>
      <c r="G40" s="6" t="str">
        <f>VLOOKUP(Tabella1[[#This Row],[COD. MACCHINA]],Tabella35[],2,FALSE)</f>
        <v>MONTAGGIO ANELLINI</v>
      </c>
      <c r="H40">
        <v>0</v>
      </c>
      <c r="I40">
        <v>700</v>
      </c>
      <c r="J40" s="6">
        <f>Tabella1[[#This Row],[ASS. FINALI]]-Tabella1[[#This Row],[ASS.INIZIALI]]</f>
        <v>700</v>
      </c>
      <c r="K40" t="s">
        <v>20</v>
      </c>
      <c r="M40" s="6">
        <f>ROUNDDOWN(IF(Tabella1[[#This Row],[DOPPIO OPERATORE '[SI/NO']]]="SI",Tabella1[[#This Row],[DIFFERENZA]]/2,Tabella1[[#This Row],[DIFFERENZA]]),0)</f>
        <v>700</v>
      </c>
      <c r="O40" s="6">
        <f>Tabella1[[#This Row],[DIFFERENZA EFFETTIVA SE DOPPIO OPERATORE]]-Tabella1[[#This Row],[SCARTI]]</f>
        <v>700</v>
      </c>
      <c r="P40" s="4">
        <v>0.59722222222222221</v>
      </c>
      <c r="Q40" s="4">
        <v>0.66666666666666663</v>
      </c>
      <c r="R40" s="5">
        <f>Tabella1[[#This Row],[ORA FINE MATTINA]]-Tabella1[[#This Row],[ORA INIZIO MATTINA]]</f>
        <v>6.944444444444442E-2</v>
      </c>
      <c r="S40" s="4"/>
      <c r="T40" s="4"/>
      <c r="U40" s="5">
        <f>Tabella1[[#This Row],[ORA FINE POMERIGGIO]]-Tabella1[[#This Row],[ORA INIZIO POMERIGGIO]]</f>
        <v>0</v>
      </c>
      <c r="V40" s="5">
        <f>Tabella1[[#This Row],[TOT. TEMPO POMERIGGIO]]+Tabella1[[#This Row],[TOT. TEMPO MATTINA]]</f>
        <v>6.944444444444442E-2</v>
      </c>
      <c r="W40" s="7">
        <f>((HOUR(Tabella1[[#This Row],[TOT. ORE]])*60)+MINUTE(Tabella1[[#This Row],[TOT. ORE]]))</f>
        <v>100</v>
      </c>
      <c r="Y40" s="6">
        <f>Tabella1[[#This Row],[TOT. MINUTI]]-Tabella1[[#This Row],[FERMO MACCHINA]]</f>
        <v>100</v>
      </c>
      <c r="Z40" s="6">
        <f>ROUNDDOWN(Tabella1[[#This Row],[DIFFERENZA EFFETTIVA - SCARTI]]/Tabella1[[#This Row],[TEMPO EFFETTIVO]]*60,0)</f>
        <v>420</v>
      </c>
    </row>
    <row r="41" spans="1:27" x14ac:dyDescent="0.25">
      <c r="A41" s="1">
        <v>44575</v>
      </c>
      <c r="B41">
        <v>35</v>
      </c>
      <c r="C41" s="6" t="str">
        <f>VLOOKUP(Tabella1[[#This Row],[COD. OPERATORE]],Tabella3[],2,FALSE)</f>
        <v>MELANIA</v>
      </c>
      <c r="D41" t="s">
        <v>56</v>
      </c>
      <c r="E41" t="s">
        <v>95</v>
      </c>
      <c r="F41" t="s">
        <v>64</v>
      </c>
      <c r="G41" s="6" t="str">
        <f>VLOOKUP(Tabella1[[#This Row],[COD. MACCHINA]],Tabella35[],2,FALSE)</f>
        <v>MANUALE</v>
      </c>
      <c r="H41">
        <v>0</v>
      </c>
      <c r="I41">
        <v>300</v>
      </c>
      <c r="J41" s="6">
        <f>Tabella1[[#This Row],[ASS. FINALI]]-Tabella1[[#This Row],[ASS.INIZIALI]]</f>
        <v>300</v>
      </c>
      <c r="K41" t="s">
        <v>58</v>
      </c>
      <c r="L41">
        <v>31</v>
      </c>
      <c r="M41" s="6">
        <f>ROUNDDOWN(IF(Tabella1[[#This Row],[DOPPIO OPERATORE '[SI/NO']]]="SI",Tabella1[[#This Row],[DIFFERENZA]]/2,Tabella1[[#This Row],[DIFFERENZA]]),0)</f>
        <v>150</v>
      </c>
      <c r="O41" s="6">
        <f>Tabella1[[#This Row],[DIFFERENZA EFFETTIVA SE DOPPIO OPERATORE]]-Tabella1[[#This Row],[SCARTI]]</f>
        <v>150</v>
      </c>
      <c r="P41" s="4">
        <v>0.62847222222222221</v>
      </c>
      <c r="Q41" s="4">
        <v>0.67361111111111116</v>
      </c>
      <c r="R41" s="5">
        <f>Tabella1[[#This Row],[ORA FINE MATTINA]]-Tabella1[[#This Row],[ORA INIZIO MATTINA]]</f>
        <v>4.5138888888888951E-2</v>
      </c>
      <c r="S41" s="4"/>
      <c r="T41" s="4"/>
      <c r="U41" s="5">
        <f>Tabella1[[#This Row],[ORA FINE POMERIGGIO]]-Tabella1[[#This Row],[ORA INIZIO POMERIGGIO]]</f>
        <v>0</v>
      </c>
      <c r="V41" s="5">
        <f>Tabella1[[#This Row],[TOT. TEMPO POMERIGGIO]]+Tabella1[[#This Row],[TOT. TEMPO MATTINA]]</f>
        <v>4.5138888888888951E-2</v>
      </c>
      <c r="W41" s="7">
        <f>((HOUR(Tabella1[[#This Row],[TOT. ORE]])*60)+MINUTE(Tabella1[[#This Row],[TOT. ORE]]))</f>
        <v>65</v>
      </c>
      <c r="Y41" s="6">
        <f>Tabella1[[#This Row],[TOT. MINUTI]]-Tabella1[[#This Row],[FERMO MACCHINA]]</f>
        <v>65</v>
      </c>
      <c r="Z41" s="6">
        <f>ROUNDDOWN(Tabella1[[#This Row],[DIFFERENZA EFFETTIVA - SCARTI]]/Tabella1[[#This Row],[TEMPO EFFETTIVO]]*60,0)</f>
        <v>138</v>
      </c>
      <c r="AA41" t="s">
        <v>72</v>
      </c>
    </row>
    <row r="42" spans="1:27" x14ac:dyDescent="0.25">
      <c r="A42" s="1">
        <v>44575</v>
      </c>
      <c r="B42">
        <v>35</v>
      </c>
      <c r="C42" s="6" t="str">
        <f>VLOOKUP(Tabella1[[#This Row],[COD. OPERATORE]],Tabella3[],2,FALSE)</f>
        <v>MELANIA</v>
      </c>
      <c r="D42" t="s">
        <v>16</v>
      </c>
      <c r="E42" t="s">
        <v>26</v>
      </c>
      <c r="F42">
        <v>6</v>
      </c>
      <c r="G42" s="6" t="str">
        <f>VLOOKUP(Tabella1[[#This Row],[COD. MACCHINA]],Tabella35[],2,FALSE)</f>
        <v>MSA matr.4319</v>
      </c>
      <c r="H42">
        <v>534586</v>
      </c>
      <c r="I42">
        <v>535093</v>
      </c>
      <c r="J42" s="6">
        <f>Tabella1[[#This Row],[ASS. FINALI]]-Tabella1[[#This Row],[ASS.INIZIALI]]</f>
        <v>507</v>
      </c>
      <c r="K42" t="s">
        <v>20</v>
      </c>
      <c r="M42" s="6">
        <f>ROUNDDOWN(IF(Tabella1[[#This Row],[DOPPIO OPERATORE '[SI/NO']]]="SI",Tabella1[[#This Row],[DIFFERENZA]]/2,Tabella1[[#This Row],[DIFFERENZA]]),0)</f>
        <v>507</v>
      </c>
      <c r="O42" s="6">
        <f>Tabella1[[#This Row],[DIFFERENZA EFFETTIVA SE DOPPIO OPERATORE]]-Tabella1[[#This Row],[SCARTI]]</f>
        <v>507</v>
      </c>
      <c r="P42" s="4">
        <v>0.67361111111111116</v>
      </c>
      <c r="Q42" s="4">
        <v>0.72916666666666663</v>
      </c>
      <c r="R42" s="5">
        <f>Tabella1[[#This Row],[ORA FINE MATTINA]]-Tabella1[[#This Row],[ORA INIZIO MATTINA]]</f>
        <v>5.5555555555555469E-2</v>
      </c>
      <c r="S42" s="4"/>
      <c r="T42" s="4"/>
      <c r="U42" s="5">
        <f>Tabella1[[#This Row],[ORA FINE POMERIGGIO]]-Tabella1[[#This Row],[ORA INIZIO POMERIGGIO]]</f>
        <v>0</v>
      </c>
      <c r="V42" s="5">
        <f>Tabella1[[#This Row],[TOT. TEMPO POMERIGGIO]]+Tabella1[[#This Row],[TOT. TEMPO MATTINA]]</f>
        <v>5.5555555555555469E-2</v>
      </c>
      <c r="W42" s="7">
        <f>((HOUR(Tabella1[[#This Row],[TOT. ORE]])*60)+MINUTE(Tabella1[[#This Row],[TOT. ORE]]))</f>
        <v>80</v>
      </c>
      <c r="Y42" s="6">
        <f>Tabella1[[#This Row],[TOT. MINUTI]]-Tabella1[[#This Row],[FERMO MACCHINA]]</f>
        <v>80</v>
      </c>
      <c r="Z42" s="6">
        <f>ROUNDDOWN(Tabella1[[#This Row],[DIFFERENZA EFFETTIVA - SCARTI]]/Tabella1[[#This Row],[TEMPO EFFETTIVO]]*60,0)</f>
        <v>380</v>
      </c>
    </row>
    <row r="43" spans="1:27" x14ac:dyDescent="0.25">
      <c r="A43" s="1">
        <v>44578</v>
      </c>
      <c r="B43">
        <v>35</v>
      </c>
      <c r="C43" s="6" t="str">
        <f>VLOOKUP(Tabella1[[#This Row],[COD. OPERATORE]],Tabella3[],2,FALSE)</f>
        <v>MELANIA</v>
      </c>
      <c r="D43" t="s">
        <v>16</v>
      </c>
      <c r="E43" t="s">
        <v>62</v>
      </c>
      <c r="F43">
        <v>9</v>
      </c>
      <c r="G43" s="6" t="str">
        <f>VLOOKUP(Tabella1[[#This Row],[COD. MACCHINA]],Tabella35[],2,FALSE)</f>
        <v>MONTAGGIO ANELLINI</v>
      </c>
      <c r="H43">
        <v>0</v>
      </c>
      <c r="I43">
        <v>1000</v>
      </c>
      <c r="J43" s="6">
        <f>Tabella1[[#This Row],[ASS. FINALI]]-Tabella1[[#This Row],[ASS.INIZIALI]]</f>
        <v>1000</v>
      </c>
      <c r="K43" t="s">
        <v>20</v>
      </c>
      <c r="M43" s="6">
        <f>ROUNDDOWN(IF(Tabella1[[#This Row],[DOPPIO OPERATORE '[SI/NO']]]="SI",Tabella1[[#This Row],[DIFFERENZA]]/2,Tabella1[[#This Row],[DIFFERENZA]]),0)</f>
        <v>1000</v>
      </c>
      <c r="O43" s="6">
        <f>Tabella1[[#This Row],[DIFFERENZA EFFETTIVA SE DOPPIO OPERATORE]]-Tabella1[[#This Row],[SCARTI]]</f>
        <v>1000</v>
      </c>
      <c r="P43" s="4">
        <v>0.36458333333333331</v>
      </c>
      <c r="Q43" s="4">
        <v>0.39583333333333331</v>
      </c>
      <c r="R43" s="5">
        <f>Tabella1[[#This Row],[ORA FINE MATTINA]]-Tabella1[[#This Row],[ORA INIZIO MATTINA]]</f>
        <v>3.125E-2</v>
      </c>
      <c r="S43" s="4"/>
      <c r="T43" s="4"/>
      <c r="U43" s="5">
        <f>Tabella1[[#This Row],[ORA FINE POMERIGGIO]]-Tabella1[[#This Row],[ORA INIZIO POMERIGGIO]]</f>
        <v>0</v>
      </c>
      <c r="V43" s="5">
        <f>Tabella1[[#This Row],[TOT. TEMPO POMERIGGIO]]+Tabella1[[#This Row],[TOT. TEMPO MATTINA]]</f>
        <v>3.125E-2</v>
      </c>
      <c r="W43" s="7">
        <f>((HOUR(Tabella1[[#This Row],[TOT. ORE]])*60)+MINUTE(Tabella1[[#This Row],[TOT. ORE]]))</f>
        <v>45</v>
      </c>
      <c r="Y43" s="6">
        <f>Tabella1[[#This Row],[TOT. MINUTI]]-Tabella1[[#This Row],[FERMO MACCHINA]]</f>
        <v>45</v>
      </c>
      <c r="Z43" s="6">
        <f>ROUNDDOWN(Tabella1[[#This Row],[DIFFERENZA EFFETTIVA - SCARTI]]/Tabella1[[#This Row],[TEMPO EFFETTIVO]]*60,0)</f>
        <v>1333</v>
      </c>
    </row>
    <row r="44" spans="1:27" x14ac:dyDescent="0.25">
      <c r="A44" s="1">
        <v>44578</v>
      </c>
      <c r="B44">
        <v>35</v>
      </c>
      <c r="C44" s="6" t="str">
        <f>VLOOKUP(Tabella1[[#This Row],[COD. OPERATORE]],Tabella3[],2,FALSE)</f>
        <v>MELANIA</v>
      </c>
      <c r="D44" t="s">
        <v>16</v>
      </c>
      <c r="E44" t="s">
        <v>26</v>
      </c>
      <c r="F44">
        <v>8</v>
      </c>
      <c r="G44" s="6" t="str">
        <f>VLOOKUP(Tabella1[[#This Row],[COD. MACCHINA]],Tabella35[],2,FALSE)</f>
        <v>MONTAGGIO RUOTE</v>
      </c>
      <c r="H44">
        <v>0</v>
      </c>
      <c r="I44">
        <v>2000</v>
      </c>
      <c r="J44" s="6">
        <f>Tabella1[[#This Row],[ASS. FINALI]]-Tabella1[[#This Row],[ASS.INIZIALI]]</f>
        <v>2000</v>
      </c>
      <c r="K44" t="s">
        <v>20</v>
      </c>
      <c r="M44" s="6">
        <f>ROUNDDOWN(IF(Tabella1[[#This Row],[DOPPIO OPERATORE '[SI/NO']]]="SI",Tabella1[[#This Row],[DIFFERENZA]]/2,Tabella1[[#This Row],[DIFFERENZA]]),0)</f>
        <v>2000</v>
      </c>
      <c r="O44" s="6">
        <f>Tabella1[[#This Row],[DIFFERENZA EFFETTIVA SE DOPPIO OPERATORE]]-Tabella1[[#This Row],[SCARTI]]</f>
        <v>2000</v>
      </c>
      <c r="P44" s="4">
        <v>0.39583333333333331</v>
      </c>
      <c r="Q44" s="4">
        <v>0.61111111111111105</v>
      </c>
      <c r="R44" s="5">
        <f>Tabella1[[#This Row],[ORA FINE MATTINA]]-Tabella1[[#This Row],[ORA INIZIO MATTINA]]</f>
        <v>0.21527777777777773</v>
      </c>
      <c r="S44" s="4"/>
      <c r="T44" s="4"/>
      <c r="U44" s="5">
        <f>Tabella1[[#This Row],[ORA FINE POMERIGGIO]]-Tabella1[[#This Row],[ORA INIZIO POMERIGGIO]]</f>
        <v>0</v>
      </c>
      <c r="V44" s="5">
        <f>Tabella1[[#This Row],[TOT. TEMPO POMERIGGIO]]+Tabella1[[#This Row],[TOT. TEMPO MATTINA]]</f>
        <v>0.21527777777777773</v>
      </c>
      <c r="W44" s="7">
        <f>((HOUR(Tabella1[[#This Row],[TOT. ORE]])*60)+MINUTE(Tabella1[[#This Row],[TOT. ORE]]))</f>
        <v>310</v>
      </c>
      <c r="Y44" s="6">
        <f>Tabella1[[#This Row],[TOT. MINUTI]]-Tabella1[[#This Row],[FERMO MACCHINA]]</f>
        <v>310</v>
      </c>
      <c r="Z44" s="6">
        <f>ROUNDDOWN(Tabella1[[#This Row],[DIFFERENZA EFFETTIVA - SCARTI]]/Tabella1[[#This Row],[TEMPO EFFETTIVO]]*60,0)</f>
        <v>387</v>
      </c>
      <c r="AA44" t="s">
        <v>98</v>
      </c>
    </row>
    <row r="45" spans="1:27" x14ac:dyDescent="0.25">
      <c r="A45" s="1">
        <v>44579</v>
      </c>
      <c r="B45">
        <v>35</v>
      </c>
      <c r="C45" s="6" t="str">
        <f>VLOOKUP(Tabella1[[#This Row],[COD. OPERATORE]],Tabella3[],2,FALSE)</f>
        <v>MELANIA</v>
      </c>
      <c r="D45" t="s">
        <v>16</v>
      </c>
      <c r="E45" t="s">
        <v>96</v>
      </c>
      <c r="F45">
        <v>8</v>
      </c>
      <c r="G45" s="6" t="str">
        <f>VLOOKUP(Tabella1[[#This Row],[COD. MACCHINA]],Tabella35[],2,FALSE)</f>
        <v>MONTAGGIO RUOTE</v>
      </c>
      <c r="H45">
        <v>0</v>
      </c>
      <c r="I45">
        <v>500</v>
      </c>
      <c r="J45" s="6">
        <f>Tabella1[[#This Row],[ASS. FINALI]]-Tabella1[[#This Row],[ASS.INIZIALI]]</f>
        <v>500</v>
      </c>
      <c r="K45" t="s">
        <v>20</v>
      </c>
      <c r="M45" s="6">
        <f>ROUNDDOWN(IF(Tabella1[[#This Row],[DOPPIO OPERATORE '[SI/NO']]]="SI",Tabella1[[#This Row],[DIFFERENZA]]/2,Tabella1[[#This Row],[DIFFERENZA]]),0)</f>
        <v>500</v>
      </c>
      <c r="O45" s="6">
        <f>Tabella1[[#This Row],[DIFFERENZA EFFETTIVA SE DOPPIO OPERATORE]]-Tabella1[[#This Row],[SCARTI]]</f>
        <v>500</v>
      </c>
      <c r="P45" s="4">
        <v>0.67361111111111116</v>
      </c>
      <c r="Q45" s="4">
        <v>0.72916666666666663</v>
      </c>
      <c r="R45" s="5">
        <f>Tabella1[[#This Row],[ORA FINE MATTINA]]-Tabella1[[#This Row],[ORA INIZIO MATTINA]]</f>
        <v>5.5555555555555469E-2</v>
      </c>
      <c r="S45" s="4"/>
      <c r="T45" s="4"/>
      <c r="U45" s="5">
        <f>Tabella1[[#This Row],[ORA FINE POMERIGGIO]]-Tabella1[[#This Row],[ORA INIZIO POMERIGGIO]]</f>
        <v>0</v>
      </c>
      <c r="V45" s="5">
        <f>Tabella1[[#This Row],[TOT. TEMPO POMERIGGIO]]+Tabella1[[#This Row],[TOT. TEMPO MATTINA]]</f>
        <v>5.5555555555555469E-2</v>
      </c>
      <c r="W45" s="7">
        <f>((HOUR(Tabella1[[#This Row],[TOT. ORE]])*60)+MINUTE(Tabella1[[#This Row],[TOT. ORE]]))</f>
        <v>80</v>
      </c>
      <c r="Y45" s="6">
        <f>Tabella1[[#This Row],[TOT. MINUTI]]-Tabella1[[#This Row],[FERMO MACCHINA]]</f>
        <v>80</v>
      </c>
      <c r="Z45" s="6">
        <f>ROUNDDOWN(Tabella1[[#This Row],[DIFFERENZA EFFETTIVA - SCARTI]]/Tabella1[[#This Row],[TEMPO EFFETTIVO]]*60,0)</f>
        <v>375</v>
      </c>
    </row>
    <row r="46" spans="1:27" x14ac:dyDescent="0.25">
      <c r="A46" s="1">
        <v>44579</v>
      </c>
      <c r="B46">
        <v>35</v>
      </c>
      <c r="C46" s="6" t="str">
        <f>VLOOKUP(Tabella1[[#This Row],[COD. OPERATORE]],Tabella3[],2,FALSE)</f>
        <v>MELANIA</v>
      </c>
      <c r="D46" t="s">
        <v>16</v>
      </c>
      <c r="E46" t="s">
        <v>96</v>
      </c>
      <c r="F46">
        <v>8</v>
      </c>
      <c r="G46" s="6" t="str">
        <f>VLOOKUP(Tabella1[[#This Row],[COD. MACCHINA]],Tabella35[],2,FALSE)</f>
        <v>MONTAGGIO RUOTE</v>
      </c>
      <c r="H46">
        <v>500</v>
      </c>
      <c r="I46">
        <v>1000</v>
      </c>
      <c r="J46" s="6">
        <f>Tabella1[[#This Row],[ASS. FINALI]]-Tabella1[[#This Row],[ASS.INIZIALI]]</f>
        <v>500</v>
      </c>
      <c r="K46" t="s">
        <v>20</v>
      </c>
      <c r="M46" s="6">
        <f>ROUNDDOWN(IF(Tabella1[[#This Row],[DOPPIO OPERATORE '[SI/NO']]]="SI",Tabella1[[#This Row],[DIFFERENZA]]/2,Tabella1[[#This Row],[DIFFERENZA]]),0)</f>
        <v>500</v>
      </c>
      <c r="O46" s="6">
        <f>Tabella1[[#This Row],[DIFFERENZA EFFETTIVA SE DOPPIO OPERATORE]]-Tabella1[[#This Row],[SCARTI]]</f>
        <v>500</v>
      </c>
      <c r="P46" s="4">
        <v>0.3576388888888889</v>
      </c>
      <c r="Q46" s="4">
        <v>0.40972222222222227</v>
      </c>
      <c r="R46" s="5">
        <f>Tabella1[[#This Row],[ORA FINE MATTINA]]-Tabella1[[#This Row],[ORA INIZIO MATTINA]]</f>
        <v>5.208333333333337E-2</v>
      </c>
      <c r="S46" s="4"/>
      <c r="T46" s="4"/>
      <c r="U46" s="5">
        <f>Tabella1[[#This Row],[ORA FINE POMERIGGIO]]-Tabella1[[#This Row],[ORA INIZIO POMERIGGIO]]</f>
        <v>0</v>
      </c>
      <c r="V46" s="5">
        <f>Tabella1[[#This Row],[TOT. TEMPO POMERIGGIO]]+Tabella1[[#This Row],[TOT. TEMPO MATTINA]]</f>
        <v>5.208333333333337E-2</v>
      </c>
      <c r="W46" s="7">
        <f>((HOUR(Tabella1[[#This Row],[TOT. ORE]])*60)+MINUTE(Tabella1[[#This Row],[TOT. ORE]]))</f>
        <v>75</v>
      </c>
      <c r="Y46" s="6">
        <f>Tabella1[[#This Row],[TOT. MINUTI]]-Tabella1[[#This Row],[FERMO MACCHINA]]</f>
        <v>75</v>
      </c>
      <c r="Z46" s="6">
        <f>ROUNDDOWN(Tabella1[[#This Row],[DIFFERENZA EFFETTIVA - SCARTI]]/Tabella1[[#This Row],[TEMPO EFFETTIVO]]*60,0)</f>
        <v>400</v>
      </c>
    </row>
    <row r="47" spans="1:27" x14ac:dyDescent="0.25">
      <c r="A47" s="1">
        <v>44579</v>
      </c>
      <c r="B47">
        <v>35</v>
      </c>
      <c r="C47" s="6" t="str">
        <f>VLOOKUP(Tabella1[[#This Row],[COD. OPERATORE]],Tabella3[],2,FALSE)</f>
        <v>MELANIA</v>
      </c>
      <c r="D47" t="s">
        <v>16</v>
      </c>
      <c r="E47" t="s">
        <v>62</v>
      </c>
      <c r="F47">
        <v>9</v>
      </c>
      <c r="G47" s="6" t="str">
        <f>VLOOKUP(Tabella1[[#This Row],[COD. MACCHINA]],Tabella35[],2,FALSE)</f>
        <v>MONTAGGIO ANELLINI</v>
      </c>
      <c r="H47">
        <v>0</v>
      </c>
      <c r="I47">
        <v>1500</v>
      </c>
      <c r="J47" s="6">
        <f>Tabella1[[#This Row],[ASS. FINALI]]-Tabella1[[#This Row],[ASS.INIZIALI]]</f>
        <v>1500</v>
      </c>
      <c r="K47" t="s">
        <v>20</v>
      </c>
      <c r="M47" s="6">
        <f>ROUNDDOWN(IF(Tabella1[[#This Row],[DOPPIO OPERATORE '[SI/NO']]]="SI",Tabella1[[#This Row],[DIFFERENZA]]/2,Tabella1[[#This Row],[DIFFERENZA]]),0)</f>
        <v>1500</v>
      </c>
      <c r="O47" s="6">
        <f>Tabella1[[#This Row],[DIFFERENZA EFFETTIVA SE DOPPIO OPERATORE]]-Tabella1[[#This Row],[SCARTI]]</f>
        <v>1500</v>
      </c>
      <c r="P47" s="4">
        <v>0.40972222222222227</v>
      </c>
      <c r="Q47" s="4">
        <v>0.4513888888888889</v>
      </c>
      <c r="R47" s="5">
        <f>Tabella1[[#This Row],[ORA FINE MATTINA]]-Tabella1[[#This Row],[ORA INIZIO MATTINA]]</f>
        <v>4.166666666666663E-2</v>
      </c>
      <c r="S47" s="4"/>
      <c r="T47" s="4"/>
      <c r="U47" s="5">
        <f>Tabella1[[#This Row],[ORA FINE POMERIGGIO]]-Tabella1[[#This Row],[ORA INIZIO POMERIGGIO]]</f>
        <v>0</v>
      </c>
      <c r="V47" s="5">
        <f>Tabella1[[#This Row],[TOT. TEMPO POMERIGGIO]]+Tabella1[[#This Row],[TOT. TEMPO MATTINA]]</f>
        <v>4.166666666666663E-2</v>
      </c>
      <c r="W47" s="7">
        <f>((HOUR(Tabella1[[#This Row],[TOT. ORE]])*60)+MINUTE(Tabella1[[#This Row],[TOT. ORE]]))</f>
        <v>60</v>
      </c>
      <c r="Y47" s="6">
        <f>Tabella1[[#This Row],[TOT. MINUTI]]-Tabella1[[#This Row],[FERMO MACCHINA]]</f>
        <v>60</v>
      </c>
      <c r="Z47" s="6">
        <f>ROUNDDOWN(Tabella1[[#This Row],[DIFFERENZA EFFETTIVA - SCARTI]]/Tabella1[[#This Row],[TEMPO EFFETTIVO]]*60,0)</f>
        <v>1500</v>
      </c>
    </row>
    <row r="48" spans="1:27" x14ac:dyDescent="0.25">
      <c r="A48" s="1">
        <v>44579</v>
      </c>
      <c r="B48">
        <v>35</v>
      </c>
      <c r="C48" s="6" t="str">
        <f>VLOOKUP(Tabella1[[#This Row],[COD. OPERATORE]],Tabella3[],2,FALSE)</f>
        <v>MELANIA</v>
      </c>
      <c r="D48" t="s">
        <v>16</v>
      </c>
      <c r="E48" t="s">
        <v>97</v>
      </c>
      <c r="F48">
        <v>8</v>
      </c>
      <c r="G48" s="6" t="str">
        <f>VLOOKUP(Tabella1[[#This Row],[COD. MACCHINA]],Tabella35[],2,FALSE)</f>
        <v>MONTAGGIO RUOTE</v>
      </c>
      <c r="H48">
        <v>0</v>
      </c>
      <c r="I48">
        <v>2000</v>
      </c>
      <c r="J48" s="6">
        <f>Tabella1[[#This Row],[ASS. FINALI]]-Tabella1[[#This Row],[ASS.INIZIALI]]</f>
        <v>2000</v>
      </c>
      <c r="K48" t="s">
        <v>20</v>
      </c>
      <c r="M48" s="6">
        <f>ROUNDDOWN(IF(Tabella1[[#This Row],[DOPPIO OPERATORE '[SI/NO']]]="SI",Tabella1[[#This Row],[DIFFERENZA]]/2,Tabella1[[#This Row],[DIFFERENZA]]),0)</f>
        <v>2000</v>
      </c>
      <c r="O48" s="6">
        <f>Tabella1[[#This Row],[DIFFERENZA EFFETTIVA SE DOPPIO OPERATORE]]-Tabella1[[#This Row],[SCARTI]]</f>
        <v>2000</v>
      </c>
      <c r="P48" s="4">
        <v>0.4513888888888889</v>
      </c>
      <c r="Q48" s="4">
        <v>0.66666666666666663</v>
      </c>
      <c r="R48" s="5">
        <f>Tabella1[[#This Row],[ORA FINE MATTINA]]-Tabella1[[#This Row],[ORA INIZIO MATTINA]]</f>
        <v>0.21527777777777773</v>
      </c>
      <c r="S48" s="4"/>
      <c r="T48" s="4"/>
      <c r="U48" s="5">
        <f>Tabella1[[#This Row],[ORA FINE POMERIGGIO]]-Tabella1[[#This Row],[ORA INIZIO POMERIGGIO]]</f>
        <v>0</v>
      </c>
      <c r="V48" s="5">
        <f>Tabella1[[#This Row],[TOT. TEMPO POMERIGGIO]]+Tabella1[[#This Row],[TOT. TEMPO MATTINA]]</f>
        <v>0.21527777777777773</v>
      </c>
      <c r="W48" s="7">
        <f>((HOUR(Tabella1[[#This Row],[TOT. ORE]])*60)+MINUTE(Tabella1[[#This Row],[TOT. ORE]]))</f>
        <v>310</v>
      </c>
      <c r="Y48" s="6">
        <f>Tabella1[[#This Row],[TOT. MINUTI]]-Tabella1[[#This Row],[FERMO MACCHINA]]</f>
        <v>310</v>
      </c>
      <c r="Z48" s="6">
        <f>ROUNDDOWN(Tabella1[[#This Row],[DIFFERENZA EFFETTIVA - SCARTI]]/Tabella1[[#This Row],[TEMPO EFFETTIVO]]*60,0)</f>
        <v>387</v>
      </c>
    </row>
    <row r="49" spans="1:27" x14ac:dyDescent="0.25">
      <c r="A49" s="1">
        <v>44578</v>
      </c>
      <c r="B49">
        <v>33</v>
      </c>
      <c r="C49" s="6" t="str">
        <f>VLOOKUP(Tabella1[[#This Row],[COD. OPERATORE]],Tabella3[],2,FALSE)</f>
        <v>KETTY</v>
      </c>
      <c r="D49" t="s">
        <v>54</v>
      </c>
      <c r="E49" t="s">
        <v>99</v>
      </c>
      <c r="F49">
        <v>7</v>
      </c>
      <c r="G49" s="6" t="str">
        <f>VLOOKUP(Tabella1[[#This Row],[COD. MACCHINA]],Tabella35[],2,FALSE)</f>
        <v>MSA matr.2316</v>
      </c>
      <c r="H49">
        <v>2401503</v>
      </c>
      <c r="I49">
        <v>2402216</v>
      </c>
      <c r="J49" s="6">
        <f>Tabella1[[#This Row],[ASS. FINALI]]-Tabella1[[#This Row],[ASS.INIZIALI]]</f>
        <v>713</v>
      </c>
      <c r="K49" t="s">
        <v>20</v>
      </c>
      <c r="M49" s="6">
        <f>ROUNDDOWN(IF(Tabella1[[#This Row],[DOPPIO OPERATORE '[SI/NO']]]="SI",Tabella1[[#This Row],[DIFFERENZA]]/2,Tabella1[[#This Row],[DIFFERENZA]]),0)</f>
        <v>713</v>
      </c>
      <c r="O49" s="6">
        <f>Tabella1[[#This Row],[DIFFERENZA EFFETTIVA SE DOPPIO OPERATORE]]-Tabella1[[#This Row],[SCARTI]]</f>
        <v>713</v>
      </c>
      <c r="P49" s="4">
        <v>0.44097222222222227</v>
      </c>
      <c r="Q49" s="4">
        <v>0.5</v>
      </c>
      <c r="R49" s="5">
        <f>Tabella1[[#This Row],[ORA FINE MATTINA]]-Tabella1[[#This Row],[ORA INIZIO MATTINA]]</f>
        <v>5.9027777777777735E-2</v>
      </c>
      <c r="S49" s="4">
        <v>0.5625</v>
      </c>
      <c r="T49" s="4">
        <v>0.61111111111111105</v>
      </c>
      <c r="U49" s="5">
        <f>Tabella1[[#This Row],[ORA FINE POMERIGGIO]]-Tabella1[[#This Row],[ORA INIZIO POMERIGGIO]]</f>
        <v>4.8611111111111049E-2</v>
      </c>
      <c r="V49" s="5">
        <f>Tabella1[[#This Row],[TOT. TEMPO POMERIGGIO]]+Tabella1[[#This Row],[TOT. TEMPO MATTINA]]</f>
        <v>0.10763888888888878</v>
      </c>
      <c r="W49" s="7">
        <f>((HOUR(Tabella1[[#This Row],[TOT. ORE]])*60)+MINUTE(Tabella1[[#This Row],[TOT. ORE]]))</f>
        <v>155</v>
      </c>
      <c r="Y49" s="6">
        <f>Tabella1[[#This Row],[TOT. MINUTI]]-Tabella1[[#This Row],[FERMO MACCHINA]]</f>
        <v>155</v>
      </c>
      <c r="Z49" s="6">
        <f>ROUNDDOWN(Tabella1[[#This Row],[DIFFERENZA EFFETTIVA - SCARTI]]/Tabella1[[#This Row],[TEMPO EFFETTIVO]]*60,0)</f>
        <v>276</v>
      </c>
    </row>
    <row r="50" spans="1:27" x14ac:dyDescent="0.25">
      <c r="A50" s="1">
        <v>44578</v>
      </c>
      <c r="B50">
        <v>33</v>
      </c>
      <c r="C50" s="6" t="str">
        <f>VLOOKUP(Tabella1[[#This Row],[COD. OPERATORE]],Tabella3[],2,FALSE)</f>
        <v>KETTY</v>
      </c>
      <c r="D50" t="s">
        <v>16</v>
      </c>
      <c r="E50" t="s">
        <v>26</v>
      </c>
      <c r="F50">
        <v>6</v>
      </c>
      <c r="G50" s="6" t="str">
        <f>VLOOKUP(Tabella1[[#This Row],[COD. MACCHINA]],Tabella35[],2,FALSE)</f>
        <v>MSA matr.4319</v>
      </c>
      <c r="H50">
        <v>535094</v>
      </c>
      <c r="I50">
        <v>535595</v>
      </c>
      <c r="J50" s="6">
        <f>Tabella1[[#This Row],[ASS. FINALI]]-Tabella1[[#This Row],[ASS.INIZIALI]]</f>
        <v>501</v>
      </c>
      <c r="K50" t="s">
        <v>20</v>
      </c>
      <c r="M50" s="6">
        <f>ROUNDDOWN(IF(Tabella1[[#This Row],[DOPPIO OPERATORE '[SI/NO']]]="SI",Tabella1[[#This Row],[DIFFERENZA]]/2,Tabella1[[#This Row],[DIFFERENZA]]),0)</f>
        <v>501</v>
      </c>
      <c r="O50" s="6">
        <f>Tabella1[[#This Row],[DIFFERENZA EFFETTIVA SE DOPPIO OPERATORE]]-Tabella1[[#This Row],[SCARTI]]</f>
        <v>501</v>
      </c>
      <c r="P50" s="4">
        <v>0.35416666666666669</v>
      </c>
      <c r="Q50" s="4">
        <v>0.42708333333333331</v>
      </c>
      <c r="R50" s="5">
        <f>Tabella1[[#This Row],[ORA FINE MATTINA]]-Tabella1[[#This Row],[ORA INIZIO MATTINA]]</f>
        <v>7.291666666666663E-2</v>
      </c>
      <c r="S50" s="4"/>
      <c r="T50" s="4"/>
      <c r="U50" s="5">
        <f>Tabella1[[#This Row],[ORA FINE POMERIGGIO]]-Tabella1[[#This Row],[ORA INIZIO POMERIGGIO]]</f>
        <v>0</v>
      </c>
      <c r="V50" s="5">
        <f>Tabella1[[#This Row],[TOT. TEMPO POMERIGGIO]]+Tabella1[[#This Row],[TOT. TEMPO MATTINA]]</f>
        <v>7.291666666666663E-2</v>
      </c>
      <c r="W50" s="7">
        <f>((HOUR(Tabella1[[#This Row],[TOT. ORE]])*60)+MINUTE(Tabella1[[#This Row],[TOT. ORE]]))</f>
        <v>105</v>
      </c>
      <c r="Y50" s="6">
        <f>Tabella1[[#This Row],[TOT. MINUTI]]-Tabella1[[#This Row],[FERMO MACCHINA]]</f>
        <v>105</v>
      </c>
      <c r="Z50" s="6">
        <f>ROUNDDOWN(Tabella1[[#This Row],[DIFFERENZA EFFETTIVA - SCARTI]]/Tabella1[[#This Row],[TEMPO EFFETTIVO]]*60,0)</f>
        <v>286</v>
      </c>
      <c r="AA50" t="s">
        <v>66</v>
      </c>
    </row>
    <row r="51" spans="1:27" x14ac:dyDescent="0.25">
      <c r="A51" s="1">
        <v>44579</v>
      </c>
      <c r="B51">
        <v>33</v>
      </c>
      <c r="C51" s="6" t="str">
        <f>VLOOKUP(Tabella1[[#This Row],[COD. OPERATORE]],Tabella3[],2,FALSE)</f>
        <v>KETTY</v>
      </c>
      <c r="D51" t="s">
        <v>16</v>
      </c>
      <c r="E51" t="s">
        <v>96</v>
      </c>
      <c r="F51">
        <v>6</v>
      </c>
      <c r="G51" s="6" t="str">
        <f>VLOOKUP(Tabella1[[#This Row],[COD. MACCHINA]],Tabella35[],2,FALSE)</f>
        <v>MSA matr.4319</v>
      </c>
      <c r="H51">
        <v>535596</v>
      </c>
      <c r="I51">
        <v>536097</v>
      </c>
      <c r="J51" s="6">
        <f>Tabella1[[#This Row],[ASS. FINALI]]-Tabella1[[#This Row],[ASS.INIZIALI]]</f>
        <v>501</v>
      </c>
      <c r="K51" t="s">
        <v>20</v>
      </c>
      <c r="M51" s="6">
        <f>ROUNDDOWN(IF(Tabella1[[#This Row],[DOPPIO OPERATORE '[SI/NO']]]="SI",Tabella1[[#This Row],[DIFFERENZA]]/2,Tabella1[[#This Row],[DIFFERENZA]]),0)</f>
        <v>501</v>
      </c>
      <c r="O51" s="6">
        <f>Tabella1[[#This Row],[DIFFERENZA EFFETTIVA SE DOPPIO OPERATORE]]-Tabella1[[#This Row],[SCARTI]]</f>
        <v>501</v>
      </c>
      <c r="P51" s="4">
        <v>0.42708333333333331</v>
      </c>
      <c r="Q51" s="4">
        <v>0.4826388888888889</v>
      </c>
      <c r="R51" s="5">
        <f>Tabella1[[#This Row],[ORA FINE MATTINA]]-Tabella1[[#This Row],[ORA INIZIO MATTINA]]</f>
        <v>5.555555555555558E-2</v>
      </c>
      <c r="S51" s="4"/>
      <c r="T51" s="4"/>
      <c r="U51" s="5">
        <f>Tabella1[[#This Row],[ORA FINE POMERIGGIO]]-Tabella1[[#This Row],[ORA INIZIO POMERIGGIO]]</f>
        <v>0</v>
      </c>
      <c r="V51" s="5">
        <f>Tabella1[[#This Row],[TOT. TEMPO POMERIGGIO]]+Tabella1[[#This Row],[TOT. TEMPO MATTINA]]</f>
        <v>5.555555555555558E-2</v>
      </c>
      <c r="W51" s="7">
        <f>((HOUR(Tabella1[[#This Row],[TOT. ORE]])*60)+MINUTE(Tabella1[[#This Row],[TOT. ORE]]))</f>
        <v>80</v>
      </c>
      <c r="Y51" s="6">
        <f>Tabella1[[#This Row],[TOT. MINUTI]]-Tabella1[[#This Row],[FERMO MACCHINA]]</f>
        <v>80</v>
      </c>
      <c r="Z51" s="6">
        <f>ROUNDDOWN(Tabella1[[#This Row],[DIFFERENZA EFFETTIVA - SCARTI]]/Tabella1[[#This Row],[TEMPO EFFETTIVO]]*60,0)</f>
        <v>375</v>
      </c>
      <c r="AA51" t="s">
        <v>66</v>
      </c>
    </row>
    <row r="52" spans="1:27" x14ac:dyDescent="0.25">
      <c r="A52" s="1">
        <v>44579</v>
      </c>
      <c r="B52">
        <v>33</v>
      </c>
      <c r="C52" s="6" t="str">
        <f>VLOOKUP(Tabella1[[#This Row],[COD. OPERATORE]],Tabella3[],2,FALSE)</f>
        <v>KETTY</v>
      </c>
      <c r="D52" t="s">
        <v>107</v>
      </c>
      <c r="E52" t="s">
        <v>108</v>
      </c>
      <c r="F52" t="s">
        <v>64</v>
      </c>
      <c r="G52" s="6" t="str">
        <f>VLOOKUP(Tabella1[[#This Row],[COD. MACCHINA]],Tabella35[],2,FALSE)</f>
        <v>MANUALE</v>
      </c>
      <c r="H52">
        <v>0</v>
      </c>
      <c r="I52">
        <v>400</v>
      </c>
      <c r="J52" s="6">
        <f>Tabella1[[#This Row],[ASS. FINALI]]-Tabella1[[#This Row],[ASS.INIZIALI]]</f>
        <v>400</v>
      </c>
      <c r="K52" t="s">
        <v>20</v>
      </c>
      <c r="M52" s="6">
        <f>ROUNDDOWN(IF(Tabella1[[#This Row],[DOPPIO OPERATORE '[SI/NO']]]="SI",Tabella1[[#This Row],[DIFFERENZA]]/2,Tabella1[[#This Row],[DIFFERENZA]]),0)</f>
        <v>400</v>
      </c>
      <c r="O52" s="6">
        <f>Tabella1[[#This Row],[DIFFERENZA EFFETTIVA SE DOPPIO OPERATORE]]-Tabella1[[#This Row],[SCARTI]]</f>
        <v>400</v>
      </c>
      <c r="P52" s="4">
        <v>0.4826388888888889</v>
      </c>
      <c r="Q52" s="4">
        <v>0.5</v>
      </c>
      <c r="R52" s="5">
        <f>Tabella1[[#This Row],[ORA FINE MATTINA]]-Tabella1[[#This Row],[ORA INIZIO MATTINA]]</f>
        <v>1.7361111111111105E-2</v>
      </c>
      <c r="S52" s="4">
        <v>0.5625</v>
      </c>
      <c r="T52" s="4">
        <v>0.59027777777777779</v>
      </c>
      <c r="U52" s="5">
        <f>Tabella1[[#This Row],[ORA FINE POMERIGGIO]]-Tabella1[[#This Row],[ORA INIZIO POMERIGGIO]]</f>
        <v>2.777777777777779E-2</v>
      </c>
      <c r="V52" s="5">
        <f>Tabella1[[#This Row],[TOT. TEMPO POMERIGGIO]]+Tabella1[[#This Row],[TOT. TEMPO MATTINA]]</f>
        <v>4.5138888888888895E-2</v>
      </c>
      <c r="W52" s="7">
        <f>((HOUR(Tabella1[[#This Row],[TOT. ORE]])*60)+MINUTE(Tabella1[[#This Row],[TOT. ORE]]))</f>
        <v>65</v>
      </c>
      <c r="Y52" s="6">
        <f>Tabella1[[#This Row],[TOT. MINUTI]]-Tabella1[[#This Row],[FERMO MACCHINA]]</f>
        <v>65</v>
      </c>
      <c r="Z52" s="6">
        <f>ROUNDDOWN(Tabella1[[#This Row],[DIFFERENZA EFFETTIVA - SCARTI]]/Tabella1[[#This Row],[TEMPO EFFETTIVO]]*60,0)</f>
        <v>369</v>
      </c>
      <c r="AA52" t="s">
        <v>66</v>
      </c>
    </row>
    <row r="53" spans="1:27" x14ac:dyDescent="0.25">
      <c r="A53" s="1">
        <v>44579</v>
      </c>
      <c r="B53">
        <v>33</v>
      </c>
      <c r="C53" s="6" t="str">
        <f>VLOOKUP(Tabella1[[#This Row],[COD. OPERATORE]],Tabella3[],2,FALSE)</f>
        <v>KETTY</v>
      </c>
      <c r="D53" t="s">
        <v>56</v>
      </c>
      <c r="E53" t="s">
        <v>109</v>
      </c>
      <c r="F53" t="s">
        <v>64</v>
      </c>
      <c r="G53" s="6" t="str">
        <f>VLOOKUP(Tabella1[[#This Row],[COD. MACCHINA]],Tabella35[],2,FALSE)</f>
        <v>MANUALE</v>
      </c>
      <c r="H53">
        <v>0</v>
      </c>
      <c r="I53">
        <v>320</v>
      </c>
      <c r="J53" s="6">
        <f>Tabella1[[#This Row],[ASS. FINALI]]-Tabella1[[#This Row],[ASS.INIZIALI]]</f>
        <v>320</v>
      </c>
      <c r="K53" t="s">
        <v>20</v>
      </c>
      <c r="M53" s="6">
        <f>ROUNDDOWN(IF(Tabella1[[#This Row],[DOPPIO OPERATORE '[SI/NO']]]="SI",Tabella1[[#This Row],[DIFFERENZA]]/2,Tabella1[[#This Row],[DIFFERENZA]]),0)</f>
        <v>320</v>
      </c>
      <c r="O53" s="6">
        <f>Tabella1[[#This Row],[DIFFERENZA EFFETTIVA SE DOPPIO OPERATORE]]-Tabella1[[#This Row],[SCARTI]]</f>
        <v>320</v>
      </c>
      <c r="P53" s="4"/>
      <c r="Q53" s="4"/>
      <c r="R53" s="5">
        <f>Tabella1[[#This Row],[ORA FINE MATTINA]]-Tabella1[[#This Row],[ORA INIZIO MATTINA]]</f>
        <v>0</v>
      </c>
      <c r="S53" s="4">
        <v>0.59027777777777779</v>
      </c>
      <c r="T53" s="4">
        <v>0.6875</v>
      </c>
      <c r="U53" s="5">
        <f>Tabella1[[#This Row],[ORA FINE POMERIGGIO]]-Tabella1[[#This Row],[ORA INIZIO POMERIGGIO]]</f>
        <v>9.722222222222221E-2</v>
      </c>
      <c r="V53" s="5">
        <f>Tabella1[[#This Row],[TOT. TEMPO POMERIGGIO]]+Tabella1[[#This Row],[TOT. TEMPO MATTINA]]</f>
        <v>9.722222222222221E-2</v>
      </c>
      <c r="W53" s="7">
        <f>((HOUR(Tabella1[[#This Row],[TOT. ORE]])*60)+MINUTE(Tabella1[[#This Row],[TOT. ORE]]))</f>
        <v>140</v>
      </c>
      <c r="Y53" s="6">
        <f>Tabella1[[#This Row],[TOT. MINUTI]]-Tabella1[[#This Row],[FERMO MACCHINA]]</f>
        <v>140</v>
      </c>
      <c r="Z53" s="6">
        <f>ROUNDDOWN(Tabella1[[#This Row],[DIFFERENZA EFFETTIVA - SCARTI]]/Tabella1[[#This Row],[TEMPO EFFETTIVO]]*60,0)</f>
        <v>137</v>
      </c>
      <c r="AA53" t="s">
        <v>66</v>
      </c>
    </row>
    <row r="54" spans="1:27" x14ac:dyDescent="0.25">
      <c r="A54" s="1">
        <v>44579</v>
      </c>
      <c r="B54">
        <v>33</v>
      </c>
      <c r="C54" s="6" t="str">
        <f>VLOOKUP(Tabella1[[#This Row],[COD. OPERATORE]],Tabella3[],2,FALSE)</f>
        <v>KETTY</v>
      </c>
      <c r="D54" t="s">
        <v>56</v>
      </c>
      <c r="E54" t="s">
        <v>110</v>
      </c>
      <c r="F54" t="s">
        <v>64</v>
      </c>
      <c r="G54" s="6" t="str">
        <f>VLOOKUP(Tabella1[[#This Row],[COD. MACCHINA]],Tabella35[],2,FALSE)</f>
        <v>MANUALE</v>
      </c>
      <c r="H54">
        <v>0</v>
      </c>
      <c r="I54">
        <v>320</v>
      </c>
      <c r="J54" s="6">
        <f>Tabella1[[#This Row],[ASS. FINALI]]-Tabella1[[#This Row],[ASS.INIZIALI]]</f>
        <v>320</v>
      </c>
      <c r="K54" t="s">
        <v>20</v>
      </c>
      <c r="M54" s="6">
        <f>ROUNDDOWN(IF(Tabella1[[#This Row],[DOPPIO OPERATORE '[SI/NO']]]="SI",Tabella1[[#This Row],[DIFFERENZA]]/2,Tabella1[[#This Row],[DIFFERENZA]]),0)</f>
        <v>320</v>
      </c>
      <c r="O54" s="6">
        <f>Tabella1[[#This Row],[DIFFERENZA EFFETTIVA SE DOPPIO OPERATORE]]-Tabella1[[#This Row],[SCARTI]]</f>
        <v>320</v>
      </c>
      <c r="P54" s="4"/>
      <c r="Q54" s="4"/>
      <c r="R54" s="5">
        <f>Tabella1[[#This Row],[ORA FINE MATTINA]]-Tabella1[[#This Row],[ORA INIZIO MATTINA]]</f>
        <v>0</v>
      </c>
      <c r="S54" s="4">
        <v>0.6875</v>
      </c>
      <c r="T54" s="4">
        <v>0.72916666666666663</v>
      </c>
      <c r="U54" s="5">
        <f>Tabella1[[#This Row],[ORA FINE POMERIGGIO]]-Tabella1[[#This Row],[ORA INIZIO POMERIGGIO]]</f>
        <v>4.166666666666663E-2</v>
      </c>
      <c r="V54" s="5">
        <f>Tabella1[[#This Row],[TOT. TEMPO POMERIGGIO]]+Tabella1[[#This Row],[TOT. TEMPO MATTINA]]</f>
        <v>4.166666666666663E-2</v>
      </c>
      <c r="W54" s="7">
        <f>((HOUR(Tabella1[[#This Row],[TOT. ORE]])*60)+MINUTE(Tabella1[[#This Row],[TOT. ORE]]))</f>
        <v>60</v>
      </c>
      <c r="Y54" s="6">
        <f>Tabella1[[#This Row],[TOT. MINUTI]]-Tabella1[[#This Row],[FERMO MACCHINA]]</f>
        <v>60</v>
      </c>
      <c r="Z54" s="6">
        <f>ROUNDDOWN(Tabella1[[#This Row],[DIFFERENZA EFFETTIVA - SCARTI]]/Tabella1[[#This Row],[TEMPO EFFETTIVO]]*60,0)</f>
        <v>320</v>
      </c>
      <c r="AA54" t="s">
        <v>66</v>
      </c>
    </row>
    <row r="55" spans="1:27" x14ac:dyDescent="0.25">
      <c r="A55" s="1">
        <v>44579</v>
      </c>
      <c r="B55">
        <v>33</v>
      </c>
      <c r="C55" s="6" t="str">
        <f>VLOOKUP(Tabella1[[#This Row],[COD. OPERATORE]],Tabella3[],2,FALSE)</f>
        <v>KETTY</v>
      </c>
      <c r="D55" t="s">
        <v>16</v>
      </c>
      <c r="E55" t="s">
        <v>97</v>
      </c>
      <c r="F55">
        <v>6</v>
      </c>
      <c r="G55" s="6" t="str">
        <f>VLOOKUP(Tabella1[[#This Row],[COD. MACCHINA]],Tabella35[],2,FALSE)</f>
        <v>MSA matr.4319</v>
      </c>
      <c r="H55">
        <v>536100</v>
      </c>
      <c r="I55">
        <v>536600</v>
      </c>
      <c r="J55" s="6">
        <f>Tabella1[[#This Row],[ASS. FINALI]]-Tabella1[[#This Row],[ASS.INIZIALI]]</f>
        <v>500</v>
      </c>
      <c r="K55" t="s">
        <v>20</v>
      </c>
      <c r="M55" s="6">
        <f>ROUNDDOWN(IF(Tabella1[[#This Row],[DOPPIO OPERATORE '[SI/NO']]]="SI",Tabella1[[#This Row],[DIFFERENZA]]/2,Tabella1[[#This Row],[DIFFERENZA]]),0)</f>
        <v>500</v>
      </c>
      <c r="O55" s="6">
        <f>Tabella1[[#This Row],[DIFFERENZA EFFETTIVA SE DOPPIO OPERATORE]]-Tabella1[[#This Row],[SCARTI]]</f>
        <v>500</v>
      </c>
      <c r="P55" s="4">
        <v>0.3576388888888889</v>
      </c>
      <c r="Q55" s="4">
        <v>0.40972222222222227</v>
      </c>
      <c r="R55" s="5">
        <f>Tabella1[[#This Row],[ORA FINE MATTINA]]-Tabella1[[#This Row],[ORA INIZIO MATTINA]]</f>
        <v>5.208333333333337E-2</v>
      </c>
      <c r="S55" s="4"/>
      <c r="T55" s="4"/>
      <c r="U55" s="5">
        <f>Tabella1[[#This Row],[ORA FINE POMERIGGIO]]-Tabella1[[#This Row],[ORA INIZIO POMERIGGIO]]</f>
        <v>0</v>
      </c>
      <c r="V55" s="5">
        <f>Tabella1[[#This Row],[TOT. TEMPO POMERIGGIO]]+Tabella1[[#This Row],[TOT. TEMPO MATTINA]]</f>
        <v>5.208333333333337E-2</v>
      </c>
      <c r="W55" s="7">
        <f>((HOUR(Tabella1[[#This Row],[TOT. ORE]])*60)+MINUTE(Tabella1[[#This Row],[TOT. ORE]]))</f>
        <v>75</v>
      </c>
      <c r="Y55" s="6">
        <f>Tabella1[[#This Row],[TOT. MINUTI]]-Tabella1[[#This Row],[FERMO MACCHINA]]</f>
        <v>75</v>
      </c>
      <c r="Z55" s="6">
        <f>ROUNDDOWN(Tabella1[[#This Row],[DIFFERENZA EFFETTIVA - SCARTI]]/Tabella1[[#This Row],[TEMPO EFFETTIVO]]*60,0)</f>
        <v>400</v>
      </c>
    </row>
    <row r="56" spans="1:27" x14ac:dyDescent="0.25">
      <c r="A56" s="1">
        <v>44579</v>
      </c>
      <c r="B56">
        <v>33</v>
      </c>
      <c r="C56" s="6" t="str">
        <f>VLOOKUP(Tabella1[[#This Row],[COD. OPERATORE]],Tabella3[],2,FALSE)</f>
        <v>KETTY</v>
      </c>
      <c r="D56" t="s">
        <v>56</v>
      </c>
      <c r="E56" t="s">
        <v>90</v>
      </c>
      <c r="F56" t="s">
        <v>64</v>
      </c>
      <c r="G56" s="6" t="str">
        <f>VLOOKUP(Tabella1[[#This Row],[COD. MACCHINA]],Tabella35[],2,FALSE)</f>
        <v>MANUALE</v>
      </c>
      <c r="H56">
        <v>143</v>
      </c>
      <c r="I56">
        <v>400</v>
      </c>
      <c r="J56" s="6">
        <f>Tabella1[[#This Row],[ASS. FINALI]]-Tabella1[[#This Row],[ASS.INIZIALI]]</f>
        <v>257</v>
      </c>
      <c r="K56" t="s">
        <v>20</v>
      </c>
      <c r="M56" s="6">
        <f>ROUNDDOWN(IF(Tabella1[[#This Row],[DOPPIO OPERATORE '[SI/NO']]]="SI",Tabella1[[#This Row],[DIFFERENZA]]/2,Tabella1[[#This Row],[DIFFERENZA]]),0)</f>
        <v>257</v>
      </c>
      <c r="O56" s="6">
        <f>Tabella1[[#This Row],[DIFFERENZA EFFETTIVA SE DOPPIO OPERATORE]]-Tabella1[[#This Row],[SCARTI]]</f>
        <v>257</v>
      </c>
      <c r="P56" s="4">
        <v>0.41666666666666669</v>
      </c>
      <c r="Q56" s="4">
        <v>0.44791666666666669</v>
      </c>
      <c r="R56" s="5">
        <f>Tabella1[[#This Row],[ORA FINE MATTINA]]-Tabella1[[#This Row],[ORA INIZIO MATTINA]]</f>
        <v>3.125E-2</v>
      </c>
      <c r="S56" s="4"/>
      <c r="T56" s="4"/>
      <c r="U56" s="5">
        <f>Tabella1[[#This Row],[ORA FINE POMERIGGIO]]-Tabella1[[#This Row],[ORA INIZIO POMERIGGIO]]</f>
        <v>0</v>
      </c>
      <c r="V56" s="5">
        <f>Tabella1[[#This Row],[TOT. TEMPO POMERIGGIO]]+Tabella1[[#This Row],[TOT. TEMPO MATTINA]]</f>
        <v>3.125E-2</v>
      </c>
      <c r="W56" s="7">
        <f>((HOUR(Tabella1[[#This Row],[TOT. ORE]])*60)+MINUTE(Tabella1[[#This Row],[TOT. ORE]]))</f>
        <v>45</v>
      </c>
      <c r="Y56" s="6">
        <f>Tabella1[[#This Row],[TOT. MINUTI]]-Tabella1[[#This Row],[FERMO MACCHINA]]</f>
        <v>45</v>
      </c>
      <c r="Z56" s="6">
        <f>ROUNDDOWN(Tabella1[[#This Row],[DIFFERENZA EFFETTIVA - SCARTI]]/Tabella1[[#This Row],[TEMPO EFFETTIVO]]*60,0)</f>
        <v>342</v>
      </c>
    </row>
    <row r="57" spans="1:27" x14ac:dyDescent="0.25">
      <c r="A57" s="1">
        <v>44580</v>
      </c>
      <c r="B57">
        <v>33</v>
      </c>
      <c r="C57" s="6" t="str">
        <f>VLOOKUP(Tabella1[[#This Row],[COD. OPERATORE]],Tabella3[],2,FALSE)</f>
        <v>KETTY</v>
      </c>
      <c r="D57" t="s">
        <v>56</v>
      </c>
      <c r="E57" t="s">
        <v>111</v>
      </c>
      <c r="F57" t="s">
        <v>64</v>
      </c>
      <c r="G57" s="6" t="str">
        <f>VLOOKUP(Tabella1[[#This Row],[COD. MACCHINA]],Tabella35[],2,FALSE)</f>
        <v>MANUALE</v>
      </c>
      <c r="H57">
        <v>0</v>
      </c>
      <c r="I57">
        <v>250</v>
      </c>
      <c r="J57" s="6">
        <f>Tabella1[[#This Row],[ASS. FINALI]]-Tabella1[[#This Row],[ASS.INIZIALI]]</f>
        <v>250</v>
      </c>
      <c r="K57" t="s">
        <v>20</v>
      </c>
      <c r="M57" s="6">
        <f>ROUNDDOWN(IF(Tabella1[[#This Row],[DOPPIO OPERATORE '[SI/NO']]]="SI",Tabella1[[#This Row],[DIFFERENZA]]/2,Tabella1[[#This Row],[DIFFERENZA]]),0)</f>
        <v>250</v>
      </c>
      <c r="O57" s="6">
        <f>Tabella1[[#This Row],[DIFFERENZA EFFETTIVA SE DOPPIO OPERATORE]]-Tabella1[[#This Row],[SCARTI]]</f>
        <v>250</v>
      </c>
      <c r="P57" s="4">
        <v>0.44791666666666669</v>
      </c>
      <c r="Q57" s="4">
        <v>0.47569444444444442</v>
      </c>
      <c r="R57" s="5">
        <f>Tabella1[[#This Row],[ORA FINE MATTINA]]-Tabella1[[#This Row],[ORA INIZIO MATTINA]]</f>
        <v>2.7777777777777735E-2</v>
      </c>
      <c r="S57" s="4"/>
      <c r="T57" s="4"/>
      <c r="U57" s="5">
        <f>Tabella1[[#This Row],[ORA FINE POMERIGGIO]]-Tabella1[[#This Row],[ORA INIZIO POMERIGGIO]]</f>
        <v>0</v>
      </c>
      <c r="V57" s="5">
        <f>Tabella1[[#This Row],[TOT. TEMPO POMERIGGIO]]+Tabella1[[#This Row],[TOT. TEMPO MATTINA]]</f>
        <v>2.7777777777777735E-2</v>
      </c>
      <c r="W57" s="7">
        <f>((HOUR(Tabella1[[#This Row],[TOT. ORE]])*60)+MINUTE(Tabella1[[#This Row],[TOT. ORE]]))</f>
        <v>40</v>
      </c>
      <c r="Y57" s="6">
        <f>Tabella1[[#This Row],[TOT. MINUTI]]-Tabella1[[#This Row],[FERMO MACCHINA]]</f>
        <v>40</v>
      </c>
      <c r="Z57" s="6">
        <f>ROUNDDOWN(Tabella1[[#This Row],[DIFFERENZA EFFETTIVA - SCARTI]]/Tabella1[[#This Row],[TEMPO EFFETTIVO]]*60,0)</f>
        <v>375</v>
      </c>
    </row>
    <row r="58" spans="1:27" x14ac:dyDescent="0.25">
      <c r="A58" s="1">
        <v>44580</v>
      </c>
      <c r="B58">
        <v>33</v>
      </c>
      <c r="C58" s="6" t="str">
        <f>VLOOKUP(Tabella1[[#This Row],[COD. OPERATORE]],Tabella3[],2,FALSE)</f>
        <v>KETTY</v>
      </c>
      <c r="D58" t="s">
        <v>56</v>
      </c>
      <c r="E58" t="s">
        <v>112</v>
      </c>
      <c r="F58" t="s">
        <v>64</v>
      </c>
      <c r="G58" s="6" t="str">
        <f>VLOOKUP(Tabella1[[#This Row],[COD. MACCHINA]],Tabella35[],2,FALSE)</f>
        <v>MANUALE</v>
      </c>
      <c r="H58">
        <v>0</v>
      </c>
      <c r="I58">
        <v>250</v>
      </c>
      <c r="J58" s="6">
        <f>Tabella1[[#This Row],[ASS. FINALI]]-Tabella1[[#This Row],[ASS.INIZIALI]]</f>
        <v>250</v>
      </c>
      <c r="K58" t="s">
        <v>20</v>
      </c>
      <c r="M58" s="6">
        <f>ROUNDDOWN(IF(Tabella1[[#This Row],[DOPPIO OPERATORE '[SI/NO']]]="SI",Tabella1[[#This Row],[DIFFERENZA]]/2,Tabella1[[#This Row],[DIFFERENZA]]),0)</f>
        <v>250</v>
      </c>
      <c r="O58" s="6">
        <f>Tabella1[[#This Row],[DIFFERENZA EFFETTIVA SE DOPPIO OPERATORE]]-Tabella1[[#This Row],[SCARTI]]</f>
        <v>250</v>
      </c>
      <c r="P58" s="4">
        <v>0.47569444444444442</v>
      </c>
      <c r="Q58" s="4">
        <v>0.5</v>
      </c>
      <c r="R58" s="5">
        <f>Tabella1[[#This Row],[ORA FINE MATTINA]]-Tabella1[[#This Row],[ORA INIZIO MATTINA]]</f>
        <v>2.430555555555558E-2</v>
      </c>
      <c r="S58" s="4">
        <v>0.5625</v>
      </c>
      <c r="T58" s="4">
        <v>0.64583333333333337</v>
      </c>
      <c r="U58" s="5">
        <f>Tabella1[[#This Row],[ORA FINE POMERIGGIO]]-Tabella1[[#This Row],[ORA INIZIO POMERIGGIO]]</f>
        <v>8.333333333333337E-2</v>
      </c>
      <c r="V58" s="5">
        <f>Tabella1[[#This Row],[TOT. TEMPO POMERIGGIO]]+Tabella1[[#This Row],[TOT. TEMPO MATTINA]]</f>
        <v>0.10763888888888895</v>
      </c>
      <c r="W58" s="7">
        <f>((HOUR(Tabella1[[#This Row],[TOT. ORE]])*60)+MINUTE(Tabella1[[#This Row],[TOT. ORE]]))</f>
        <v>155</v>
      </c>
      <c r="Y58" s="6">
        <f>Tabella1[[#This Row],[TOT. MINUTI]]-Tabella1[[#This Row],[FERMO MACCHINA]]</f>
        <v>155</v>
      </c>
      <c r="Z58" s="6">
        <f>ROUNDDOWN(Tabella1[[#This Row],[DIFFERENZA EFFETTIVA - SCARTI]]/Tabella1[[#This Row],[TEMPO EFFETTIVO]]*60,0)</f>
        <v>96</v>
      </c>
    </row>
    <row r="59" spans="1:27" x14ac:dyDescent="0.25">
      <c r="A59" s="1">
        <v>44580</v>
      </c>
      <c r="B59">
        <v>33</v>
      </c>
      <c r="C59" s="6" t="str">
        <f>VLOOKUP(Tabella1[[#This Row],[COD. OPERATORE]],Tabella3[],2,FALSE)</f>
        <v>KETTY</v>
      </c>
      <c r="D59" t="s">
        <v>56</v>
      </c>
      <c r="E59" t="s">
        <v>113</v>
      </c>
      <c r="F59" t="s">
        <v>64</v>
      </c>
      <c r="G59" s="6" t="str">
        <f>VLOOKUP(Tabella1[[#This Row],[COD. MACCHINA]],Tabella35[],2,FALSE)</f>
        <v>MANUALE</v>
      </c>
      <c r="H59">
        <v>38</v>
      </c>
      <c r="I59">
        <v>102</v>
      </c>
      <c r="J59" s="6">
        <f>Tabella1[[#This Row],[ASS. FINALI]]-Tabella1[[#This Row],[ASS.INIZIALI]]</f>
        <v>64</v>
      </c>
      <c r="K59" t="s">
        <v>20</v>
      </c>
      <c r="M59" s="6">
        <f>ROUNDDOWN(IF(Tabella1[[#This Row],[DOPPIO OPERATORE '[SI/NO']]]="SI",Tabella1[[#This Row],[DIFFERENZA]]/2,Tabella1[[#This Row],[DIFFERENZA]]),0)</f>
        <v>64</v>
      </c>
      <c r="O59" s="6">
        <f>Tabella1[[#This Row],[DIFFERENZA EFFETTIVA SE DOPPIO OPERATORE]]-Tabella1[[#This Row],[SCARTI]]</f>
        <v>64</v>
      </c>
      <c r="P59" s="4">
        <v>0.64583333333333337</v>
      </c>
      <c r="Q59" s="4">
        <v>0.72916666666666663</v>
      </c>
      <c r="R59" s="5">
        <f>Tabella1[[#This Row],[ORA FINE MATTINA]]-Tabella1[[#This Row],[ORA INIZIO MATTINA]]</f>
        <v>8.3333333333333259E-2</v>
      </c>
      <c r="S59" s="4"/>
      <c r="T59" s="4"/>
      <c r="U59" s="5">
        <f>Tabella1[[#This Row],[ORA FINE POMERIGGIO]]-Tabella1[[#This Row],[ORA INIZIO POMERIGGIO]]</f>
        <v>0</v>
      </c>
      <c r="V59" s="5">
        <f>Tabella1[[#This Row],[TOT. TEMPO POMERIGGIO]]+Tabella1[[#This Row],[TOT. TEMPO MATTINA]]</f>
        <v>8.3333333333333259E-2</v>
      </c>
      <c r="W59" s="7">
        <f>((HOUR(Tabella1[[#This Row],[TOT. ORE]])*60)+MINUTE(Tabella1[[#This Row],[TOT. ORE]]))</f>
        <v>120</v>
      </c>
      <c r="Y59" s="6">
        <f>Tabella1[[#This Row],[TOT. MINUTI]]-Tabella1[[#This Row],[FERMO MACCHINA]]</f>
        <v>120</v>
      </c>
      <c r="Z59" s="6">
        <f>ROUNDDOWN(Tabella1[[#This Row],[DIFFERENZA EFFETTIVA - SCARTI]]/Tabella1[[#This Row],[TEMPO EFFETTIVO]]*60,0)</f>
        <v>32</v>
      </c>
      <c r="AA59" t="s">
        <v>66</v>
      </c>
    </row>
    <row r="60" spans="1:27" x14ac:dyDescent="0.25">
      <c r="A60" s="1">
        <v>44581</v>
      </c>
      <c r="B60">
        <v>33</v>
      </c>
      <c r="C60" s="6" t="str">
        <f>VLOOKUP(Tabella1[[#This Row],[COD. OPERATORE]],Tabella3[],2,FALSE)</f>
        <v>KETTY</v>
      </c>
      <c r="D60" t="s">
        <v>16</v>
      </c>
      <c r="E60" t="s">
        <v>26</v>
      </c>
      <c r="F60">
        <v>6</v>
      </c>
      <c r="G60" s="6" t="str">
        <f>VLOOKUP(Tabella1[[#This Row],[COD. MACCHINA]],Tabella35[],2,FALSE)</f>
        <v>MSA matr.4319</v>
      </c>
      <c r="H60">
        <v>536601</v>
      </c>
      <c r="I60">
        <v>537607</v>
      </c>
      <c r="J60" s="6">
        <f>Tabella1[[#This Row],[ASS. FINALI]]-Tabella1[[#This Row],[ASS.INIZIALI]]</f>
        <v>1006</v>
      </c>
      <c r="K60" t="s">
        <v>20</v>
      </c>
      <c r="M60" s="6">
        <f>ROUNDDOWN(IF(Tabella1[[#This Row],[DOPPIO OPERATORE '[SI/NO']]]="SI",Tabella1[[#This Row],[DIFFERENZA]]/2,Tabella1[[#This Row],[DIFFERENZA]]),0)</f>
        <v>1006</v>
      </c>
      <c r="O60" s="6">
        <f>Tabella1[[#This Row],[DIFFERENZA EFFETTIVA SE DOPPIO OPERATORE]]-Tabella1[[#This Row],[SCARTI]]</f>
        <v>1006</v>
      </c>
      <c r="P60" s="4">
        <v>0.35416666666666669</v>
      </c>
      <c r="Q60" s="4">
        <v>0.49652777777777773</v>
      </c>
      <c r="R60" s="5">
        <f>Tabella1[[#This Row],[ORA FINE MATTINA]]-Tabella1[[#This Row],[ORA INIZIO MATTINA]]</f>
        <v>0.14236111111111105</v>
      </c>
      <c r="S60" s="4"/>
      <c r="T60" s="4"/>
      <c r="U60" s="5">
        <f>Tabella1[[#This Row],[ORA FINE POMERIGGIO]]-Tabella1[[#This Row],[ORA INIZIO POMERIGGIO]]</f>
        <v>0</v>
      </c>
      <c r="V60" s="5">
        <f>Tabella1[[#This Row],[TOT. TEMPO POMERIGGIO]]+Tabella1[[#This Row],[TOT. TEMPO MATTINA]]</f>
        <v>0.14236111111111105</v>
      </c>
      <c r="W60" s="7">
        <f>((HOUR(Tabella1[[#This Row],[TOT. ORE]])*60)+MINUTE(Tabella1[[#This Row],[TOT. ORE]]))</f>
        <v>205</v>
      </c>
      <c r="X60">
        <v>30</v>
      </c>
      <c r="Y60" s="6">
        <f>Tabella1[[#This Row],[TOT. MINUTI]]-Tabella1[[#This Row],[FERMO MACCHINA]]</f>
        <v>175</v>
      </c>
      <c r="Z60" s="6">
        <f>ROUNDDOWN(Tabella1[[#This Row],[DIFFERENZA EFFETTIVA - SCARTI]]/Tabella1[[#This Row],[TEMPO EFFETTIVO]]*60,0)</f>
        <v>344</v>
      </c>
      <c r="AA60" t="s">
        <v>114</v>
      </c>
    </row>
    <row r="61" spans="1:27" x14ac:dyDescent="0.25">
      <c r="A61" s="1">
        <v>44581</v>
      </c>
      <c r="B61">
        <v>33</v>
      </c>
      <c r="C61" s="6" t="str">
        <f>VLOOKUP(Tabella1[[#This Row],[COD. OPERATORE]],Tabella3[],2,FALSE)</f>
        <v>KETTY</v>
      </c>
      <c r="D61" t="s">
        <v>56</v>
      </c>
      <c r="E61" t="s">
        <v>63</v>
      </c>
      <c r="F61" t="s">
        <v>64</v>
      </c>
      <c r="G61" s="6" t="str">
        <f>VLOOKUP(Tabella1[[#This Row],[COD. MACCHINA]],Tabella35[],2,FALSE)</f>
        <v>MANUALE</v>
      </c>
      <c r="H61">
        <v>102</v>
      </c>
      <c r="I61">
        <v>288</v>
      </c>
      <c r="J61" s="6">
        <f>Tabella1[[#This Row],[ASS. FINALI]]-Tabella1[[#This Row],[ASS.INIZIALI]]</f>
        <v>186</v>
      </c>
      <c r="K61" t="s">
        <v>20</v>
      </c>
      <c r="M61" s="6">
        <f>ROUNDDOWN(IF(Tabella1[[#This Row],[DOPPIO OPERATORE '[SI/NO']]]="SI",Tabella1[[#This Row],[DIFFERENZA]]/2,Tabella1[[#This Row],[DIFFERENZA]]),0)</f>
        <v>186</v>
      </c>
      <c r="O61" s="6">
        <f>Tabella1[[#This Row],[DIFFERENZA EFFETTIVA SE DOPPIO OPERATORE]]-Tabella1[[#This Row],[SCARTI]]</f>
        <v>186</v>
      </c>
      <c r="P61" s="4">
        <v>0.5625</v>
      </c>
      <c r="Q61" s="4">
        <v>0.72916666666666663</v>
      </c>
      <c r="R61" s="5">
        <f>Tabella1[[#This Row],[ORA FINE MATTINA]]-Tabella1[[#This Row],[ORA INIZIO MATTINA]]</f>
        <v>0.16666666666666663</v>
      </c>
      <c r="S61" s="4"/>
      <c r="T61" s="4"/>
      <c r="U61" s="5">
        <f>Tabella1[[#This Row],[ORA FINE POMERIGGIO]]-Tabella1[[#This Row],[ORA INIZIO POMERIGGIO]]</f>
        <v>0</v>
      </c>
      <c r="V61" s="5">
        <f>Tabella1[[#This Row],[TOT. TEMPO POMERIGGIO]]+Tabella1[[#This Row],[TOT. TEMPO MATTINA]]</f>
        <v>0.16666666666666663</v>
      </c>
      <c r="W61" s="7">
        <f>((HOUR(Tabella1[[#This Row],[TOT. ORE]])*60)+MINUTE(Tabella1[[#This Row],[TOT. ORE]]))</f>
        <v>240</v>
      </c>
      <c r="Y61" s="6">
        <f>Tabella1[[#This Row],[TOT. MINUTI]]-Tabella1[[#This Row],[FERMO MACCHINA]]</f>
        <v>240</v>
      </c>
      <c r="Z61" s="6">
        <f>ROUNDDOWN(Tabella1[[#This Row],[DIFFERENZA EFFETTIVA - SCARTI]]/Tabella1[[#This Row],[TEMPO EFFETTIVO]]*60,0)</f>
        <v>46</v>
      </c>
    </row>
    <row r="62" spans="1:27" x14ac:dyDescent="0.25">
      <c r="A62" s="1">
        <v>44582</v>
      </c>
      <c r="B62">
        <v>33</v>
      </c>
      <c r="C62" s="6" t="str">
        <f>VLOOKUP(Tabella1[[#This Row],[COD. OPERATORE]],Tabella3[],2,FALSE)</f>
        <v>KETTY</v>
      </c>
      <c r="D62" t="s">
        <v>56</v>
      </c>
      <c r="E62" t="s">
        <v>63</v>
      </c>
      <c r="F62" t="s">
        <v>64</v>
      </c>
      <c r="G62" s="6" t="str">
        <f>VLOOKUP(Tabella1[[#This Row],[COD. MACCHINA]],Tabella35[],2,FALSE)</f>
        <v>MANUALE</v>
      </c>
      <c r="H62">
        <v>288</v>
      </c>
      <c r="I62">
        <v>350</v>
      </c>
      <c r="J62" s="6">
        <f>Tabella1[[#This Row],[ASS. FINALI]]-Tabella1[[#This Row],[ASS.INIZIALI]]</f>
        <v>62</v>
      </c>
      <c r="K62" t="s">
        <v>20</v>
      </c>
      <c r="M62" s="6">
        <f>ROUNDDOWN(IF(Tabella1[[#This Row],[DOPPIO OPERATORE '[SI/NO']]]="SI",Tabella1[[#This Row],[DIFFERENZA]]/2,Tabella1[[#This Row],[DIFFERENZA]]),0)</f>
        <v>62</v>
      </c>
      <c r="O62" s="6">
        <f>Tabella1[[#This Row],[DIFFERENZA EFFETTIVA SE DOPPIO OPERATORE]]-Tabella1[[#This Row],[SCARTI]]</f>
        <v>62</v>
      </c>
      <c r="P62" s="4">
        <v>0.3611111111111111</v>
      </c>
      <c r="Q62" s="4">
        <v>0.375</v>
      </c>
      <c r="R62" s="5">
        <f>Tabella1[[#This Row],[ORA FINE MATTINA]]-Tabella1[[#This Row],[ORA INIZIO MATTINA]]</f>
        <v>1.3888888888888895E-2</v>
      </c>
      <c r="S62" s="4"/>
      <c r="T62" s="4"/>
      <c r="U62" s="5">
        <f>Tabella1[[#This Row],[ORA FINE POMERIGGIO]]-Tabella1[[#This Row],[ORA INIZIO POMERIGGIO]]</f>
        <v>0</v>
      </c>
      <c r="V62" s="5">
        <f>Tabella1[[#This Row],[TOT. TEMPO POMERIGGIO]]+Tabella1[[#This Row],[TOT. TEMPO MATTINA]]</f>
        <v>1.3888888888888895E-2</v>
      </c>
      <c r="W62" s="7">
        <f>((HOUR(Tabella1[[#This Row],[TOT. ORE]])*60)+MINUTE(Tabella1[[#This Row],[TOT. ORE]]))</f>
        <v>20</v>
      </c>
      <c r="Y62" s="6">
        <f>Tabella1[[#This Row],[TOT. MINUTI]]-Tabella1[[#This Row],[FERMO MACCHINA]]</f>
        <v>20</v>
      </c>
      <c r="Z62" s="6">
        <f>ROUNDDOWN(Tabella1[[#This Row],[DIFFERENZA EFFETTIVA - SCARTI]]/Tabella1[[#This Row],[TEMPO EFFETTIVO]]*60,0)</f>
        <v>186</v>
      </c>
    </row>
    <row r="63" spans="1:27" x14ac:dyDescent="0.25">
      <c r="A63" s="1">
        <v>44582</v>
      </c>
      <c r="B63">
        <v>33</v>
      </c>
      <c r="C63" s="6" t="str">
        <f>VLOOKUP(Tabella1[[#This Row],[COD. OPERATORE]],Tabella3[],2,FALSE)</f>
        <v>KETTY</v>
      </c>
      <c r="D63" t="s">
        <v>54</v>
      </c>
      <c r="E63" t="s">
        <v>115</v>
      </c>
      <c r="F63" t="s">
        <v>64</v>
      </c>
      <c r="G63" s="6" t="str">
        <f>VLOOKUP(Tabella1[[#This Row],[COD. MACCHINA]],Tabella35[],2,FALSE)</f>
        <v>MANUALE</v>
      </c>
      <c r="H63">
        <v>0</v>
      </c>
      <c r="I63">
        <v>16100</v>
      </c>
      <c r="J63" s="6">
        <f>Tabella1[[#This Row],[ASS. FINALI]]-Tabella1[[#This Row],[ASS.INIZIALI]]</f>
        <v>16100</v>
      </c>
      <c r="K63" t="s">
        <v>20</v>
      </c>
      <c r="M63" s="6">
        <f>ROUNDDOWN(IF(Tabella1[[#This Row],[DOPPIO OPERATORE '[SI/NO']]]="SI",Tabella1[[#This Row],[DIFFERENZA]]/2,Tabella1[[#This Row],[DIFFERENZA]]),0)</f>
        <v>16100</v>
      </c>
      <c r="O63" s="6">
        <f>Tabella1[[#This Row],[DIFFERENZA EFFETTIVA SE DOPPIO OPERATORE]]-Tabella1[[#This Row],[SCARTI]]</f>
        <v>16100</v>
      </c>
      <c r="P63" s="4">
        <v>0.375</v>
      </c>
      <c r="Q63" s="4">
        <v>0.5</v>
      </c>
      <c r="R63" s="5">
        <f>Tabella1[[#This Row],[ORA FINE MATTINA]]-Tabella1[[#This Row],[ORA INIZIO MATTINA]]</f>
        <v>0.125</v>
      </c>
      <c r="S63" s="4">
        <v>0.5625</v>
      </c>
      <c r="T63" s="4">
        <v>0.59375</v>
      </c>
      <c r="U63" s="5">
        <f>Tabella1[[#This Row],[ORA FINE POMERIGGIO]]-Tabella1[[#This Row],[ORA INIZIO POMERIGGIO]]</f>
        <v>3.125E-2</v>
      </c>
      <c r="V63" s="5">
        <f>Tabella1[[#This Row],[TOT. TEMPO POMERIGGIO]]+Tabella1[[#This Row],[TOT. TEMPO MATTINA]]</f>
        <v>0.15625</v>
      </c>
      <c r="W63" s="7">
        <f>((HOUR(Tabella1[[#This Row],[TOT. ORE]])*60)+MINUTE(Tabella1[[#This Row],[TOT. ORE]]))</f>
        <v>225</v>
      </c>
      <c r="Y63" s="6">
        <f>Tabella1[[#This Row],[TOT. MINUTI]]-Tabella1[[#This Row],[FERMO MACCHINA]]</f>
        <v>225</v>
      </c>
      <c r="Z63" s="6">
        <f>ROUNDDOWN(Tabella1[[#This Row],[DIFFERENZA EFFETTIVA - SCARTI]]/Tabella1[[#This Row],[TEMPO EFFETTIVO]]*60,0)</f>
        <v>4293</v>
      </c>
    </row>
    <row r="64" spans="1:27" x14ac:dyDescent="0.25">
      <c r="A64" s="1">
        <v>44582</v>
      </c>
      <c r="B64">
        <v>33</v>
      </c>
      <c r="C64" s="6" t="str">
        <f>VLOOKUP(Tabella1[[#This Row],[COD. OPERATORE]],Tabella3[],2,FALSE)</f>
        <v>KETTY</v>
      </c>
      <c r="D64" t="s">
        <v>16</v>
      </c>
      <c r="E64" t="s">
        <v>26</v>
      </c>
      <c r="F64">
        <v>6</v>
      </c>
      <c r="G64" s="6" t="str">
        <f>VLOOKUP(Tabella1[[#This Row],[COD. MACCHINA]],Tabella35[],2,FALSE)</f>
        <v>MSA matr.4319</v>
      </c>
      <c r="H64">
        <v>537609</v>
      </c>
      <c r="I64">
        <v>538112</v>
      </c>
      <c r="J64" s="6">
        <f>Tabella1[[#This Row],[ASS. FINALI]]-Tabella1[[#This Row],[ASS.INIZIALI]]</f>
        <v>503</v>
      </c>
      <c r="K64" t="s">
        <v>20</v>
      </c>
      <c r="M64" s="6">
        <f>ROUNDDOWN(IF(Tabella1[[#This Row],[DOPPIO OPERATORE '[SI/NO']]]="SI",Tabella1[[#This Row],[DIFFERENZA]]/2,Tabella1[[#This Row],[DIFFERENZA]]),0)</f>
        <v>503</v>
      </c>
      <c r="O64" s="6">
        <f>Tabella1[[#This Row],[DIFFERENZA EFFETTIVA SE DOPPIO OPERATORE]]-Tabella1[[#This Row],[SCARTI]]</f>
        <v>503</v>
      </c>
      <c r="P64" s="4">
        <v>0.59722222222222221</v>
      </c>
      <c r="Q64" s="4">
        <v>0.65625</v>
      </c>
      <c r="R64" s="5">
        <f>Tabella1[[#This Row],[ORA FINE MATTINA]]-Tabella1[[#This Row],[ORA INIZIO MATTINA]]</f>
        <v>5.902777777777779E-2</v>
      </c>
      <c r="S64" s="4"/>
      <c r="T64" s="4"/>
      <c r="U64" s="5">
        <f>Tabella1[[#This Row],[ORA FINE POMERIGGIO]]-Tabella1[[#This Row],[ORA INIZIO POMERIGGIO]]</f>
        <v>0</v>
      </c>
      <c r="V64" s="5">
        <f>Tabella1[[#This Row],[TOT. TEMPO POMERIGGIO]]+Tabella1[[#This Row],[TOT. TEMPO MATTINA]]</f>
        <v>5.902777777777779E-2</v>
      </c>
      <c r="W64" s="7">
        <f>((HOUR(Tabella1[[#This Row],[TOT. ORE]])*60)+MINUTE(Tabella1[[#This Row],[TOT. ORE]]))</f>
        <v>85</v>
      </c>
      <c r="Y64" s="6">
        <f>Tabella1[[#This Row],[TOT. MINUTI]]-Tabella1[[#This Row],[FERMO MACCHINA]]</f>
        <v>85</v>
      </c>
      <c r="Z64" s="6">
        <f>ROUNDDOWN(Tabella1[[#This Row],[DIFFERENZA EFFETTIVA - SCARTI]]/Tabella1[[#This Row],[TEMPO EFFETTIVO]]*60,0)</f>
        <v>355</v>
      </c>
    </row>
    <row r="65" spans="1:27" x14ac:dyDescent="0.25">
      <c r="A65" s="1">
        <v>44582</v>
      </c>
      <c r="B65">
        <v>33</v>
      </c>
      <c r="C65" s="6" t="str">
        <f>VLOOKUP(Tabella1[[#This Row],[COD. OPERATORE]],Tabella3[],2,FALSE)</f>
        <v>KETTY</v>
      </c>
      <c r="D65" t="s">
        <v>76</v>
      </c>
      <c r="E65" t="s">
        <v>116</v>
      </c>
      <c r="F65">
        <v>12</v>
      </c>
      <c r="G65" s="6" t="str">
        <f>VLOOKUP(Tabella1[[#This Row],[COD. MACCHINA]],Tabella35[],2,FALSE)</f>
        <v>FRESA matr.550/6</v>
      </c>
      <c r="H65">
        <v>0</v>
      </c>
      <c r="I65">
        <v>1000</v>
      </c>
      <c r="J65" s="6">
        <f>Tabella1[[#This Row],[ASS. FINALI]]-Tabella1[[#This Row],[ASS.INIZIALI]]</f>
        <v>1000</v>
      </c>
      <c r="K65" t="s">
        <v>20</v>
      </c>
      <c r="M65" s="6">
        <f>ROUNDDOWN(IF(Tabella1[[#This Row],[DOPPIO OPERATORE '[SI/NO']]]="SI",Tabella1[[#This Row],[DIFFERENZA]]/2,Tabella1[[#This Row],[DIFFERENZA]]),0)</f>
        <v>1000</v>
      </c>
      <c r="O65" s="6">
        <f>Tabella1[[#This Row],[DIFFERENZA EFFETTIVA SE DOPPIO OPERATORE]]-Tabella1[[#This Row],[SCARTI]]</f>
        <v>1000</v>
      </c>
      <c r="P65" s="4">
        <v>0.61458333333333337</v>
      </c>
      <c r="Q65" s="4">
        <v>0.72916666666666663</v>
      </c>
      <c r="R65" s="5">
        <f>Tabella1[[#This Row],[ORA FINE MATTINA]]-Tabella1[[#This Row],[ORA INIZIO MATTINA]]</f>
        <v>0.11458333333333326</v>
      </c>
      <c r="S65" s="4"/>
      <c r="T65" s="4"/>
      <c r="U65" s="5">
        <f>Tabella1[[#This Row],[ORA FINE POMERIGGIO]]-Tabella1[[#This Row],[ORA INIZIO POMERIGGIO]]</f>
        <v>0</v>
      </c>
      <c r="V65" s="5">
        <f>Tabella1[[#This Row],[TOT. TEMPO POMERIGGIO]]+Tabella1[[#This Row],[TOT. TEMPO MATTINA]]</f>
        <v>0.11458333333333326</v>
      </c>
      <c r="W65" s="7">
        <f>((HOUR(Tabella1[[#This Row],[TOT. ORE]])*60)+MINUTE(Tabella1[[#This Row],[TOT. ORE]]))</f>
        <v>165</v>
      </c>
      <c r="Y65" s="6">
        <f>Tabella1[[#This Row],[TOT. MINUTI]]-Tabella1[[#This Row],[FERMO MACCHINA]]</f>
        <v>165</v>
      </c>
      <c r="Z65" s="6">
        <f>ROUNDDOWN(Tabella1[[#This Row],[DIFFERENZA EFFETTIVA - SCARTI]]/Tabella1[[#This Row],[TEMPO EFFETTIVO]]*60,0)</f>
        <v>363</v>
      </c>
    </row>
    <row r="66" spans="1:27" x14ac:dyDescent="0.25">
      <c r="A66" s="1">
        <v>44585</v>
      </c>
      <c r="B66">
        <v>33</v>
      </c>
      <c r="C66" s="6" t="str">
        <f>VLOOKUP(Tabella1[[#This Row],[COD. OPERATORE]],Tabella3[],2,FALSE)</f>
        <v>KETTY</v>
      </c>
      <c r="D66" t="s">
        <v>76</v>
      </c>
      <c r="E66" t="s">
        <v>116</v>
      </c>
      <c r="F66">
        <v>12</v>
      </c>
      <c r="G66" s="6" t="str">
        <f>VLOOKUP(Tabella1[[#This Row],[COD. MACCHINA]],Tabella35[],2,FALSE)</f>
        <v>FRESA matr.550/6</v>
      </c>
      <c r="H66">
        <v>1000</v>
      </c>
      <c r="I66">
        <v>1300</v>
      </c>
      <c r="J66" s="6">
        <f>Tabella1[[#This Row],[ASS. FINALI]]-Tabella1[[#This Row],[ASS.INIZIALI]]</f>
        <v>300</v>
      </c>
      <c r="K66" t="s">
        <v>20</v>
      </c>
      <c r="M66" s="6">
        <f>ROUNDDOWN(IF(Tabella1[[#This Row],[DOPPIO OPERATORE '[SI/NO']]]="SI",Tabella1[[#This Row],[DIFFERENZA]]/2,Tabella1[[#This Row],[DIFFERENZA]]),0)</f>
        <v>300</v>
      </c>
      <c r="O66" s="6">
        <f>Tabella1[[#This Row],[DIFFERENZA EFFETTIVA SE DOPPIO OPERATORE]]-Tabella1[[#This Row],[SCARTI]]</f>
        <v>300</v>
      </c>
      <c r="P66" s="4">
        <v>0.33333333333333331</v>
      </c>
      <c r="Q66" s="4">
        <v>0.35069444444444442</v>
      </c>
      <c r="R66" s="5">
        <f>Tabella1[[#This Row],[ORA FINE MATTINA]]-Tabella1[[#This Row],[ORA INIZIO MATTINA]]</f>
        <v>1.7361111111111105E-2</v>
      </c>
      <c r="S66" s="4"/>
      <c r="T66" s="4"/>
      <c r="U66" s="5">
        <f>Tabella1[[#This Row],[ORA FINE POMERIGGIO]]-Tabella1[[#This Row],[ORA INIZIO POMERIGGIO]]</f>
        <v>0</v>
      </c>
      <c r="V66" s="5">
        <f>Tabella1[[#This Row],[TOT. TEMPO POMERIGGIO]]+Tabella1[[#This Row],[TOT. TEMPO MATTINA]]</f>
        <v>1.7361111111111105E-2</v>
      </c>
      <c r="W66" s="7">
        <f>((HOUR(Tabella1[[#This Row],[TOT. ORE]])*60)+MINUTE(Tabella1[[#This Row],[TOT. ORE]]))</f>
        <v>25</v>
      </c>
      <c r="Y66" s="6">
        <f>Tabella1[[#This Row],[TOT. MINUTI]]-Tabella1[[#This Row],[FERMO MACCHINA]]</f>
        <v>25</v>
      </c>
      <c r="Z66" s="6">
        <f>ROUNDDOWN(Tabella1[[#This Row],[DIFFERENZA EFFETTIVA - SCARTI]]/Tabella1[[#This Row],[TEMPO EFFETTIVO]]*60,0)</f>
        <v>720</v>
      </c>
    </row>
    <row r="67" spans="1:27" x14ac:dyDescent="0.25">
      <c r="A67" s="1">
        <v>44585</v>
      </c>
      <c r="B67">
        <v>33</v>
      </c>
      <c r="C67" s="6" t="str">
        <f>VLOOKUP(Tabella1[[#This Row],[COD. OPERATORE]],Tabella3[],2,FALSE)</f>
        <v>KETTY</v>
      </c>
      <c r="D67" t="s">
        <v>56</v>
      </c>
      <c r="E67" t="s">
        <v>117</v>
      </c>
      <c r="F67">
        <v>12</v>
      </c>
      <c r="G67" s="6" t="str">
        <f>VLOOKUP(Tabella1[[#This Row],[COD. MACCHINA]],Tabella35[],2,FALSE)</f>
        <v>FRESA matr.550/6</v>
      </c>
      <c r="H67">
        <v>0</v>
      </c>
      <c r="I67">
        <v>1500</v>
      </c>
      <c r="J67" s="6">
        <f>Tabella1[[#This Row],[ASS. FINALI]]-Tabella1[[#This Row],[ASS.INIZIALI]]</f>
        <v>1500</v>
      </c>
      <c r="K67" t="s">
        <v>20</v>
      </c>
      <c r="M67" s="6">
        <f>ROUNDDOWN(IF(Tabella1[[#This Row],[DOPPIO OPERATORE '[SI/NO']]]="SI",Tabella1[[#This Row],[DIFFERENZA]]/2,Tabella1[[#This Row],[DIFFERENZA]]),0)</f>
        <v>1500</v>
      </c>
      <c r="O67" s="6">
        <f>Tabella1[[#This Row],[DIFFERENZA EFFETTIVA SE DOPPIO OPERATORE]]-Tabella1[[#This Row],[SCARTI]]</f>
        <v>1500</v>
      </c>
      <c r="P67" s="4">
        <v>0.35069444444444442</v>
      </c>
      <c r="Q67" s="4">
        <v>0.46527777777777773</v>
      </c>
      <c r="R67" s="5">
        <f>Tabella1[[#This Row],[ORA FINE MATTINA]]-Tabella1[[#This Row],[ORA INIZIO MATTINA]]</f>
        <v>0.11458333333333331</v>
      </c>
      <c r="S67" s="4"/>
      <c r="T67" s="4"/>
      <c r="U67" s="5">
        <f>Tabella1[[#This Row],[ORA FINE POMERIGGIO]]-Tabella1[[#This Row],[ORA INIZIO POMERIGGIO]]</f>
        <v>0</v>
      </c>
      <c r="V67" s="5">
        <f>Tabella1[[#This Row],[TOT. TEMPO POMERIGGIO]]+Tabella1[[#This Row],[TOT. TEMPO MATTINA]]</f>
        <v>0.11458333333333331</v>
      </c>
      <c r="W67" s="7">
        <f>((HOUR(Tabella1[[#This Row],[TOT. ORE]])*60)+MINUTE(Tabella1[[#This Row],[TOT. ORE]]))</f>
        <v>165</v>
      </c>
      <c r="Y67" s="6">
        <f>Tabella1[[#This Row],[TOT. MINUTI]]-Tabella1[[#This Row],[FERMO MACCHINA]]</f>
        <v>165</v>
      </c>
      <c r="Z67" s="6">
        <f>ROUNDDOWN(Tabella1[[#This Row],[DIFFERENZA EFFETTIVA - SCARTI]]/Tabella1[[#This Row],[TEMPO EFFETTIVO]]*60,0)</f>
        <v>545</v>
      </c>
    </row>
    <row r="68" spans="1:27" x14ac:dyDescent="0.25">
      <c r="A68" s="1">
        <v>44585</v>
      </c>
      <c r="B68">
        <v>33</v>
      </c>
      <c r="C68" s="6" t="str">
        <f>VLOOKUP(Tabella1[[#This Row],[COD. OPERATORE]],Tabella3[],2,FALSE)</f>
        <v>KETTY</v>
      </c>
      <c r="D68" t="s">
        <v>56</v>
      </c>
      <c r="E68" t="s">
        <v>118</v>
      </c>
      <c r="F68">
        <v>12</v>
      </c>
      <c r="G68" s="6" t="str">
        <f>VLOOKUP(Tabella1[[#This Row],[COD. MACCHINA]],Tabella35[],2,FALSE)</f>
        <v>FRESA matr.550/6</v>
      </c>
      <c r="H68">
        <v>0</v>
      </c>
      <c r="I68">
        <v>2900</v>
      </c>
      <c r="J68" s="6">
        <f>Tabella1[[#This Row],[ASS. FINALI]]-Tabella1[[#This Row],[ASS.INIZIALI]]</f>
        <v>2900</v>
      </c>
      <c r="K68" t="s">
        <v>20</v>
      </c>
      <c r="M68" s="6">
        <f>ROUNDDOWN(IF(Tabella1[[#This Row],[DOPPIO OPERATORE '[SI/NO']]]="SI",Tabella1[[#This Row],[DIFFERENZA]]/2,Tabella1[[#This Row],[DIFFERENZA]]),0)</f>
        <v>2900</v>
      </c>
      <c r="O68" s="6">
        <f>Tabella1[[#This Row],[DIFFERENZA EFFETTIVA SE DOPPIO OPERATORE]]-Tabella1[[#This Row],[SCARTI]]</f>
        <v>2900</v>
      </c>
      <c r="P68" s="4">
        <v>0.46527777777777773</v>
      </c>
      <c r="Q68" s="4">
        <v>0.5</v>
      </c>
      <c r="R68" s="5">
        <f>Tabella1[[#This Row],[ORA FINE MATTINA]]-Tabella1[[#This Row],[ORA INIZIO MATTINA]]</f>
        <v>3.4722222222222265E-2</v>
      </c>
      <c r="S68" s="4">
        <v>0.5625</v>
      </c>
      <c r="T68" s="4">
        <v>0.72916666666666663</v>
      </c>
      <c r="U68" s="5">
        <f>Tabella1[[#This Row],[ORA FINE POMERIGGIO]]-Tabella1[[#This Row],[ORA INIZIO POMERIGGIO]]</f>
        <v>0.16666666666666663</v>
      </c>
      <c r="V68" s="5">
        <f>Tabella1[[#This Row],[TOT. TEMPO POMERIGGIO]]+Tabella1[[#This Row],[TOT. TEMPO MATTINA]]</f>
        <v>0.2013888888888889</v>
      </c>
      <c r="W68" s="7">
        <f>((HOUR(Tabella1[[#This Row],[TOT. ORE]])*60)+MINUTE(Tabella1[[#This Row],[TOT. ORE]]))</f>
        <v>290</v>
      </c>
      <c r="Y68" s="6">
        <f>Tabella1[[#This Row],[TOT. MINUTI]]-Tabella1[[#This Row],[FERMO MACCHINA]]</f>
        <v>290</v>
      </c>
      <c r="Z68" s="6">
        <f>ROUNDDOWN(Tabella1[[#This Row],[DIFFERENZA EFFETTIVA - SCARTI]]/Tabella1[[#This Row],[TEMPO EFFETTIVO]]*60,0)</f>
        <v>600</v>
      </c>
    </row>
    <row r="69" spans="1:27" x14ac:dyDescent="0.25">
      <c r="A69" s="1">
        <v>44586</v>
      </c>
      <c r="B69">
        <v>33</v>
      </c>
      <c r="C69" s="6" t="str">
        <f>VLOOKUP(Tabella1[[#This Row],[COD. OPERATORE]],Tabella3[],2,FALSE)</f>
        <v>KETTY</v>
      </c>
      <c r="D69" t="s">
        <v>56</v>
      </c>
      <c r="E69" t="s">
        <v>118</v>
      </c>
      <c r="F69">
        <v>12</v>
      </c>
      <c r="G69" s="6" t="str">
        <f>VLOOKUP(Tabella1[[#This Row],[COD. MACCHINA]],Tabella35[],2,FALSE)</f>
        <v>FRESA matr.550/6</v>
      </c>
      <c r="H69">
        <v>100</v>
      </c>
      <c r="I69">
        <v>4800</v>
      </c>
      <c r="J69" s="6">
        <f>Tabella1[[#This Row],[ASS. FINALI]]-Tabella1[[#This Row],[ASS.INIZIALI]]</f>
        <v>4700</v>
      </c>
      <c r="K69" t="s">
        <v>20</v>
      </c>
      <c r="M69" s="6">
        <f>ROUNDDOWN(IF(Tabella1[[#This Row],[DOPPIO OPERATORE '[SI/NO']]]="SI",Tabella1[[#This Row],[DIFFERENZA]]/2,Tabella1[[#This Row],[DIFFERENZA]]),0)</f>
        <v>4700</v>
      </c>
      <c r="O69" s="6">
        <f>Tabella1[[#This Row],[DIFFERENZA EFFETTIVA SE DOPPIO OPERATORE]]-Tabella1[[#This Row],[SCARTI]]</f>
        <v>4700</v>
      </c>
      <c r="P69" s="4">
        <v>0.37847222222222227</v>
      </c>
      <c r="Q69" s="4">
        <v>0.5</v>
      </c>
      <c r="R69" s="5">
        <f>Tabella1[[#This Row],[ORA FINE MATTINA]]-Tabella1[[#This Row],[ORA INIZIO MATTINA]]</f>
        <v>0.12152777777777773</v>
      </c>
      <c r="S69" s="4">
        <v>0.5625</v>
      </c>
      <c r="T69" s="4">
        <v>0.72916666666666663</v>
      </c>
      <c r="U69" s="5">
        <f>Tabella1[[#This Row],[ORA FINE POMERIGGIO]]-Tabella1[[#This Row],[ORA INIZIO POMERIGGIO]]</f>
        <v>0.16666666666666663</v>
      </c>
      <c r="V69" s="5">
        <f>Tabella1[[#This Row],[TOT. TEMPO POMERIGGIO]]+Tabella1[[#This Row],[TOT. TEMPO MATTINA]]</f>
        <v>0.28819444444444436</v>
      </c>
      <c r="W69" s="7">
        <f>((HOUR(Tabella1[[#This Row],[TOT. ORE]])*60)+MINUTE(Tabella1[[#This Row],[TOT. ORE]]))</f>
        <v>415</v>
      </c>
      <c r="Y69" s="6">
        <f>Tabella1[[#This Row],[TOT. MINUTI]]-Tabella1[[#This Row],[FERMO MACCHINA]]</f>
        <v>415</v>
      </c>
      <c r="Z69" s="6">
        <f>ROUNDDOWN(Tabella1[[#This Row],[DIFFERENZA EFFETTIVA - SCARTI]]/Tabella1[[#This Row],[TEMPO EFFETTIVO]]*60,0)</f>
        <v>679</v>
      </c>
    </row>
    <row r="70" spans="1:27" x14ac:dyDescent="0.25">
      <c r="A70" s="1">
        <v>44587</v>
      </c>
      <c r="B70">
        <v>33</v>
      </c>
      <c r="C70" s="6" t="str">
        <f>VLOOKUP(Tabella1[[#This Row],[COD. OPERATORE]],Tabella3[],2,FALSE)</f>
        <v>KETTY</v>
      </c>
      <c r="D70" t="s">
        <v>56</v>
      </c>
      <c r="E70" t="s">
        <v>118</v>
      </c>
      <c r="F70">
        <v>12</v>
      </c>
      <c r="G70" s="6" t="str">
        <f>VLOOKUP(Tabella1[[#This Row],[COD. MACCHINA]],Tabella35[],2,FALSE)</f>
        <v>FRESA matr.550/6</v>
      </c>
      <c r="H70">
        <v>4800</v>
      </c>
      <c r="I70">
        <v>5400</v>
      </c>
      <c r="J70" s="6">
        <f>Tabella1[[#This Row],[ASS. FINALI]]-Tabella1[[#This Row],[ASS.INIZIALI]]</f>
        <v>600</v>
      </c>
      <c r="K70" t="s">
        <v>20</v>
      </c>
      <c r="M70" s="6">
        <f>ROUNDDOWN(IF(Tabella1[[#This Row],[DOPPIO OPERATORE '[SI/NO']]]="SI",Tabella1[[#This Row],[DIFFERENZA]]/2,Tabella1[[#This Row],[DIFFERENZA]]),0)</f>
        <v>600</v>
      </c>
      <c r="O70" s="6">
        <f>Tabella1[[#This Row],[DIFFERENZA EFFETTIVA SE DOPPIO OPERATORE]]-Tabella1[[#This Row],[SCARTI]]</f>
        <v>600</v>
      </c>
      <c r="P70" s="4">
        <v>0.375</v>
      </c>
      <c r="Q70" s="4">
        <v>0.40625</v>
      </c>
      <c r="R70" s="5">
        <f>Tabella1[[#This Row],[ORA FINE MATTINA]]-Tabella1[[#This Row],[ORA INIZIO MATTINA]]</f>
        <v>3.125E-2</v>
      </c>
      <c r="S70" s="4"/>
      <c r="T70" s="4"/>
      <c r="U70" s="5">
        <f>Tabella1[[#This Row],[ORA FINE POMERIGGIO]]-Tabella1[[#This Row],[ORA INIZIO POMERIGGIO]]</f>
        <v>0</v>
      </c>
      <c r="V70" s="5">
        <f>Tabella1[[#This Row],[TOT. TEMPO POMERIGGIO]]+Tabella1[[#This Row],[TOT. TEMPO MATTINA]]</f>
        <v>3.125E-2</v>
      </c>
      <c r="W70" s="7">
        <f>((HOUR(Tabella1[[#This Row],[TOT. ORE]])*60)+MINUTE(Tabella1[[#This Row],[TOT. ORE]]))</f>
        <v>45</v>
      </c>
      <c r="Y70" s="6">
        <f>Tabella1[[#This Row],[TOT. MINUTI]]-Tabella1[[#This Row],[FERMO MACCHINA]]</f>
        <v>45</v>
      </c>
      <c r="Z70" s="6">
        <f>ROUNDDOWN(Tabella1[[#This Row],[DIFFERENZA EFFETTIVA - SCARTI]]/Tabella1[[#This Row],[TEMPO EFFETTIVO]]*60,0)</f>
        <v>800</v>
      </c>
    </row>
    <row r="71" spans="1:27" x14ac:dyDescent="0.25">
      <c r="A71" s="1">
        <v>44585</v>
      </c>
      <c r="B71">
        <v>32</v>
      </c>
      <c r="C71" s="6" t="str">
        <f>VLOOKUP(Tabella1[[#This Row],[COD. OPERATORE]],Tabella3[],2,FALSE)</f>
        <v>ALESSANDRA</v>
      </c>
      <c r="D71" t="s">
        <v>56</v>
      </c>
      <c r="E71" t="s">
        <v>119</v>
      </c>
      <c r="F71" t="s">
        <v>64</v>
      </c>
      <c r="G71" s="6" t="str">
        <f>VLOOKUP(Tabella1[[#This Row],[COD. MACCHINA]],Tabella35[],2,FALSE)</f>
        <v>MANUALE</v>
      </c>
      <c r="H71">
        <v>0</v>
      </c>
      <c r="I71">
        <v>60</v>
      </c>
      <c r="J71" s="6">
        <f>Tabella1[[#This Row],[ASS. FINALI]]-Tabella1[[#This Row],[ASS.INIZIALI]]</f>
        <v>60</v>
      </c>
      <c r="K71" t="s">
        <v>20</v>
      </c>
      <c r="M71" s="6">
        <f>ROUNDDOWN(IF(Tabella1[[#This Row],[DOPPIO OPERATORE '[SI/NO']]]="SI",Tabella1[[#This Row],[DIFFERENZA]]/2,Tabella1[[#This Row],[DIFFERENZA]]),0)</f>
        <v>60</v>
      </c>
      <c r="O71" s="6">
        <f>Tabella1[[#This Row],[DIFFERENZA EFFETTIVA SE DOPPIO OPERATORE]]-Tabella1[[#This Row],[SCARTI]]</f>
        <v>60</v>
      </c>
      <c r="P71" s="4">
        <v>0.33333333333333331</v>
      </c>
      <c r="Q71" s="4">
        <v>0.45833333333333331</v>
      </c>
      <c r="R71" s="5">
        <f>Tabella1[[#This Row],[ORA FINE MATTINA]]-Tabella1[[#This Row],[ORA INIZIO MATTINA]]</f>
        <v>0.125</v>
      </c>
      <c r="S71" s="4"/>
      <c r="T71" s="4"/>
      <c r="U71" s="5">
        <f>Tabella1[[#This Row],[ORA FINE POMERIGGIO]]-Tabella1[[#This Row],[ORA INIZIO POMERIGGIO]]</f>
        <v>0</v>
      </c>
      <c r="V71" s="5">
        <f>Tabella1[[#This Row],[TOT. TEMPO POMERIGGIO]]+Tabella1[[#This Row],[TOT. TEMPO MATTINA]]</f>
        <v>0.125</v>
      </c>
      <c r="W71" s="7">
        <f>((HOUR(Tabella1[[#This Row],[TOT. ORE]])*60)+MINUTE(Tabella1[[#This Row],[TOT. ORE]]))</f>
        <v>180</v>
      </c>
      <c r="Y71" s="6">
        <f>Tabella1[[#This Row],[TOT. MINUTI]]-Tabella1[[#This Row],[FERMO MACCHINA]]</f>
        <v>180</v>
      </c>
      <c r="Z71" s="6">
        <f>ROUNDDOWN(Tabella1[[#This Row],[DIFFERENZA EFFETTIVA - SCARTI]]/Tabella1[[#This Row],[TEMPO EFFETTIVO]]*60,0)</f>
        <v>20</v>
      </c>
      <c r="AA71" t="s">
        <v>66</v>
      </c>
    </row>
    <row r="72" spans="1:27" x14ac:dyDescent="0.25">
      <c r="A72" s="1">
        <v>44585</v>
      </c>
      <c r="B72">
        <v>32</v>
      </c>
      <c r="C72" s="6" t="str">
        <f>VLOOKUP(Tabella1[[#This Row],[COD. OPERATORE]],Tabella3[],2,FALSE)</f>
        <v>ALESSANDRA</v>
      </c>
      <c r="D72" t="s">
        <v>16</v>
      </c>
      <c r="E72" t="s">
        <v>17</v>
      </c>
      <c r="F72">
        <v>6</v>
      </c>
      <c r="G72" s="6" t="str">
        <f>VLOOKUP(Tabella1[[#This Row],[COD. MACCHINA]],Tabella35[],2,FALSE)</f>
        <v>MSA matr.4319</v>
      </c>
      <c r="H72">
        <v>538113</v>
      </c>
      <c r="I72">
        <v>538887</v>
      </c>
      <c r="J72" s="6">
        <f>Tabella1[[#This Row],[ASS. FINALI]]-Tabella1[[#This Row],[ASS.INIZIALI]]</f>
        <v>774</v>
      </c>
      <c r="K72" t="s">
        <v>20</v>
      </c>
      <c r="M72" s="6">
        <f>ROUNDDOWN(IF(Tabella1[[#This Row],[DOPPIO OPERATORE '[SI/NO']]]="SI",Tabella1[[#This Row],[DIFFERENZA]]/2,Tabella1[[#This Row],[DIFFERENZA]]),0)</f>
        <v>774</v>
      </c>
      <c r="O72" s="6">
        <f>Tabella1[[#This Row],[DIFFERENZA EFFETTIVA SE DOPPIO OPERATORE]]-Tabella1[[#This Row],[SCARTI]]</f>
        <v>774</v>
      </c>
      <c r="P72" s="4">
        <v>0.45833333333333331</v>
      </c>
      <c r="Q72" s="4">
        <v>0.5</v>
      </c>
      <c r="R72" s="5">
        <f>Tabella1[[#This Row],[ORA FINE MATTINA]]-Tabella1[[#This Row],[ORA INIZIO MATTINA]]</f>
        <v>4.1666666666666685E-2</v>
      </c>
      <c r="S72" s="4">
        <v>0.5625</v>
      </c>
      <c r="T72" s="4">
        <v>0.72916666666666663</v>
      </c>
      <c r="U72" s="5">
        <f>Tabella1[[#This Row],[ORA FINE POMERIGGIO]]-Tabella1[[#This Row],[ORA INIZIO POMERIGGIO]]</f>
        <v>0.16666666666666663</v>
      </c>
      <c r="V72" s="5">
        <f>Tabella1[[#This Row],[TOT. TEMPO POMERIGGIO]]+Tabella1[[#This Row],[TOT. TEMPO MATTINA]]</f>
        <v>0.20833333333333331</v>
      </c>
      <c r="W72" s="7">
        <f>((HOUR(Tabella1[[#This Row],[TOT. ORE]])*60)+MINUTE(Tabella1[[#This Row],[TOT. ORE]]))</f>
        <v>300</v>
      </c>
      <c r="Y72" s="6">
        <f>Tabella1[[#This Row],[TOT. MINUTI]]-Tabella1[[#This Row],[FERMO MACCHINA]]</f>
        <v>300</v>
      </c>
      <c r="Z72" s="6">
        <f>ROUNDDOWN(Tabella1[[#This Row],[DIFFERENZA EFFETTIVA - SCARTI]]/Tabella1[[#This Row],[TEMPO EFFETTIVO]]*60,0)</f>
        <v>154</v>
      </c>
      <c r="AA72" t="s">
        <v>66</v>
      </c>
    </row>
    <row r="73" spans="1:27" x14ac:dyDescent="0.25">
      <c r="A73" s="1">
        <v>44586</v>
      </c>
      <c r="B73">
        <v>32</v>
      </c>
      <c r="C73" s="6" t="str">
        <f>VLOOKUP(Tabella1[[#This Row],[COD. OPERATORE]],Tabella3[],2,FALSE)</f>
        <v>ALESSANDRA</v>
      </c>
      <c r="D73" t="s">
        <v>16</v>
      </c>
      <c r="E73" t="s">
        <v>17</v>
      </c>
      <c r="F73">
        <v>6</v>
      </c>
      <c r="G73" s="6" t="str">
        <f>VLOOKUP(Tabella1[[#This Row],[COD. MACCHINA]],Tabella35[],2,FALSE)</f>
        <v>MSA matr.4319</v>
      </c>
      <c r="H73">
        <v>538817</v>
      </c>
      <c r="I73">
        <v>539321</v>
      </c>
      <c r="J73" s="6">
        <f>Tabella1[[#This Row],[ASS. FINALI]]-Tabella1[[#This Row],[ASS.INIZIALI]]</f>
        <v>504</v>
      </c>
      <c r="K73" t="s">
        <v>20</v>
      </c>
      <c r="M73" s="6">
        <f>ROUNDDOWN(IF(Tabella1[[#This Row],[DOPPIO OPERATORE '[SI/NO']]]="SI",Tabella1[[#This Row],[DIFFERENZA]]/2,Tabella1[[#This Row],[DIFFERENZA]]),0)</f>
        <v>504</v>
      </c>
      <c r="O73" s="6">
        <f>Tabella1[[#This Row],[DIFFERENZA EFFETTIVA SE DOPPIO OPERATORE]]-Tabella1[[#This Row],[SCARTI]]</f>
        <v>504</v>
      </c>
      <c r="P73" s="4">
        <v>0.36319444444444443</v>
      </c>
      <c r="Q73" s="4">
        <v>0.4548611111111111</v>
      </c>
      <c r="R73" s="5">
        <f>Tabella1[[#This Row],[ORA FINE MATTINA]]-Tabella1[[#This Row],[ORA INIZIO MATTINA]]</f>
        <v>9.1666666666666674E-2</v>
      </c>
      <c r="S73" s="4"/>
      <c r="T73" s="4"/>
      <c r="U73" s="5">
        <f>Tabella1[[#This Row],[ORA FINE POMERIGGIO]]-Tabella1[[#This Row],[ORA INIZIO POMERIGGIO]]</f>
        <v>0</v>
      </c>
      <c r="V73" s="5">
        <f>Tabella1[[#This Row],[TOT. TEMPO POMERIGGIO]]+Tabella1[[#This Row],[TOT. TEMPO MATTINA]]</f>
        <v>9.1666666666666674E-2</v>
      </c>
      <c r="W73" s="7">
        <f>((HOUR(Tabella1[[#This Row],[TOT. ORE]])*60)+MINUTE(Tabella1[[#This Row],[TOT. ORE]]))</f>
        <v>132</v>
      </c>
      <c r="Y73" s="6">
        <f>Tabella1[[#This Row],[TOT. MINUTI]]-Tabella1[[#This Row],[FERMO MACCHINA]]</f>
        <v>132</v>
      </c>
      <c r="Z73" s="6">
        <f>ROUNDDOWN(Tabella1[[#This Row],[DIFFERENZA EFFETTIVA - SCARTI]]/Tabella1[[#This Row],[TEMPO EFFETTIVO]]*60,0)</f>
        <v>229</v>
      </c>
    </row>
    <row r="74" spans="1:27" x14ac:dyDescent="0.25">
      <c r="A74" s="1">
        <v>44586</v>
      </c>
      <c r="B74">
        <v>32</v>
      </c>
      <c r="C74" s="6" t="str">
        <f>VLOOKUP(Tabella1[[#This Row],[COD. OPERATORE]],Tabella3[],2,FALSE)</f>
        <v>ALESSANDRA</v>
      </c>
      <c r="D74" t="s">
        <v>74</v>
      </c>
      <c r="E74" t="s">
        <v>120</v>
      </c>
      <c r="F74">
        <v>22</v>
      </c>
      <c r="G74" s="6" t="str">
        <f>VLOOKUP(Tabella1[[#This Row],[COD. MACCHINA]],Tabella35[],2,FALSE)</f>
        <v>LASER VIOLA</v>
      </c>
      <c r="H74">
        <v>2818</v>
      </c>
      <c r="I74">
        <v>3000</v>
      </c>
      <c r="J74" s="6">
        <f>Tabella1[[#This Row],[ASS. FINALI]]-Tabella1[[#This Row],[ASS.INIZIALI]]</f>
        <v>182</v>
      </c>
      <c r="K74" t="s">
        <v>20</v>
      </c>
      <c r="M74" s="6">
        <f>ROUNDDOWN(IF(Tabella1[[#This Row],[DOPPIO OPERATORE '[SI/NO']]]="SI",Tabella1[[#This Row],[DIFFERENZA]]/2,Tabella1[[#This Row],[DIFFERENZA]]),0)</f>
        <v>182</v>
      </c>
      <c r="O74" s="6">
        <f>Tabella1[[#This Row],[DIFFERENZA EFFETTIVA SE DOPPIO OPERATORE]]-Tabella1[[#This Row],[SCARTI]]</f>
        <v>182</v>
      </c>
      <c r="P74" s="4">
        <v>0.4548611111111111</v>
      </c>
      <c r="Q74" s="4">
        <v>0.5</v>
      </c>
      <c r="R74" s="5">
        <f>Tabella1[[#This Row],[ORA FINE MATTINA]]-Tabella1[[#This Row],[ORA INIZIO MATTINA]]</f>
        <v>4.5138888888888895E-2</v>
      </c>
      <c r="S74" s="4">
        <v>0.5625</v>
      </c>
      <c r="T74" s="4">
        <v>0.58333333333333337</v>
      </c>
      <c r="U74" s="5">
        <f>Tabella1[[#This Row],[ORA FINE POMERIGGIO]]-Tabella1[[#This Row],[ORA INIZIO POMERIGGIO]]</f>
        <v>2.083333333333337E-2</v>
      </c>
      <c r="V74" s="5">
        <f>Tabella1[[#This Row],[TOT. TEMPO POMERIGGIO]]+Tabella1[[#This Row],[TOT. TEMPO MATTINA]]</f>
        <v>6.5972222222222265E-2</v>
      </c>
      <c r="W74" s="7">
        <f>((HOUR(Tabella1[[#This Row],[TOT. ORE]])*60)+MINUTE(Tabella1[[#This Row],[TOT. ORE]]))</f>
        <v>95</v>
      </c>
      <c r="Y74" s="6">
        <f>Tabella1[[#This Row],[TOT. MINUTI]]-Tabella1[[#This Row],[FERMO MACCHINA]]</f>
        <v>95</v>
      </c>
      <c r="Z74" s="6">
        <f>ROUNDDOWN(Tabella1[[#This Row],[DIFFERENZA EFFETTIVA - SCARTI]]/Tabella1[[#This Row],[TEMPO EFFETTIVO]]*60,0)</f>
        <v>114</v>
      </c>
    </row>
    <row r="75" spans="1:27" x14ac:dyDescent="0.25">
      <c r="A75" s="1">
        <v>44586</v>
      </c>
      <c r="B75">
        <v>32</v>
      </c>
      <c r="C75" s="6" t="str">
        <f>VLOOKUP(Tabella1[[#This Row],[COD. OPERATORE]],Tabella3[],2,FALSE)</f>
        <v>ALESSANDRA</v>
      </c>
      <c r="D75" t="s">
        <v>74</v>
      </c>
      <c r="E75" t="s">
        <v>121</v>
      </c>
      <c r="F75">
        <v>4</v>
      </c>
      <c r="G75" s="6" t="str">
        <f>VLOOKUP(Tabella1[[#This Row],[COD. MACCHINA]],Tabella35[],2,FALSE)</f>
        <v>LASER VERDE</v>
      </c>
      <c r="H75">
        <v>922</v>
      </c>
      <c r="I75">
        <v>1290</v>
      </c>
      <c r="J75" s="6">
        <f>Tabella1[[#This Row],[ASS. FINALI]]-Tabella1[[#This Row],[ASS.INIZIALI]]</f>
        <v>368</v>
      </c>
      <c r="K75" t="s">
        <v>20</v>
      </c>
      <c r="M75" s="6">
        <f>ROUNDDOWN(IF(Tabella1[[#This Row],[DOPPIO OPERATORE '[SI/NO']]]="SI",Tabella1[[#This Row],[DIFFERENZA]]/2,Tabella1[[#This Row],[DIFFERENZA]]),0)</f>
        <v>368</v>
      </c>
      <c r="O75" s="6">
        <f>Tabella1[[#This Row],[DIFFERENZA EFFETTIVA SE DOPPIO OPERATORE]]-Tabella1[[#This Row],[SCARTI]]</f>
        <v>368</v>
      </c>
      <c r="P75" s="4">
        <v>0.58333333333333337</v>
      </c>
      <c r="Q75" s="4">
        <v>0.70833333333333337</v>
      </c>
      <c r="R75" s="5">
        <f>Tabella1[[#This Row],[ORA FINE MATTINA]]-Tabella1[[#This Row],[ORA INIZIO MATTINA]]</f>
        <v>0.125</v>
      </c>
      <c r="S75" s="4"/>
      <c r="T75" s="4"/>
      <c r="U75" s="5">
        <f>Tabella1[[#This Row],[ORA FINE POMERIGGIO]]-Tabella1[[#This Row],[ORA INIZIO POMERIGGIO]]</f>
        <v>0</v>
      </c>
      <c r="V75" s="5">
        <f>Tabella1[[#This Row],[TOT. TEMPO POMERIGGIO]]+Tabella1[[#This Row],[TOT. TEMPO MATTINA]]</f>
        <v>0.125</v>
      </c>
      <c r="W75" s="7">
        <f>((HOUR(Tabella1[[#This Row],[TOT. ORE]])*60)+MINUTE(Tabella1[[#This Row],[TOT. ORE]]))</f>
        <v>180</v>
      </c>
      <c r="Y75" s="6">
        <f>Tabella1[[#This Row],[TOT. MINUTI]]-Tabella1[[#This Row],[FERMO MACCHINA]]</f>
        <v>180</v>
      </c>
      <c r="Z75" s="6">
        <f>ROUNDDOWN(Tabella1[[#This Row],[DIFFERENZA EFFETTIVA - SCARTI]]/Tabella1[[#This Row],[TEMPO EFFETTIVO]]*60,0)</f>
        <v>122</v>
      </c>
      <c r="AA75" t="s">
        <v>122</v>
      </c>
    </row>
    <row r="76" spans="1:27" x14ac:dyDescent="0.25">
      <c r="A76" s="1">
        <v>44587</v>
      </c>
      <c r="B76">
        <v>32</v>
      </c>
      <c r="C76" s="6" t="str">
        <f>VLOOKUP(Tabella1[[#This Row],[COD. OPERATORE]],Tabella3[],2,FALSE)</f>
        <v>ALESSANDRA</v>
      </c>
      <c r="D76" t="s">
        <v>16</v>
      </c>
      <c r="E76" t="s">
        <v>26</v>
      </c>
      <c r="F76">
        <v>6</v>
      </c>
      <c r="G76" s="6" t="str">
        <f>VLOOKUP(Tabella1[[#This Row],[COD. MACCHINA]],Tabella35[],2,FALSE)</f>
        <v>MSA matr.4319</v>
      </c>
      <c r="H76">
        <v>539322</v>
      </c>
      <c r="I76">
        <v>539543</v>
      </c>
      <c r="J76" s="6">
        <f>Tabella1[[#This Row],[ASS. FINALI]]-Tabella1[[#This Row],[ASS.INIZIALI]]</f>
        <v>221</v>
      </c>
      <c r="K76" t="s">
        <v>20</v>
      </c>
      <c r="M76" s="6">
        <f>ROUNDDOWN(IF(Tabella1[[#This Row],[DOPPIO OPERATORE '[SI/NO']]]="SI",Tabella1[[#This Row],[DIFFERENZA]]/2,Tabella1[[#This Row],[DIFFERENZA]]),0)</f>
        <v>221</v>
      </c>
      <c r="O76" s="6">
        <f>Tabella1[[#This Row],[DIFFERENZA EFFETTIVA SE DOPPIO OPERATORE]]-Tabella1[[#This Row],[SCARTI]]</f>
        <v>221</v>
      </c>
      <c r="P76" s="4">
        <v>0.38680555555555557</v>
      </c>
      <c r="Q76" s="4">
        <v>0.4236111111111111</v>
      </c>
      <c r="R76" s="5">
        <f>Tabella1[[#This Row],[ORA FINE MATTINA]]-Tabella1[[#This Row],[ORA INIZIO MATTINA]]</f>
        <v>3.6805555555555536E-2</v>
      </c>
      <c r="S76" s="4"/>
      <c r="T76" s="4"/>
      <c r="U76" s="5">
        <f>Tabella1[[#This Row],[ORA FINE POMERIGGIO]]-Tabella1[[#This Row],[ORA INIZIO POMERIGGIO]]</f>
        <v>0</v>
      </c>
      <c r="V76" s="5">
        <f>Tabella1[[#This Row],[TOT. TEMPO POMERIGGIO]]+Tabella1[[#This Row],[TOT. TEMPO MATTINA]]</f>
        <v>3.6805555555555536E-2</v>
      </c>
      <c r="W76" s="7">
        <f>((HOUR(Tabella1[[#This Row],[TOT. ORE]])*60)+MINUTE(Tabella1[[#This Row],[TOT. ORE]]))</f>
        <v>53</v>
      </c>
      <c r="Y76" s="6">
        <f>Tabella1[[#This Row],[TOT. MINUTI]]-Tabella1[[#This Row],[FERMO MACCHINA]]</f>
        <v>53</v>
      </c>
      <c r="Z76" s="6">
        <f>ROUNDDOWN(Tabella1[[#This Row],[DIFFERENZA EFFETTIVA - SCARTI]]/Tabella1[[#This Row],[TEMPO EFFETTIVO]]*60,0)</f>
        <v>250</v>
      </c>
    </row>
    <row r="77" spans="1:27" x14ac:dyDescent="0.25">
      <c r="A77" s="1">
        <v>44587</v>
      </c>
      <c r="B77">
        <v>32</v>
      </c>
      <c r="C77" s="6" t="str">
        <f>VLOOKUP(Tabella1[[#This Row],[COD. OPERATORE]],Tabella3[],2,FALSE)</f>
        <v>ALESSANDRA</v>
      </c>
      <c r="D77" t="s">
        <v>16</v>
      </c>
      <c r="E77" t="s">
        <v>96</v>
      </c>
      <c r="F77">
        <v>8</v>
      </c>
      <c r="G77" s="6" t="str">
        <f>VLOOKUP(Tabella1[[#This Row],[COD. MACCHINA]],Tabella35[],2,FALSE)</f>
        <v>MONTAGGIO RUOTE</v>
      </c>
      <c r="H77">
        <v>0</v>
      </c>
      <c r="I77">
        <v>1550</v>
      </c>
      <c r="J77" s="6">
        <f>Tabella1[[#This Row],[ASS. FINALI]]-Tabella1[[#This Row],[ASS.INIZIALI]]</f>
        <v>1550</v>
      </c>
      <c r="K77" t="s">
        <v>20</v>
      </c>
      <c r="M77" s="6">
        <f>ROUNDDOWN(IF(Tabella1[[#This Row],[DOPPIO OPERATORE '[SI/NO']]]="SI",Tabella1[[#This Row],[DIFFERENZA]]/2,Tabella1[[#This Row],[DIFFERENZA]]),0)</f>
        <v>1550</v>
      </c>
      <c r="O77" s="6">
        <f>Tabella1[[#This Row],[DIFFERENZA EFFETTIVA SE DOPPIO OPERATORE]]-Tabella1[[#This Row],[SCARTI]]</f>
        <v>1550</v>
      </c>
      <c r="P77" s="4">
        <v>0.33333333333333331</v>
      </c>
      <c r="Q77" s="4">
        <v>0.5</v>
      </c>
      <c r="R77" s="5">
        <f>Tabella1[[#This Row],[ORA FINE MATTINA]]-Tabella1[[#This Row],[ORA INIZIO MATTINA]]</f>
        <v>0.16666666666666669</v>
      </c>
      <c r="S77" s="4"/>
      <c r="T77" s="4"/>
      <c r="U77" s="5">
        <f>Tabella1[[#This Row],[ORA FINE POMERIGGIO]]-Tabella1[[#This Row],[ORA INIZIO POMERIGGIO]]</f>
        <v>0</v>
      </c>
      <c r="V77" s="5">
        <f>Tabella1[[#This Row],[TOT. TEMPO POMERIGGIO]]+Tabella1[[#This Row],[TOT. TEMPO MATTINA]]</f>
        <v>0.16666666666666669</v>
      </c>
      <c r="W77" s="7">
        <f>((HOUR(Tabella1[[#This Row],[TOT. ORE]])*60)+MINUTE(Tabella1[[#This Row],[TOT. ORE]]))</f>
        <v>240</v>
      </c>
      <c r="Y77" s="6">
        <f>Tabella1[[#This Row],[TOT. MINUTI]]-Tabella1[[#This Row],[FERMO MACCHINA]]</f>
        <v>240</v>
      </c>
      <c r="Z77" s="6">
        <f>ROUNDDOWN(Tabella1[[#This Row],[DIFFERENZA EFFETTIVA - SCARTI]]/Tabella1[[#This Row],[TEMPO EFFETTIVO]]*60,0)</f>
        <v>387</v>
      </c>
    </row>
    <row r="78" spans="1:27" x14ac:dyDescent="0.25">
      <c r="A78" s="1">
        <v>44579</v>
      </c>
      <c r="B78">
        <v>1</v>
      </c>
      <c r="C78" s="6" t="str">
        <f>VLOOKUP(Tabella1[[#This Row],[COD. OPERATORE]],Tabella3[],2,FALSE)</f>
        <v>ROBY</v>
      </c>
      <c r="D78" t="s">
        <v>74</v>
      </c>
      <c r="E78" t="s">
        <v>75</v>
      </c>
      <c r="F78">
        <v>22</v>
      </c>
      <c r="G78" s="6" t="str">
        <f>VLOOKUP(Tabella1[[#This Row],[COD. MACCHINA]],Tabella35[],2,FALSE)</f>
        <v>LASER VIOLA</v>
      </c>
      <c r="H78">
        <v>1722</v>
      </c>
      <c r="I78">
        <v>2252</v>
      </c>
      <c r="J78" s="6">
        <f>Tabella1[[#This Row],[ASS. FINALI]]-Tabella1[[#This Row],[ASS.INIZIALI]]</f>
        <v>530</v>
      </c>
      <c r="K78" t="s">
        <v>20</v>
      </c>
      <c r="M78" s="6">
        <f>ROUNDDOWN(IF(Tabella1[[#This Row],[DOPPIO OPERATORE '[SI/NO']]]="SI",Tabella1[[#This Row],[DIFFERENZA]]/2,Tabella1[[#This Row],[DIFFERENZA]]),0)</f>
        <v>530</v>
      </c>
      <c r="O78" s="6">
        <f>Tabella1[[#This Row],[DIFFERENZA EFFETTIVA SE DOPPIO OPERATORE]]-Tabella1[[#This Row],[SCARTI]]</f>
        <v>530</v>
      </c>
      <c r="P78" s="4">
        <v>0.33333333333333331</v>
      </c>
      <c r="Q78" s="4">
        <v>0.38194444444444442</v>
      </c>
      <c r="R78" s="5">
        <f>Tabella1[[#This Row],[ORA FINE MATTINA]]-Tabella1[[#This Row],[ORA INIZIO MATTINA]]</f>
        <v>4.8611111111111105E-2</v>
      </c>
      <c r="S78" s="4"/>
      <c r="T78" s="4"/>
      <c r="U78" s="5">
        <f>Tabella1[[#This Row],[ORA FINE POMERIGGIO]]-Tabella1[[#This Row],[ORA INIZIO POMERIGGIO]]</f>
        <v>0</v>
      </c>
      <c r="V78" s="5">
        <f>Tabella1[[#This Row],[TOT. TEMPO POMERIGGIO]]+Tabella1[[#This Row],[TOT. TEMPO MATTINA]]</f>
        <v>4.8611111111111105E-2</v>
      </c>
      <c r="W78" s="7">
        <f>((HOUR(Tabella1[[#This Row],[TOT. ORE]])*60)+MINUTE(Tabella1[[#This Row],[TOT. ORE]]))</f>
        <v>70</v>
      </c>
      <c r="Y78" s="6">
        <f>Tabella1[[#This Row],[TOT. MINUTI]]-Tabella1[[#This Row],[FERMO MACCHINA]]</f>
        <v>70</v>
      </c>
      <c r="Z78" s="6">
        <f>ROUNDDOWN(Tabella1[[#This Row],[DIFFERENZA EFFETTIVA - SCARTI]]/Tabella1[[#This Row],[TEMPO EFFETTIVO]]*60,0)</f>
        <v>454</v>
      </c>
      <c r="AA78" t="s">
        <v>123</v>
      </c>
    </row>
    <row r="79" spans="1:27" x14ac:dyDescent="0.25">
      <c r="A79" s="1">
        <v>44579</v>
      </c>
      <c r="B79">
        <v>1</v>
      </c>
      <c r="C79" s="6" t="str">
        <f>VLOOKUP(Tabella1[[#This Row],[COD. OPERATORE]],Tabella3[],2,FALSE)</f>
        <v>ROBY</v>
      </c>
      <c r="D79" t="s">
        <v>74</v>
      </c>
      <c r="E79" t="s">
        <v>75</v>
      </c>
      <c r="F79">
        <v>4</v>
      </c>
      <c r="G79" s="6" t="str">
        <f>VLOOKUP(Tabella1[[#This Row],[COD. MACCHINA]],Tabella35[],2,FALSE)</f>
        <v>LASER VERDE</v>
      </c>
      <c r="H79">
        <v>2252</v>
      </c>
      <c r="I79">
        <v>2522</v>
      </c>
      <c r="J79" s="6">
        <f>Tabella1[[#This Row],[ASS. FINALI]]-Tabella1[[#This Row],[ASS.INIZIALI]]</f>
        <v>270</v>
      </c>
      <c r="K79" t="s">
        <v>20</v>
      </c>
      <c r="M79" s="6">
        <f>ROUNDDOWN(IF(Tabella1[[#This Row],[DOPPIO OPERATORE '[SI/NO']]]="SI",Tabella1[[#This Row],[DIFFERENZA]]/2,Tabella1[[#This Row],[DIFFERENZA]]),0)</f>
        <v>270</v>
      </c>
      <c r="O79" s="6">
        <f>Tabella1[[#This Row],[DIFFERENZA EFFETTIVA SE DOPPIO OPERATORE]]-Tabella1[[#This Row],[SCARTI]]</f>
        <v>270</v>
      </c>
      <c r="P79" s="4">
        <v>0.35416666666666669</v>
      </c>
      <c r="Q79" s="4">
        <v>0.5</v>
      </c>
      <c r="R79" s="5">
        <f>Tabella1[[#This Row],[ORA FINE MATTINA]]-Tabella1[[#This Row],[ORA INIZIO MATTINA]]</f>
        <v>0.14583333333333331</v>
      </c>
      <c r="S79" s="4"/>
      <c r="T79" s="4"/>
      <c r="U79" s="5">
        <f>Tabella1[[#This Row],[ORA FINE POMERIGGIO]]-Tabella1[[#This Row],[ORA INIZIO POMERIGGIO]]</f>
        <v>0</v>
      </c>
      <c r="V79" s="5">
        <f>Tabella1[[#This Row],[TOT. TEMPO POMERIGGIO]]+Tabella1[[#This Row],[TOT. TEMPO MATTINA]]</f>
        <v>0.14583333333333331</v>
      </c>
      <c r="W79" s="7">
        <f>((HOUR(Tabella1[[#This Row],[TOT. ORE]])*60)+MINUTE(Tabella1[[#This Row],[TOT. ORE]]))</f>
        <v>210</v>
      </c>
      <c r="Y79" s="6">
        <f>Tabella1[[#This Row],[TOT. MINUTI]]-Tabella1[[#This Row],[FERMO MACCHINA]]</f>
        <v>210</v>
      </c>
      <c r="Z79" s="6">
        <f>ROUNDDOWN(Tabella1[[#This Row],[DIFFERENZA EFFETTIVA - SCARTI]]/Tabella1[[#This Row],[TEMPO EFFETTIVO]]*60,0)</f>
        <v>77</v>
      </c>
      <c r="AA79" t="s">
        <v>124</v>
      </c>
    </row>
    <row r="80" spans="1:27" x14ac:dyDescent="0.25">
      <c r="A80" s="1">
        <v>44580</v>
      </c>
      <c r="B80">
        <v>1</v>
      </c>
      <c r="C80" s="6" t="str">
        <f>VLOOKUP(Tabella1[[#This Row],[COD. OPERATORE]],Tabella3[],2,FALSE)</f>
        <v>ROBY</v>
      </c>
      <c r="D80" t="s">
        <v>74</v>
      </c>
      <c r="E80" t="s">
        <v>126</v>
      </c>
      <c r="F80">
        <v>4</v>
      </c>
      <c r="G80" s="6" t="str">
        <f>VLOOKUP(Tabella1[[#This Row],[COD. MACCHINA]],Tabella35[],2,FALSE)</f>
        <v>LASER VERDE</v>
      </c>
      <c r="H80">
        <v>10</v>
      </c>
      <c r="I80">
        <v>487</v>
      </c>
      <c r="J80" s="6">
        <f>Tabella1[[#This Row],[ASS. FINALI]]-Tabella1[[#This Row],[ASS.INIZIALI]]</f>
        <v>477</v>
      </c>
      <c r="K80" t="s">
        <v>20</v>
      </c>
      <c r="M80" s="6">
        <f>ROUNDDOWN(IF(Tabella1[[#This Row],[DOPPIO OPERATORE '[SI/NO']]]="SI",Tabella1[[#This Row],[DIFFERENZA]]/2,Tabella1[[#This Row],[DIFFERENZA]]),0)</f>
        <v>477</v>
      </c>
      <c r="O80" s="6">
        <f>Tabella1[[#This Row],[DIFFERENZA EFFETTIVA SE DOPPIO OPERATORE]]-Tabella1[[#This Row],[SCARTI]]</f>
        <v>477</v>
      </c>
      <c r="P80" s="4">
        <v>0.5625</v>
      </c>
      <c r="Q80" s="4">
        <v>0.72916666666666663</v>
      </c>
      <c r="R80" s="5">
        <f>Tabella1[[#This Row],[ORA FINE MATTINA]]-Tabella1[[#This Row],[ORA INIZIO MATTINA]]</f>
        <v>0.16666666666666663</v>
      </c>
      <c r="S80" s="4"/>
      <c r="T80" s="4"/>
      <c r="U80" s="5">
        <f>Tabella1[[#This Row],[ORA FINE POMERIGGIO]]-Tabella1[[#This Row],[ORA INIZIO POMERIGGIO]]</f>
        <v>0</v>
      </c>
      <c r="V80" s="5">
        <f>Tabella1[[#This Row],[TOT. TEMPO POMERIGGIO]]+Tabella1[[#This Row],[TOT. TEMPO MATTINA]]</f>
        <v>0.16666666666666663</v>
      </c>
      <c r="W80" s="7">
        <f>((HOUR(Tabella1[[#This Row],[TOT. ORE]])*60)+MINUTE(Tabella1[[#This Row],[TOT. ORE]]))</f>
        <v>240</v>
      </c>
      <c r="Y80" s="6">
        <f>Tabella1[[#This Row],[TOT. MINUTI]]-Tabella1[[#This Row],[FERMO MACCHINA]]</f>
        <v>240</v>
      </c>
      <c r="Z80" s="6">
        <f>ROUNDDOWN(Tabella1[[#This Row],[DIFFERENZA EFFETTIVA - SCARTI]]/Tabella1[[#This Row],[TEMPO EFFETTIVO]]*60,0)</f>
        <v>119</v>
      </c>
    </row>
    <row r="81" spans="1:27" x14ac:dyDescent="0.25">
      <c r="A81" s="1">
        <v>44580</v>
      </c>
      <c r="B81">
        <v>1</v>
      </c>
      <c r="C81" s="6" t="str">
        <f>VLOOKUP(Tabella1[[#This Row],[COD. OPERATORE]],Tabella3[],2,FALSE)</f>
        <v>ROBY</v>
      </c>
      <c r="D81" t="s">
        <v>74</v>
      </c>
      <c r="E81" t="s">
        <v>125</v>
      </c>
      <c r="F81">
        <v>22</v>
      </c>
      <c r="G81" s="6" t="str">
        <f>VLOOKUP(Tabella1[[#This Row],[COD. MACCHINA]],Tabella35[],2,FALSE)</f>
        <v>LASER VIOLA</v>
      </c>
      <c r="H81">
        <v>0</v>
      </c>
      <c r="I81">
        <v>400</v>
      </c>
      <c r="J81" s="6">
        <f>Tabella1[[#This Row],[ASS. FINALI]]-Tabella1[[#This Row],[ASS.INIZIALI]]</f>
        <v>400</v>
      </c>
      <c r="K81" t="s">
        <v>20</v>
      </c>
      <c r="M81" s="6">
        <f>ROUNDDOWN(IF(Tabella1[[#This Row],[DOPPIO OPERATORE '[SI/NO']]]="SI",Tabella1[[#This Row],[DIFFERENZA]]/2,Tabella1[[#This Row],[DIFFERENZA]]),0)</f>
        <v>400</v>
      </c>
      <c r="O81" s="6">
        <f>Tabella1[[#This Row],[DIFFERENZA EFFETTIVA SE DOPPIO OPERATORE]]-Tabella1[[#This Row],[SCARTI]]</f>
        <v>400</v>
      </c>
      <c r="P81" s="4">
        <v>0.5625</v>
      </c>
      <c r="Q81" s="4">
        <v>0.72916666666666663</v>
      </c>
      <c r="R81" s="5">
        <f>Tabella1[[#This Row],[ORA FINE MATTINA]]-Tabella1[[#This Row],[ORA INIZIO MATTINA]]</f>
        <v>0.16666666666666663</v>
      </c>
      <c r="S81" s="4"/>
      <c r="T81" s="4"/>
      <c r="U81" s="5">
        <f>Tabella1[[#This Row],[ORA FINE POMERIGGIO]]-Tabella1[[#This Row],[ORA INIZIO POMERIGGIO]]</f>
        <v>0</v>
      </c>
      <c r="V81" s="5">
        <f>Tabella1[[#This Row],[TOT. TEMPO POMERIGGIO]]+Tabella1[[#This Row],[TOT. TEMPO MATTINA]]</f>
        <v>0.16666666666666663</v>
      </c>
      <c r="W81" s="7">
        <f>((HOUR(Tabella1[[#This Row],[TOT. ORE]])*60)+MINUTE(Tabella1[[#This Row],[TOT. ORE]]))</f>
        <v>240</v>
      </c>
      <c r="Y81" s="6">
        <f>Tabella1[[#This Row],[TOT. MINUTI]]-Tabella1[[#This Row],[FERMO MACCHINA]]</f>
        <v>240</v>
      </c>
      <c r="Z81" s="6">
        <f>ROUNDDOWN(Tabella1[[#This Row],[DIFFERENZA EFFETTIVA - SCARTI]]/Tabella1[[#This Row],[TEMPO EFFETTIVO]]*60,0)</f>
        <v>100</v>
      </c>
    </row>
    <row r="82" spans="1:27" x14ac:dyDescent="0.25">
      <c r="A82" s="1">
        <v>44580</v>
      </c>
      <c r="B82">
        <v>1</v>
      </c>
      <c r="C82" s="6" t="str">
        <f>VLOOKUP(Tabella1[[#This Row],[COD. OPERATORE]],Tabella3[],2,FALSE)</f>
        <v>ROBY</v>
      </c>
      <c r="D82" t="s">
        <v>74</v>
      </c>
      <c r="E82" t="s">
        <v>126</v>
      </c>
      <c r="F82">
        <v>4</v>
      </c>
      <c r="G82" s="6" t="str">
        <f>VLOOKUP(Tabella1[[#This Row],[COD. MACCHINA]],Tabella35[],2,FALSE)</f>
        <v>LASER VERDE</v>
      </c>
      <c r="H82">
        <v>0</v>
      </c>
      <c r="I82">
        <v>90</v>
      </c>
      <c r="J82" s="6">
        <f>Tabella1[[#This Row],[ASS. FINALI]]-Tabella1[[#This Row],[ASS.INIZIALI]]</f>
        <v>90</v>
      </c>
      <c r="K82" t="s">
        <v>20</v>
      </c>
      <c r="M82" s="6">
        <f>ROUNDDOWN(IF(Tabella1[[#This Row],[DOPPIO OPERATORE '[SI/NO']]]="SI",Tabella1[[#This Row],[DIFFERENZA]]/2,Tabella1[[#This Row],[DIFFERENZA]]),0)</f>
        <v>90</v>
      </c>
      <c r="O82" s="6">
        <f>Tabella1[[#This Row],[DIFFERENZA EFFETTIVA SE DOPPIO OPERATORE]]-Tabella1[[#This Row],[SCARTI]]</f>
        <v>90</v>
      </c>
      <c r="P82" s="4">
        <v>0.70000000000000007</v>
      </c>
      <c r="Q82" s="4">
        <v>0.72916666666666663</v>
      </c>
      <c r="R82" s="5">
        <f>Tabella1[[#This Row],[ORA FINE MATTINA]]-Tabella1[[#This Row],[ORA INIZIO MATTINA]]</f>
        <v>2.9166666666666563E-2</v>
      </c>
      <c r="S82" s="4"/>
      <c r="T82" s="4"/>
      <c r="U82" s="5">
        <f>Tabella1[[#This Row],[ORA FINE POMERIGGIO]]-Tabella1[[#This Row],[ORA INIZIO POMERIGGIO]]</f>
        <v>0</v>
      </c>
      <c r="V82" s="5">
        <f>Tabella1[[#This Row],[TOT. TEMPO POMERIGGIO]]+Tabella1[[#This Row],[TOT. TEMPO MATTINA]]</f>
        <v>2.9166666666666563E-2</v>
      </c>
      <c r="W82" s="7">
        <f>((HOUR(Tabella1[[#This Row],[TOT. ORE]])*60)+MINUTE(Tabella1[[#This Row],[TOT. ORE]]))</f>
        <v>42</v>
      </c>
      <c r="Y82" s="6">
        <f>Tabella1[[#This Row],[TOT. MINUTI]]-Tabella1[[#This Row],[FERMO MACCHINA]]</f>
        <v>42</v>
      </c>
      <c r="Z82" s="6">
        <f>ROUNDDOWN(Tabella1[[#This Row],[DIFFERENZA EFFETTIVA - SCARTI]]/Tabella1[[#This Row],[TEMPO EFFETTIVO]]*60,0)</f>
        <v>128</v>
      </c>
    </row>
    <row r="83" spans="1:27" x14ac:dyDescent="0.25">
      <c r="A83" s="1">
        <v>44587</v>
      </c>
      <c r="B83">
        <v>35</v>
      </c>
      <c r="C83" s="6" t="str">
        <f>VLOOKUP(Tabella1[[#This Row],[COD. OPERATORE]],Tabella3[],2,FALSE)</f>
        <v>MELANIA</v>
      </c>
      <c r="D83" t="s">
        <v>16</v>
      </c>
      <c r="E83" t="s">
        <v>127</v>
      </c>
      <c r="F83">
        <v>8</v>
      </c>
      <c r="G83" s="6" t="str">
        <f>VLOOKUP(Tabella1[[#This Row],[COD. MACCHINA]],Tabella35[],2,FALSE)</f>
        <v>MONTAGGIO RUOTE</v>
      </c>
      <c r="H83">
        <v>0</v>
      </c>
      <c r="I83">
        <v>2000</v>
      </c>
      <c r="J83" s="6">
        <f>Tabella1[[#This Row],[ASS. FINALI]]-Tabella1[[#This Row],[ASS.INIZIALI]]</f>
        <v>2000</v>
      </c>
      <c r="K83" t="s">
        <v>20</v>
      </c>
      <c r="M83" s="6">
        <f>ROUNDDOWN(IF(Tabella1[[#This Row],[DOPPIO OPERATORE '[SI/NO']]]="SI",Tabella1[[#This Row],[DIFFERENZA]]/2,Tabella1[[#This Row],[DIFFERENZA]]),0)</f>
        <v>2000</v>
      </c>
      <c r="O83" s="6">
        <f>Tabella1[[#This Row],[DIFFERENZA EFFETTIVA SE DOPPIO OPERATORE]]-Tabella1[[#This Row],[SCARTI]]</f>
        <v>2000</v>
      </c>
      <c r="P83" s="4">
        <v>0.25</v>
      </c>
      <c r="Q83" s="4">
        <v>0.44097222222222227</v>
      </c>
      <c r="R83" s="5">
        <f>Tabella1[[#This Row],[ORA FINE MATTINA]]-Tabella1[[#This Row],[ORA INIZIO MATTINA]]</f>
        <v>0.19097222222222227</v>
      </c>
      <c r="S83" s="4"/>
      <c r="T83" s="4"/>
      <c r="U83" s="5">
        <f>Tabella1[[#This Row],[ORA FINE POMERIGGIO]]-Tabella1[[#This Row],[ORA INIZIO POMERIGGIO]]</f>
        <v>0</v>
      </c>
      <c r="V83" s="5">
        <f>Tabella1[[#This Row],[TOT. TEMPO POMERIGGIO]]+Tabella1[[#This Row],[TOT. TEMPO MATTINA]]</f>
        <v>0.19097222222222227</v>
      </c>
      <c r="W83" s="7">
        <f>((HOUR(Tabella1[[#This Row],[TOT. ORE]])*60)+MINUTE(Tabella1[[#This Row],[TOT. ORE]]))</f>
        <v>275</v>
      </c>
      <c r="Y83" s="6">
        <f>Tabella1[[#This Row],[TOT. MINUTI]]-Tabella1[[#This Row],[FERMO MACCHINA]]</f>
        <v>275</v>
      </c>
      <c r="Z83" s="6">
        <f>ROUNDDOWN(Tabella1[[#This Row],[DIFFERENZA EFFETTIVA - SCARTI]]/Tabella1[[#This Row],[TEMPO EFFETTIVO]]*60,0)</f>
        <v>436</v>
      </c>
    </row>
    <row r="84" spans="1:27" x14ac:dyDescent="0.25">
      <c r="A84" s="1">
        <v>44587</v>
      </c>
      <c r="B84">
        <v>35</v>
      </c>
      <c r="C84" s="6" t="str">
        <f>VLOOKUP(Tabella1[[#This Row],[COD. OPERATORE]],Tabella3[],2,FALSE)</f>
        <v>MELANIA</v>
      </c>
      <c r="D84" t="s">
        <v>16</v>
      </c>
      <c r="E84" t="s">
        <v>26</v>
      </c>
      <c r="F84">
        <v>6</v>
      </c>
      <c r="G84" s="6" t="str">
        <f>VLOOKUP(Tabella1[[#This Row],[COD. MACCHINA]],Tabella35[],2,FALSE)</f>
        <v>MSA matr.4319</v>
      </c>
      <c r="H84">
        <v>539543</v>
      </c>
      <c r="I84">
        <v>539822</v>
      </c>
      <c r="J84" s="6">
        <f>Tabella1[[#This Row],[ASS. FINALI]]-Tabella1[[#This Row],[ASS.INIZIALI]]</f>
        <v>279</v>
      </c>
      <c r="K84" t="s">
        <v>20</v>
      </c>
      <c r="M84" s="6">
        <f>ROUNDDOWN(IF(Tabella1[[#This Row],[DOPPIO OPERATORE '[SI/NO']]]="SI",Tabella1[[#This Row],[DIFFERENZA]]/2,Tabella1[[#This Row],[DIFFERENZA]]),0)</f>
        <v>279</v>
      </c>
      <c r="O84" s="6">
        <f>Tabella1[[#This Row],[DIFFERENZA EFFETTIVA SE DOPPIO OPERATORE]]-Tabella1[[#This Row],[SCARTI]]</f>
        <v>279</v>
      </c>
      <c r="P84" s="4">
        <v>0.44097222222222227</v>
      </c>
      <c r="Q84" s="4">
        <v>0.47222222222222227</v>
      </c>
      <c r="R84" s="5">
        <f>Tabella1[[#This Row],[ORA FINE MATTINA]]-Tabella1[[#This Row],[ORA INIZIO MATTINA]]</f>
        <v>3.125E-2</v>
      </c>
      <c r="S84" s="4"/>
      <c r="T84" s="4"/>
      <c r="U84" s="5">
        <f>Tabella1[[#This Row],[ORA FINE POMERIGGIO]]-Tabella1[[#This Row],[ORA INIZIO POMERIGGIO]]</f>
        <v>0</v>
      </c>
      <c r="V84" s="5">
        <f>Tabella1[[#This Row],[TOT. TEMPO POMERIGGIO]]+Tabella1[[#This Row],[TOT. TEMPO MATTINA]]</f>
        <v>3.125E-2</v>
      </c>
      <c r="W84" s="7">
        <f>((HOUR(Tabella1[[#This Row],[TOT. ORE]])*60)+MINUTE(Tabella1[[#This Row],[TOT. ORE]]))</f>
        <v>45</v>
      </c>
      <c r="Y84" s="6">
        <f>Tabella1[[#This Row],[TOT. MINUTI]]-Tabella1[[#This Row],[FERMO MACCHINA]]</f>
        <v>45</v>
      </c>
      <c r="Z84" s="6">
        <f>ROUNDDOWN(Tabella1[[#This Row],[DIFFERENZA EFFETTIVA - SCARTI]]/Tabella1[[#This Row],[TEMPO EFFETTIVO]]*60,0)</f>
        <v>372</v>
      </c>
    </row>
    <row r="85" spans="1:27" x14ac:dyDescent="0.25">
      <c r="A85" s="1">
        <v>44587</v>
      </c>
      <c r="B85">
        <v>35</v>
      </c>
      <c r="C85" s="6" t="str">
        <f>VLOOKUP(Tabella1[[#This Row],[COD. OPERATORE]],Tabella3[],2,FALSE)</f>
        <v>MELANIA</v>
      </c>
      <c r="D85" t="s">
        <v>16</v>
      </c>
      <c r="E85" t="s">
        <v>127</v>
      </c>
      <c r="F85">
        <v>6</v>
      </c>
      <c r="G85" s="6" t="str">
        <f>VLOOKUP(Tabella1[[#This Row],[COD. MACCHINA]],Tabella35[],2,FALSE)</f>
        <v>MSA matr.4319</v>
      </c>
      <c r="H85">
        <v>539822</v>
      </c>
      <c r="I85">
        <v>540326</v>
      </c>
      <c r="J85" s="6">
        <f>Tabella1[[#This Row],[ASS. FINALI]]-Tabella1[[#This Row],[ASS.INIZIALI]]</f>
        <v>504</v>
      </c>
      <c r="K85" t="s">
        <v>20</v>
      </c>
      <c r="M85" s="6">
        <f>ROUNDDOWN(IF(Tabella1[[#This Row],[DOPPIO OPERATORE '[SI/NO']]]="SI",Tabella1[[#This Row],[DIFFERENZA]]/2,Tabella1[[#This Row],[DIFFERENZA]]),0)</f>
        <v>504</v>
      </c>
      <c r="O85" s="6">
        <f>Tabella1[[#This Row],[DIFFERENZA EFFETTIVA SE DOPPIO OPERATORE]]-Tabella1[[#This Row],[SCARTI]]</f>
        <v>504</v>
      </c>
      <c r="P85" s="4">
        <v>0.47222222222222227</v>
      </c>
      <c r="Q85" s="4">
        <v>0.47916666666666669</v>
      </c>
      <c r="R85" s="5">
        <f>Tabella1[[#This Row],[ORA FINE MATTINA]]-Tabella1[[#This Row],[ORA INIZIO MATTINA]]</f>
        <v>6.9444444444444198E-3</v>
      </c>
      <c r="S85" s="4">
        <v>0.5</v>
      </c>
      <c r="T85" s="4">
        <v>0.55555555555555558</v>
      </c>
      <c r="U85" s="5">
        <f>Tabella1[[#This Row],[ORA FINE POMERIGGIO]]-Tabella1[[#This Row],[ORA INIZIO POMERIGGIO]]</f>
        <v>5.555555555555558E-2</v>
      </c>
      <c r="V85" s="5">
        <f>Tabella1[[#This Row],[TOT. TEMPO POMERIGGIO]]+Tabella1[[#This Row],[TOT. TEMPO MATTINA]]</f>
        <v>6.25E-2</v>
      </c>
      <c r="W85" s="7">
        <f>((HOUR(Tabella1[[#This Row],[TOT. ORE]])*60)+MINUTE(Tabella1[[#This Row],[TOT. ORE]]))</f>
        <v>90</v>
      </c>
      <c r="Y85" s="6">
        <f>Tabella1[[#This Row],[TOT. MINUTI]]-Tabella1[[#This Row],[FERMO MACCHINA]]</f>
        <v>90</v>
      </c>
      <c r="Z85" s="6">
        <f>ROUNDDOWN(Tabella1[[#This Row],[DIFFERENZA EFFETTIVA - SCARTI]]/Tabella1[[#This Row],[TEMPO EFFETTIVO]]*60,0)</f>
        <v>336</v>
      </c>
    </row>
    <row r="86" spans="1:27" x14ac:dyDescent="0.25">
      <c r="A86" s="1">
        <v>44587</v>
      </c>
      <c r="B86">
        <v>35</v>
      </c>
      <c r="C86" s="6" t="str">
        <f>VLOOKUP(Tabella1[[#This Row],[COD. OPERATORE]],Tabella3[],2,FALSE)</f>
        <v>MELANIA</v>
      </c>
      <c r="D86" t="s">
        <v>16</v>
      </c>
      <c r="E86" t="s">
        <v>128</v>
      </c>
      <c r="F86">
        <v>9</v>
      </c>
      <c r="G86" s="6" t="str">
        <f>VLOOKUP(Tabella1[[#This Row],[COD. MACCHINA]],Tabella35[],2,FALSE)</f>
        <v>MONTAGGIO ANELLINI</v>
      </c>
      <c r="H86">
        <v>0</v>
      </c>
      <c r="I86">
        <v>1000</v>
      </c>
      <c r="J86" s="6">
        <f>Tabella1[[#This Row],[ASS. FINALI]]-Tabella1[[#This Row],[ASS.INIZIALI]]</f>
        <v>1000</v>
      </c>
      <c r="K86" t="s">
        <v>20</v>
      </c>
      <c r="M86" s="6">
        <f>ROUNDDOWN(IF(Tabella1[[#This Row],[DOPPIO OPERATORE '[SI/NO']]]="SI",Tabella1[[#This Row],[DIFFERENZA]]/2,Tabella1[[#This Row],[DIFFERENZA]]),0)</f>
        <v>1000</v>
      </c>
      <c r="O86" s="6">
        <f>Tabella1[[#This Row],[DIFFERENZA EFFETTIVA SE DOPPIO OPERATORE]]-Tabella1[[#This Row],[SCARTI]]</f>
        <v>1000</v>
      </c>
      <c r="P86" s="4">
        <v>0.55555555555555558</v>
      </c>
      <c r="Q86" s="4">
        <v>0.58333333333333337</v>
      </c>
      <c r="R86" s="5">
        <f>Tabella1[[#This Row],[ORA FINE MATTINA]]-Tabella1[[#This Row],[ORA INIZIO MATTINA]]</f>
        <v>2.777777777777779E-2</v>
      </c>
      <c r="S86" s="4"/>
      <c r="T86" s="4"/>
      <c r="U86" s="5">
        <f>Tabella1[[#This Row],[ORA FINE POMERIGGIO]]-Tabella1[[#This Row],[ORA INIZIO POMERIGGIO]]</f>
        <v>0</v>
      </c>
      <c r="V86" s="5">
        <f>Tabella1[[#This Row],[TOT. TEMPO POMERIGGIO]]+Tabella1[[#This Row],[TOT. TEMPO MATTINA]]</f>
        <v>2.777777777777779E-2</v>
      </c>
      <c r="W86" s="7">
        <f>((HOUR(Tabella1[[#This Row],[TOT. ORE]])*60)+MINUTE(Tabella1[[#This Row],[TOT. ORE]]))</f>
        <v>40</v>
      </c>
      <c r="Y86" s="6">
        <f>Tabella1[[#This Row],[TOT. MINUTI]]-Tabella1[[#This Row],[FERMO MACCHINA]]</f>
        <v>40</v>
      </c>
      <c r="Z86" s="6">
        <f>ROUNDDOWN(Tabella1[[#This Row],[DIFFERENZA EFFETTIVA - SCARTI]]/Tabella1[[#This Row],[TEMPO EFFETTIVO]]*60,0)</f>
        <v>1500</v>
      </c>
    </row>
    <row r="87" spans="1:27" x14ac:dyDescent="0.25">
      <c r="A87" s="1">
        <v>44585</v>
      </c>
      <c r="B87">
        <v>2</v>
      </c>
      <c r="C87" s="6" t="str">
        <f>VLOOKUP(Tabella1[[#This Row],[COD. OPERATORE]],Tabella3[],2,FALSE)</f>
        <v>DAVIDE</v>
      </c>
      <c r="D87" t="s">
        <v>54</v>
      </c>
      <c r="E87" t="s">
        <v>129</v>
      </c>
      <c r="F87">
        <v>1</v>
      </c>
      <c r="G87" s="6" t="str">
        <f>VLOOKUP(Tabella1[[#This Row],[COD. MACCHINA]],Tabella35[],2,FALSE)</f>
        <v>TRAPANO A COLONNA</v>
      </c>
      <c r="H87">
        <v>3000</v>
      </c>
      <c r="I87">
        <v>5649</v>
      </c>
      <c r="J87" s="6">
        <f>Tabella1[[#This Row],[ASS. FINALI]]-Tabella1[[#This Row],[ASS.INIZIALI]]</f>
        <v>2649</v>
      </c>
      <c r="K87" t="s">
        <v>20</v>
      </c>
      <c r="M87" s="6">
        <f>ROUNDDOWN(IF(Tabella1[[#This Row],[DOPPIO OPERATORE '[SI/NO']]]="SI",Tabella1[[#This Row],[DIFFERENZA]]/2,Tabella1[[#This Row],[DIFFERENZA]]),0)</f>
        <v>2649</v>
      </c>
      <c r="O87" s="6">
        <f>Tabella1[[#This Row],[DIFFERENZA EFFETTIVA SE DOPPIO OPERATORE]]-Tabella1[[#This Row],[SCARTI]]</f>
        <v>2649</v>
      </c>
      <c r="P87" s="4">
        <v>0.33333333333333331</v>
      </c>
      <c r="Q87" s="4">
        <v>0.5</v>
      </c>
      <c r="R87" s="5">
        <f>Tabella1[[#This Row],[ORA FINE MATTINA]]-Tabella1[[#This Row],[ORA INIZIO MATTINA]]</f>
        <v>0.16666666666666669</v>
      </c>
      <c r="S87" s="4">
        <v>0.58333333333333337</v>
      </c>
      <c r="T87" s="4">
        <v>0.75</v>
      </c>
      <c r="U87" s="5">
        <f>Tabella1[[#This Row],[ORA FINE POMERIGGIO]]-Tabella1[[#This Row],[ORA INIZIO POMERIGGIO]]</f>
        <v>0.16666666666666663</v>
      </c>
      <c r="V87" s="5">
        <f>Tabella1[[#This Row],[TOT. TEMPO POMERIGGIO]]+Tabella1[[#This Row],[TOT. TEMPO MATTINA]]</f>
        <v>0.33333333333333331</v>
      </c>
      <c r="W87" s="7">
        <f>((HOUR(Tabella1[[#This Row],[TOT. ORE]])*60)+MINUTE(Tabella1[[#This Row],[TOT. ORE]]))</f>
        <v>480</v>
      </c>
      <c r="Y87" s="6">
        <f>Tabella1[[#This Row],[TOT. MINUTI]]-Tabella1[[#This Row],[FERMO MACCHINA]]</f>
        <v>480</v>
      </c>
      <c r="Z87" s="6">
        <f>ROUNDDOWN(Tabella1[[#This Row],[DIFFERENZA EFFETTIVA - SCARTI]]/Tabella1[[#This Row],[TEMPO EFFETTIVO]]*60,0)</f>
        <v>331</v>
      </c>
    </row>
    <row r="88" spans="1:27" x14ac:dyDescent="0.25">
      <c r="A88" s="1">
        <v>44586</v>
      </c>
      <c r="B88">
        <v>2</v>
      </c>
      <c r="C88" s="6" t="str">
        <f>VLOOKUP(Tabella1[[#This Row],[COD. OPERATORE]],Tabella3[],2,FALSE)</f>
        <v>DAVIDE</v>
      </c>
      <c r="D88" t="s">
        <v>54</v>
      </c>
      <c r="E88" t="s">
        <v>129</v>
      </c>
      <c r="F88">
        <v>1</v>
      </c>
      <c r="G88" s="6" t="str">
        <f>VLOOKUP(Tabella1[[#This Row],[COD. MACCHINA]],Tabella35[],2,FALSE)</f>
        <v>TRAPANO A COLONNA</v>
      </c>
      <c r="H88">
        <v>8700</v>
      </c>
      <c r="I88">
        <v>11508</v>
      </c>
      <c r="J88" s="6">
        <f>Tabella1[[#This Row],[ASS. FINALI]]-Tabella1[[#This Row],[ASS.INIZIALI]]</f>
        <v>2808</v>
      </c>
      <c r="K88" t="s">
        <v>20</v>
      </c>
      <c r="M88" s="6">
        <f>ROUNDDOWN(IF(Tabella1[[#This Row],[DOPPIO OPERATORE '[SI/NO']]]="SI",Tabella1[[#This Row],[DIFFERENZA]]/2,Tabella1[[#This Row],[DIFFERENZA]]),0)</f>
        <v>2808</v>
      </c>
      <c r="O88" s="6">
        <f>Tabella1[[#This Row],[DIFFERENZA EFFETTIVA SE DOPPIO OPERATORE]]-Tabella1[[#This Row],[SCARTI]]</f>
        <v>2808</v>
      </c>
      <c r="P88" s="4">
        <v>0.58333333333333337</v>
      </c>
      <c r="Q88" s="4">
        <v>0.91666666666666663</v>
      </c>
      <c r="R88" s="5">
        <f>Tabella1[[#This Row],[ORA FINE MATTINA]]-Tabella1[[#This Row],[ORA INIZIO MATTINA]]</f>
        <v>0.33333333333333326</v>
      </c>
      <c r="S88" s="4"/>
      <c r="T88" s="4"/>
      <c r="U88" s="5">
        <f>Tabella1[[#This Row],[ORA FINE POMERIGGIO]]-Tabella1[[#This Row],[ORA INIZIO POMERIGGIO]]</f>
        <v>0</v>
      </c>
      <c r="V88" s="5">
        <f>Tabella1[[#This Row],[TOT. TEMPO POMERIGGIO]]+Tabella1[[#This Row],[TOT. TEMPO MATTINA]]</f>
        <v>0.33333333333333326</v>
      </c>
      <c r="W88" s="7">
        <f>((HOUR(Tabella1[[#This Row],[TOT. ORE]])*60)+MINUTE(Tabella1[[#This Row],[TOT. ORE]]))</f>
        <v>480</v>
      </c>
      <c r="Y88" s="6">
        <f>Tabella1[[#This Row],[TOT. MINUTI]]-Tabella1[[#This Row],[FERMO MACCHINA]]</f>
        <v>480</v>
      </c>
      <c r="Z88" s="6">
        <f>ROUNDDOWN(Tabella1[[#This Row],[DIFFERENZA EFFETTIVA - SCARTI]]/Tabella1[[#This Row],[TEMPO EFFETTIVO]]*60,0)</f>
        <v>351</v>
      </c>
    </row>
    <row r="89" spans="1:27" x14ac:dyDescent="0.25">
      <c r="A89" s="1">
        <v>44587</v>
      </c>
      <c r="B89">
        <v>2</v>
      </c>
      <c r="C89" s="6" t="str">
        <f>VLOOKUP(Tabella1[[#This Row],[COD. OPERATORE]],Tabella3[],2,FALSE)</f>
        <v>DAVIDE</v>
      </c>
      <c r="D89" t="s">
        <v>54</v>
      </c>
      <c r="E89" t="s">
        <v>129</v>
      </c>
      <c r="F89">
        <v>1</v>
      </c>
      <c r="G89" s="6" t="str">
        <f>VLOOKUP(Tabella1[[#This Row],[COD. MACCHINA]],Tabella35[],2,FALSE)</f>
        <v>TRAPANO A COLONNA</v>
      </c>
      <c r="H89">
        <v>14670</v>
      </c>
      <c r="I89">
        <v>17840</v>
      </c>
      <c r="J89" s="6">
        <f>Tabella1[[#This Row],[ASS. FINALI]]-Tabella1[[#This Row],[ASS.INIZIALI]]</f>
        <v>3170</v>
      </c>
      <c r="K89" t="s">
        <v>20</v>
      </c>
      <c r="M89" s="6">
        <f>ROUNDDOWN(IF(Tabella1[[#This Row],[DOPPIO OPERATORE '[SI/NO']]]="SI",Tabella1[[#This Row],[DIFFERENZA]]/2,Tabella1[[#This Row],[DIFFERENZA]]),0)</f>
        <v>3170</v>
      </c>
      <c r="O89" s="6">
        <f>Tabella1[[#This Row],[DIFFERENZA EFFETTIVA SE DOPPIO OPERATORE]]-Tabella1[[#This Row],[SCARTI]]</f>
        <v>3170</v>
      </c>
      <c r="P89" s="4">
        <v>0.58333333333333337</v>
      </c>
      <c r="Q89" s="4">
        <v>0.91666666666666663</v>
      </c>
      <c r="R89" s="5">
        <f>Tabella1[[#This Row],[ORA FINE MATTINA]]-Tabella1[[#This Row],[ORA INIZIO MATTINA]]</f>
        <v>0.33333333333333326</v>
      </c>
      <c r="S89" s="4"/>
      <c r="T89" s="4"/>
      <c r="U89" s="5">
        <f>Tabella1[[#This Row],[ORA FINE POMERIGGIO]]-Tabella1[[#This Row],[ORA INIZIO POMERIGGIO]]</f>
        <v>0</v>
      </c>
      <c r="V89" s="5">
        <f>Tabella1[[#This Row],[TOT. TEMPO POMERIGGIO]]+Tabella1[[#This Row],[TOT. TEMPO MATTINA]]</f>
        <v>0.33333333333333326</v>
      </c>
      <c r="W89" s="7">
        <f>((HOUR(Tabella1[[#This Row],[TOT. ORE]])*60)+MINUTE(Tabella1[[#This Row],[TOT. ORE]]))</f>
        <v>480</v>
      </c>
      <c r="Y89" s="6">
        <f>Tabella1[[#This Row],[TOT. MINUTI]]-Tabella1[[#This Row],[FERMO MACCHINA]]</f>
        <v>480</v>
      </c>
      <c r="Z89" s="6">
        <f>ROUNDDOWN(Tabella1[[#This Row],[DIFFERENZA EFFETTIVA - SCARTI]]/Tabella1[[#This Row],[TEMPO EFFETTIVO]]*60,0)</f>
        <v>396</v>
      </c>
    </row>
    <row r="90" spans="1:27" x14ac:dyDescent="0.25">
      <c r="A90" s="1">
        <v>44588</v>
      </c>
      <c r="B90">
        <v>2</v>
      </c>
      <c r="C90" s="6" t="str">
        <f>VLOOKUP(Tabella1[[#This Row],[COD. OPERATORE]],Tabella3[],2,FALSE)</f>
        <v>DAVIDE</v>
      </c>
      <c r="D90" t="s">
        <v>130</v>
      </c>
      <c r="E90" t="s">
        <v>131</v>
      </c>
      <c r="F90">
        <v>4</v>
      </c>
      <c r="G90" s="6" t="str">
        <f>VLOOKUP(Tabella1[[#This Row],[COD. MACCHINA]],Tabella35[],2,FALSE)</f>
        <v>LASER VERDE</v>
      </c>
      <c r="H90">
        <v>1294</v>
      </c>
      <c r="I90">
        <v>1594</v>
      </c>
      <c r="J90" s="6">
        <f>Tabella1[[#This Row],[ASS. FINALI]]-Tabella1[[#This Row],[ASS.INIZIALI]]</f>
        <v>300</v>
      </c>
      <c r="K90" t="s">
        <v>20</v>
      </c>
      <c r="M90" s="6">
        <f>ROUNDDOWN(IF(Tabella1[[#This Row],[DOPPIO OPERATORE '[SI/NO']]]="SI",Tabella1[[#This Row],[DIFFERENZA]]/2,Tabella1[[#This Row],[DIFFERENZA]]),0)</f>
        <v>300</v>
      </c>
      <c r="O90" s="6">
        <f>Tabella1[[#This Row],[DIFFERENZA EFFETTIVA SE DOPPIO OPERATORE]]-Tabella1[[#This Row],[SCARTI]]</f>
        <v>300</v>
      </c>
      <c r="P90" s="4">
        <v>0.375</v>
      </c>
      <c r="Q90" s="4">
        <v>0.5</v>
      </c>
      <c r="R90" s="5">
        <f>Tabella1[[#This Row],[ORA FINE MATTINA]]-Tabella1[[#This Row],[ORA INIZIO MATTINA]]</f>
        <v>0.125</v>
      </c>
      <c r="S90" s="4"/>
      <c r="T90" s="4"/>
      <c r="U90" s="5">
        <f>Tabella1[[#This Row],[ORA FINE POMERIGGIO]]-Tabella1[[#This Row],[ORA INIZIO POMERIGGIO]]</f>
        <v>0</v>
      </c>
      <c r="V90" s="5">
        <f>Tabella1[[#This Row],[TOT. TEMPO POMERIGGIO]]+Tabella1[[#This Row],[TOT. TEMPO MATTINA]]</f>
        <v>0.125</v>
      </c>
      <c r="W90" s="7">
        <f>((HOUR(Tabella1[[#This Row],[TOT. ORE]])*60)+MINUTE(Tabella1[[#This Row],[TOT. ORE]]))</f>
        <v>180</v>
      </c>
      <c r="Y90" s="6">
        <f>Tabella1[[#This Row],[TOT. MINUTI]]-Tabella1[[#This Row],[FERMO MACCHINA]]</f>
        <v>180</v>
      </c>
      <c r="Z90" s="6">
        <f>ROUNDDOWN(Tabella1[[#This Row],[DIFFERENZA EFFETTIVA - SCARTI]]/Tabella1[[#This Row],[TEMPO EFFETTIVO]]*60,0)</f>
        <v>100</v>
      </c>
    </row>
    <row r="91" spans="1:27" x14ac:dyDescent="0.25">
      <c r="A91" s="1">
        <v>44588</v>
      </c>
      <c r="B91">
        <v>2</v>
      </c>
      <c r="C91" s="6" t="str">
        <f>VLOOKUP(Tabella1[[#This Row],[COD. OPERATORE]],Tabella3[],2,FALSE)</f>
        <v>DAVIDE</v>
      </c>
      <c r="D91" t="s">
        <v>54</v>
      </c>
      <c r="E91" t="s">
        <v>132</v>
      </c>
      <c r="F91">
        <v>1</v>
      </c>
      <c r="G91" s="6" t="str">
        <f>VLOOKUP(Tabella1[[#This Row],[COD. MACCHINA]],Tabella35[],2,FALSE)</f>
        <v>TRAPANO A COLONNA</v>
      </c>
      <c r="H91">
        <v>0</v>
      </c>
      <c r="I91">
        <v>1465</v>
      </c>
      <c r="J91" s="6">
        <f>Tabella1[[#This Row],[ASS. FINALI]]-Tabella1[[#This Row],[ASS.INIZIALI]]</f>
        <v>1465</v>
      </c>
      <c r="K91" t="s">
        <v>20</v>
      </c>
      <c r="M91" s="6">
        <f>ROUNDDOWN(IF(Tabella1[[#This Row],[DOPPIO OPERATORE '[SI/NO']]]="SI",Tabella1[[#This Row],[DIFFERENZA]]/2,Tabella1[[#This Row],[DIFFERENZA]]),0)</f>
        <v>1465</v>
      </c>
      <c r="O91" s="6">
        <f>Tabella1[[#This Row],[DIFFERENZA EFFETTIVA SE DOPPIO OPERATORE]]-Tabella1[[#This Row],[SCARTI]]</f>
        <v>1465</v>
      </c>
      <c r="P91" s="4">
        <v>0.58333333333333337</v>
      </c>
      <c r="Q91" s="4">
        <v>0.75</v>
      </c>
      <c r="R91" s="5">
        <f>Tabella1[[#This Row],[ORA FINE MATTINA]]-Tabella1[[#This Row],[ORA INIZIO MATTINA]]</f>
        <v>0.16666666666666663</v>
      </c>
      <c r="S91" s="4"/>
      <c r="T91" s="4"/>
      <c r="U91" s="5">
        <f>Tabella1[[#This Row],[ORA FINE POMERIGGIO]]-Tabella1[[#This Row],[ORA INIZIO POMERIGGIO]]</f>
        <v>0</v>
      </c>
      <c r="V91" s="5">
        <f>Tabella1[[#This Row],[TOT. TEMPO POMERIGGIO]]+Tabella1[[#This Row],[TOT. TEMPO MATTINA]]</f>
        <v>0.16666666666666663</v>
      </c>
      <c r="W91" s="7">
        <f>((HOUR(Tabella1[[#This Row],[TOT. ORE]])*60)+MINUTE(Tabella1[[#This Row],[TOT. ORE]]))</f>
        <v>240</v>
      </c>
      <c r="Y91" s="6">
        <f>Tabella1[[#This Row],[TOT. MINUTI]]-Tabella1[[#This Row],[FERMO MACCHINA]]</f>
        <v>240</v>
      </c>
      <c r="Z91" s="6">
        <f>ROUNDDOWN(Tabella1[[#This Row],[DIFFERENZA EFFETTIVA - SCARTI]]/Tabella1[[#This Row],[TEMPO EFFETTIVO]]*60,0)</f>
        <v>366</v>
      </c>
    </row>
    <row r="92" spans="1:27" x14ac:dyDescent="0.25">
      <c r="A92" s="1">
        <v>44589</v>
      </c>
      <c r="B92">
        <v>2</v>
      </c>
      <c r="C92" s="6" t="str">
        <f>VLOOKUP(Tabella1[[#This Row],[COD. OPERATORE]],Tabella3[],2,FALSE)</f>
        <v>DAVIDE</v>
      </c>
      <c r="D92" t="s">
        <v>74</v>
      </c>
      <c r="E92" t="s">
        <v>131</v>
      </c>
      <c r="F92">
        <v>4</v>
      </c>
      <c r="G92" s="6" t="str">
        <f>VLOOKUP(Tabella1[[#This Row],[COD. MACCHINA]],Tabella35[],2,FALSE)</f>
        <v>LASER VERDE</v>
      </c>
      <c r="H92">
        <v>1681</v>
      </c>
      <c r="I92">
        <v>2052</v>
      </c>
      <c r="J92" s="6">
        <f>Tabella1[[#This Row],[ASS. FINALI]]-Tabella1[[#This Row],[ASS.INIZIALI]]</f>
        <v>371</v>
      </c>
      <c r="K92" t="s">
        <v>20</v>
      </c>
      <c r="M92" s="6">
        <f>ROUNDDOWN(IF(Tabella1[[#This Row],[DOPPIO OPERATORE '[SI/NO']]]="SI",Tabella1[[#This Row],[DIFFERENZA]]/2,Tabella1[[#This Row],[DIFFERENZA]]),0)</f>
        <v>371</v>
      </c>
      <c r="O92" s="6">
        <f>Tabella1[[#This Row],[DIFFERENZA EFFETTIVA SE DOPPIO OPERATORE]]-Tabella1[[#This Row],[SCARTI]]</f>
        <v>371</v>
      </c>
      <c r="P92" s="4">
        <v>0.375</v>
      </c>
      <c r="Q92" s="4">
        <v>0.47916666666666669</v>
      </c>
      <c r="R92" s="5">
        <f>Tabella1[[#This Row],[ORA FINE MATTINA]]-Tabella1[[#This Row],[ORA INIZIO MATTINA]]</f>
        <v>0.10416666666666669</v>
      </c>
      <c r="S92" s="4"/>
      <c r="T92" s="4"/>
      <c r="U92" s="5">
        <f>Tabella1[[#This Row],[ORA FINE POMERIGGIO]]-Tabella1[[#This Row],[ORA INIZIO POMERIGGIO]]</f>
        <v>0</v>
      </c>
      <c r="V92" s="5">
        <f>Tabella1[[#This Row],[TOT. TEMPO POMERIGGIO]]+Tabella1[[#This Row],[TOT. TEMPO MATTINA]]</f>
        <v>0.10416666666666669</v>
      </c>
      <c r="W92" s="7">
        <f>((HOUR(Tabella1[[#This Row],[TOT. ORE]])*60)+MINUTE(Tabella1[[#This Row],[TOT. ORE]]))</f>
        <v>150</v>
      </c>
      <c r="Y92" s="6">
        <f>Tabella1[[#This Row],[TOT. MINUTI]]-Tabella1[[#This Row],[FERMO MACCHINA]]</f>
        <v>150</v>
      </c>
      <c r="Z92" s="6">
        <f>ROUNDDOWN(Tabella1[[#This Row],[DIFFERENZA EFFETTIVA - SCARTI]]/Tabella1[[#This Row],[TEMPO EFFETTIVO]]*60,0)</f>
        <v>148</v>
      </c>
    </row>
    <row r="93" spans="1:27" x14ac:dyDescent="0.25">
      <c r="A93" s="1">
        <v>44589</v>
      </c>
      <c r="B93">
        <v>2</v>
      </c>
      <c r="C93" s="6" t="str">
        <f>VLOOKUP(Tabella1[[#This Row],[COD. OPERATORE]],Tabella3[],2,FALSE)</f>
        <v>DAVIDE</v>
      </c>
      <c r="D93" t="s">
        <v>16</v>
      </c>
      <c r="E93" t="s">
        <v>62</v>
      </c>
      <c r="F93">
        <v>9</v>
      </c>
      <c r="G93" s="6" t="str">
        <f>VLOOKUP(Tabella1[[#This Row],[COD. MACCHINA]],Tabella35[],2,FALSE)</f>
        <v>MONTAGGIO ANELLINI</v>
      </c>
      <c r="H93">
        <v>0</v>
      </c>
      <c r="I93">
        <v>400</v>
      </c>
      <c r="J93" s="6">
        <f>Tabella1[[#This Row],[ASS. FINALI]]-Tabella1[[#This Row],[ASS.INIZIALI]]</f>
        <v>400</v>
      </c>
      <c r="K93" t="s">
        <v>20</v>
      </c>
      <c r="M93" s="6">
        <f>ROUNDDOWN(IF(Tabella1[[#This Row],[DOPPIO OPERATORE '[SI/NO']]]="SI",Tabella1[[#This Row],[DIFFERENZA]]/2,Tabella1[[#This Row],[DIFFERENZA]]),0)</f>
        <v>400</v>
      </c>
      <c r="O93" s="6">
        <f>Tabella1[[#This Row],[DIFFERENZA EFFETTIVA SE DOPPIO OPERATORE]]-Tabella1[[#This Row],[SCARTI]]</f>
        <v>400</v>
      </c>
      <c r="P93" s="4">
        <v>0.47916666666666669</v>
      </c>
      <c r="Q93" s="4">
        <v>0.5</v>
      </c>
      <c r="R93" s="5">
        <f>Tabella1[[#This Row],[ORA FINE MATTINA]]-Tabella1[[#This Row],[ORA INIZIO MATTINA]]</f>
        <v>2.0833333333333315E-2</v>
      </c>
      <c r="S93" s="4"/>
      <c r="T93" s="4"/>
      <c r="U93" s="5">
        <f>Tabella1[[#This Row],[ORA FINE POMERIGGIO]]-Tabella1[[#This Row],[ORA INIZIO POMERIGGIO]]</f>
        <v>0</v>
      </c>
      <c r="V93" s="5">
        <f>Tabella1[[#This Row],[TOT. TEMPO POMERIGGIO]]+Tabella1[[#This Row],[TOT. TEMPO MATTINA]]</f>
        <v>2.0833333333333315E-2</v>
      </c>
      <c r="W93" s="7">
        <f>((HOUR(Tabella1[[#This Row],[TOT. ORE]])*60)+MINUTE(Tabella1[[#This Row],[TOT. ORE]]))</f>
        <v>30</v>
      </c>
      <c r="Y93" s="6">
        <f>Tabella1[[#This Row],[TOT. MINUTI]]-Tabella1[[#This Row],[FERMO MACCHINA]]</f>
        <v>30</v>
      </c>
      <c r="Z93" s="6">
        <f>ROUNDDOWN(Tabella1[[#This Row],[DIFFERENZA EFFETTIVA - SCARTI]]/Tabella1[[#This Row],[TEMPO EFFETTIVO]]*60,0)</f>
        <v>800</v>
      </c>
    </row>
    <row r="94" spans="1:27" x14ac:dyDescent="0.25">
      <c r="A94" s="1">
        <v>44592</v>
      </c>
      <c r="B94">
        <v>2</v>
      </c>
      <c r="C94" s="6" t="str">
        <f>VLOOKUP(Tabella1[[#This Row],[COD. OPERATORE]],Tabella3[],2,FALSE)</f>
        <v>DAVIDE</v>
      </c>
      <c r="D94" t="s">
        <v>54</v>
      </c>
      <c r="E94" t="s">
        <v>55</v>
      </c>
      <c r="F94">
        <v>1</v>
      </c>
      <c r="G94" s="6" t="str">
        <f>VLOOKUP(Tabella1[[#This Row],[COD. MACCHINA]],Tabella35[],2,FALSE)</f>
        <v>TRAPANO A COLONNA</v>
      </c>
      <c r="H94">
        <v>0</v>
      </c>
      <c r="I94">
        <v>2000</v>
      </c>
      <c r="J94" s="6">
        <f>Tabella1[[#This Row],[ASS. FINALI]]-Tabella1[[#This Row],[ASS.INIZIALI]]</f>
        <v>2000</v>
      </c>
      <c r="K94" t="s">
        <v>20</v>
      </c>
      <c r="M94" s="6">
        <f>ROUNDDOWN(IF(Tabella1[[#This Row],[DOPPIO OPERATORE '[SI/NO']]]="SI",Tabella1[[#This Row],[DIFFERENZA]]/2,Tabella1[[#This Row],[DIFFERENZA]]),0)</f>
        <v>2000</v>
      </c>
      <c r="O94" s="6">
        <f>Tabella1[[#This Row],[DIFFERENZA EFFETTIVA SE DOPPIO OPERATORE]]-Tabella1[[#This Row],[SCARTI]]</f>
        <v>2000</v>
      </c>
      <c r="P94" s="4">
        <v>0.33333333333333331</v>
      </c>
      <c r="Q94" s="4">
        <v>0.5</v>
      </c>
      <c r="R94" s="5">
        <f>Tabella1[[#This Row],[ORA FINE MATTINA]]-Tabella1[[#This Row],[ORA INIZIO MATTINA]]</f>
        <v>0.16666666666666669</v>
      </c>
      <c r="S94" s="4">
        <v>0.58333333333333337</v>
      </c>
      <c r="T94" s="4">
        <v>0.75</v>
      </c>
      <c r="U94" s="5">
        <f>Tabella1[[#This Row],[ORA FINE POMERIGGIO]]-Tabella1[[#This Row],[ORA INIZIO POMERIGGIO]]</f>
        <v>0.16666666666666663</v>
      </c>
      <c r="V94" s="5">
        <f>Tabella1[[#This Row],[TOT. TEMPO POMERIGGIO]]+Tabella1[[#This Row],[TOT. TEMPO MATTINA]]</f>
        <v>0.33333333333333331</v>
      </c>
      <c r="W94" s="7">
        <f>((HOUR(Tabella1[[#This Row],[TOT. ORE]])*60)+MINUTE(Tabella1[[#This Row],[TOT. ORE]]))</f>
        <v>480</v>
      </c>
      <c r="Y94" s="6">
        <f>Tabella1[[#This Row],[TOT. MINUTI]]-Tabella1[[#This Row],[FERMO MACCHINA]]</f>
        <v>480</v>
      </c>
      <c r="Z94" s="6">
        <f>ROUNDDOWN(Tabella1[[#This Row],[DIFFERENZA EFFETTIVA - SCARTI]]/Tabella1[[#This Row],[TEMPO EFFETTIVO]]*60,0)</f>
        <v>250</v>
      </c>
    </row>
    <row r="95" spans="1:27" x14ac:dyDescent="0.25">
      <c r="A95" s="1">
        <v>44588</v>
      </c>
      <c r="B95">
        <v>33</v>
      </c>
      <c r="C95" s="6" t="str">
        <f>VLOOKUP(Tabella1[[#This Row],[COD. OPERATORE]],Tabella3[],2,FALSE)</f>
        <v>KETTY</v>
      </c>
      <c r="D95" t="s">
        <v>16</v>
      </c>
      <c r="E95" t="s">
        <v>96</v>
      </c>
      <c r="F95">
        <v>8</v>
      </c>
      <c r="G95" s="6" t="str">
        <f>VLOOKUP(Tabella1[[#This Row],[COD. MACCHINA]],Tabella35[],2,FALSE)</f>
        <v>MONTAGGIO RUOTE</v>
      </c>
      <c r="H95">
        <v>550</v>
      </c>
      <c r="I95">
        <v>1000</v>
      </c>
      <c r="J95" s="6">
        <f>Tabella1[[#This Row],[ASS. FINALI]]-Tabella1[[#This Row],[ASS.INIZIALI]]</f>
        <v>450</v>
      </c>
      <c r="K95" t="s">
        <v>20</v>
      </c>
      <c r="M95" s="6">
        <f>ROUNDDOWN(IF(Tabella1[[#This Row],[DOPPIO OPERATORE '[SI/NO']]]="SI",Tabella1[[#This Row],[DIFFERENZA]]/2,Tabella1[[#This Row],[DIFFERENZA]]),0)</f>
        <v>450</v>
      </c>
      <c r="O95" s="6">
        <f>Tabella1[[#This Row],[DIFFERENZA EFFETTIVA SE DOPPIO OPERATORE]]-Tabella1[[#This Row],[SCARTI]]</f>
        <v>450</v>
      </c>
      <c r="P95" s="4">
        <v>0.58333333333333337</v>
      </c>
      <c r="Q95" s="4">
        <v>0.62847222222222221</v>
      </c>
      <c r="R95" s="5">
        <f>Tabella1[[#This Row],[ORA FINE MATTINA]]-Tabella1[[#This Row],[ORA INIZIO MATTINA]]</f>
        <v>4.513888888888884E-2</v>
      </c>
      <c r="S95" s="4"/>
      <c r="T95" s="4"/>
      <c r="U95" s="5">
        <f>Tabella1[[#This Row],[ORA FINE POMERIGGIO]]-Tabella1[[#This Row],[ORA INIZIO POMERIGGIO]]</f>
        <v>0</v>
      </c>
      <c r="V95" s="5">
        <f>Tabella1[[#This Row],[TOT. TEMPO POMERIGGIO]]+Tabella1[[#This Row],[TOT. TEMPO MATTINA]]</f>
        <v>4.513888888888884E-2</v>
      </c>
      <c r="W95" s="7">
        <f>((HOUR(Tabella1[[#This Row],[TOT. ORE]])*60)+MINUTE(Tabella1[[#This Row],[TOT. ORE]]))</f>
        <v>65</v>
      </c>
      <c r="Y95" s="6">
        <f>Tabella1[[#This Row],[TOT. MINUTI]]-Tabella1[[#This Row],[FERMO MACCHINA]]</f>
        <v>65</v>
      </c>
      <c r="Z95" s="6">
        <f>ROUNDDOWN(Tabella1[[#This Row],[DIFFERENZA EFFETTIVA - SCARTI]]/Tabella1[[#This Row],[TEMPO EFFETTIVO]]*60,0)</f>
        <v>415</v>
      </c>
      <c r="AA95" t="s">
        <v>133</v>
      </c>
    </row>
    <row r="96" spans="1:27" x14ac:dyDescent="0.25">
      <c r="A96" s="1">
        <v>44588</v>
      </c>
      <c r="B96">
        <v>33</v>
      </c>
      <c r="C96" s="6" t="str">
        <f>VLOOKUP(Tabella1[[#This Row],[COD. OPERATORE]],Tabella3[],2,FALSE)</f>
        <v>KETTY</v>
      </c>
      <c r="D96" t="s">
        <v>16</v>
      </c>
      <c r="E96" t="s">
        <v>26</v>
      </c>
      <c r="F96">
        <v>8</v>
      </c>
      <c r="G96" s="6" t="str">
        <f>VLOOKUP(Tabella1[[#This Row],[COD. MACCHINA]],Tabella35[],2,FALSE)</f>
        <v>MONTAGGIO RUOTE</v>
      </c>
      <c r="H96">
        <v>0</v>
      </c>
      <c r="I96">
        <v>600</v>
      </c>
      <c r="J96" s="6">
        <f>Tabella1[[#This Row],[ASS. FINALI]]-Tabella1[[#This Row],[ASS.INIZIALI]]</f>
        <v>600</v>
      </c>
      <c r="K96" t="s">
        <v>20</v>
      </c>
      <c r="M96" s="6">
        <f>ROUNDDOWN(IF(Tabella1[[#This Row],[DOPPIO OPERATORE '[SI/NO']]]="SI",Tabella1[[#This Row],[DIFFERENZA]]/2,Tabella1[[#This Row],[DIFFERENZA]]),0)</f>
        <v>600</v>
      </c>
      <c r="O96" s="6">
        <f>Tabella1[[#This Row],[DIFFERENZA EFFETTIVA SE DOPPIO OPERATORE]]-Tabella1[[#This Row],[SCARTI]]</f>
        <v>600</v>
      </c>
      <c r="P96" s="4">
        <v>0.62847222222222221</v>
      </c>
      <c r="Q96" s="4">
        <v>0.69097222222222221</v>
      </c>
      <c r="R96" s="5">
        <f>Tabella1[[#This Row],[ORA FINE MATTINA]]-Tabella1[[#This Row],[ORA INIZIO MATTINA]]</f>
        <v>6.25E-2</v>
      </c>
      <c r="S96" s="4"/>
      <c r="T96" s="4"/>
      <c r="U96" s="5">
        <f>Tabella1[[#This Row],[ORA FINE POMERIGGIO]]-Tabella1[[#This Row],[ORA INIZIO POMERIGGIO]]</f>
        <v>0</v>
      </c>
      <c r="V96" s="5">
        <f>Tabella1[[#This Row],[TOT. TEMPO POMERIGGIO]]+Tabella1[[#This Row],[TOT. TEMPO MATTINA]]</f>
        <v>6.25E-2</v>
      </c>
      <c r="W96" s="7">
        <f>((HOUR(Tabella1[[#This Row],[TOT. ORE]])*60)+MINUTE(Tabella1[[#This Row],[TOT. ORE]]))</f>
        <v>90</v>
      </c>
      <c r="Y96" s="6">
        <f>Tabella1[[#This Row],[TOT. MINUTI]]-Tabella1[[#This Row],[FERMO MACCHINA]]</f>
        <v>90</v>
      </c>
      <c r="Z96" s="6">
        <f>ROUNDDOWN(Tabella1[[#This Row],[DIFFERENZA EFFETTIVA - SCARTI]]/Tabella1[[#This Row],[TEMPO EFFETTIVO]]*60,0)</f>
        <v>400</v>
      </c>
      <c r="AA96" t="s">
        <v>134</v>
      </c>
    </row>
    <row r="97" spans="1:27" x14ac:dyDescent="0.25">
      <c r="A97" s="1">
        <v>44588</v>
      </c>
      <c r="B97">
        <v>33</v>
      </c>
      <c r="C97" s="6" t="str">
        <f>VLOOKUP(Tabella1[[#This Row],[COD. OPERATORE]],Tabella3[],2,FALSE)</f>
        <v>KETTY</v>
      </c>
      <c r="D97" t="s">
        <v>16</v>
      </c>
      <c r="E97" t="s">
        <v>135</v>
      </c>
      <c r="F97">
        <v>8</v>
      </c>
      <c r="G97" s="6" t="str">
        <f>VLOOKUP(Tabella1[[#This Row],[COD. MACCHINA]],Tabella35[],2,FALSE)</f>
        <v>MONTAGGIO RUOTE</v>
      </c>
      <c r="H97">
        <v>0</v>
      </c>
      <c r="I97">
        <v>600</v>
      </c>
      <c r="J97" s="6">
        <f>Tabella1[[#This Row],[ASS. FINALI]]-Tabella1[[#This Row],[ASS.INIZIALI]]</f>
        <v>600</v>
      </c>
      <c r="K97" t="s">
        <v>20</v>
      </c>
      <c r="M97" s="6">
        <f>ROUNDDOWN(IF(Tabella1[[#This Row],[DOPPIO OPERATORE '[SI/NO']]]="SI",Tabella1[[#This Row],[DIFFERENZA]]/2,Tabella1[[#This Row],[DIFFERENZA]]),0)</f>
        <v>600</v>
      </c>
      <c r="O97" s="6">
        <f>Tabella1[[#This Row],[DIFFERENZA EFFETTIVA SE DOPPIO OPERATORE]]-Tabella1[[#This Row],[SCARTI]]</f>
        <v>600</v>
      </c>
      <c r="P97" s="4">
        <v>0.69097222222222221</v>
      </c>
      <c r="Q97" s="4">
        <v>0.76041666666666663</v>
      </c>
      <c r="R97" s="5">
        <f>Tabella1[[#This Row],[ORA FINE MATTINA]]-Tabella1[[#This Row],[ORA INIZIO MATTINA]]</f>
        <v>6.944444444444442E-2</v>
      </c>
      <c r="S97" s="4"/>
      <c r="T97" s="4"/>
      <c r="U97" s="5">
        <f>Tabella1[[#This Row],[ORA FINE POMERIGGIO]]-Tabella1[[#This Row],[ORA INIZIO POMERIGGIO]]</f>
        <v>0</v>
      </c>
      <c r="V97" s="5">
        <f>Tabella1[[#This Row],[TOT. TEMPO POMERIGGIO]]+Tabella1[[#This Row],[TOT. TEMPO MATTINA]]</f>
        <v>6.944444444444442E-2</v>
      </c>
      <c r="W97" s="7">
        <f>((HOUR(Tabella1[[#This Row],[TOT. ORE]])*60)+MINUTE(Tabella1[[#This Row],[TOT. ORE]]))</f>
        <v>100</v>
      </c>
      <c r="Y97" s="6">
        <f>Tabella1[[#This Row],[TOT. MINUTI]]-Tabella1[[#This Row],[FERMO MACCHINA]]</f>
        <v>100</v>
      </c>
      <c r="Z97" s="6">
        <f>ROUNDDOWN(Tabella1[[#This Row],[DIFFERENZA EFFETTIVA - SCARTI]]/Tabella1[[#This Row],[TEMPO EFFETTIVO]]*60,0)</f>
        <v>360</v>
      </c>
      <c r="AA97" t="s">
        <v>133</v>
      </c>
    </row>
    <row r="98" spans="1:27" x14ac:dyDescent="0.25">
      <c r="A98" s="1">
        <v>44588</v>
      </c>
      <c r="B98">
        <v>33</v>
      </c>
      <c r="C98" s="6" t="str">
        <f>VLOOKUP(Tabella1[[#This Row],[COD. OPERATORE]],Tabella3[],2,FALSE)</f>
        <v>KETTY</v>
      </c>
      <c r="D98" t="s">
        <v>16</v>
      </c>
      <c r="E98" t="s">
        <v>135</v>
      </c>
      <c r="F98">
        <v>8</v>
      </c>
      <c r="G98" s="6" t="str">
        <f>VLOOKUP(Tabella1[[#This Row],[COD. MACCHINA]],Tabella35[],2,FALSE)</f>
        <v>MONTAGGIO RUOTE</v>
      </c>
      <c r="H98">
        <v>0</v>
      </c>
      <c r="I98">
        <v>400</v>
      </c>
      <c r="J98" s="6">
        <f>Tabella1[[#This Row],[ASS. FINALI]]-Tabella1[[#This Row],[ASS.INIZIALI]]</f>
        <v>400</v>
      </c>
      <c r="K98" t="s">
        <v>20</v>
      </c>
      <c r="M98" s="6">
        <f>ROUNDDOWN(IF(Tabella1[[#This Row],[DOPPIO OPERATORE '[SI/NO']]]="SI",Tabella1[[#This Row],[DIFFERENZA]]/2,Tabella1[[#This Row],[DIFFERENZA]]),0)</f>
        <v>400</v>
      </c>
      <c r="O98" s="6">
        <f>Tabella1[[#This Row],[DIFFERENZA EFFETTIVA SE DOPPIO OPERATORE]]-Tabella1[[#This Row],[SCARTI]]</f>
        <v>400</v>
      </c>
      <c r="P98" s="4">
        <v>0.76041666666666663</v>
      </c>
      <c r="Q98" s="4">
        <v>0.80208333333333337</v>
      </c>
      <c r="R98" s="5">
        <f>Tabella1[[#This Row],[ORA FINE MATTINA]]-Tabella1[[#This Row],[ORA INIZIO MATTINA]]</f>
        <v>4.1666666666666741E-2</v>
      </c>
      <c r="S98" s="4"/>
      <c r="T98" s="4"/>
      <c r="U98" s="5">
        <f>Tabella1[[#This Row],[ORA FINE POMERIGGIO]]-Tabella1[[#This Row],[ORA INIZIO POMERIGGIO]]</f>
        <v>0</v>
      </c>
      <c r="V98" s="5">
        <f>Tabella1[[#This Row],[TOT. TEMPO POMERIGGIO]]+Tabella1[[#This Row],[TOT. TEMPO MATTINA]]</f>
        <v>4.1666666666666741E-2</v>
      </c>
      <c r="W98" s="7">
        <f>((HOUR(Tabella1[[#This Row],[TOT. ORE]])*60)+MINUTE(Tabella1[[#This Row],[TOT. ORE]]))</f>
        <v>60</v>
      </c>
      <c r="Y98" s="6">
        <f>Tabella1[[#This Row],[TOT. MINUTI]]-Tabella1[[#This Row],[FERMO MACCHINA]]</f>
        <v>60</v>
      </c>
      <c r="Z98" s="6">
        <f>ROUNDDOWN(Tabella1[[#This Row],[DIFFERENZA EFFETTIVA - SCARTI]]/Tabella1[[#This Row],[TEMPO EFFETTIVO]]*60,0)</f>
        <v>400</v>
      </c>
      <c r="AA98" t="s">
        <v>136</v>
      </c>
    </row>
    <row r="99" spans="1:27" x14ac:dyDescent="0.25">
      <c r="A99" s="1">
        <v>44588</v>
      </c>
      <c r="B99">
        <v>33</v>
      </c>
      <c r="C99" s="6" t="str">
        <f>VLOOKUP(Tabella1[[#This Row],[COD. OPERATORE]],Tabella3[],2,FALSE)</f>
        <v>KETTY</v>
      </c>
      <c r="D99" t="s">
        <v>16</v>
      </c>
      <c r="E99" t="s">
        <v>96</v>
      </c>
      <c r="F99">
        <v>8</v>
      </c>
      <c r="G99" s="6" t="str">
        <f>VLOOKUP(Tabella1[[#This Row],[COD. MACCHINA]],Tabella35[],2,FALSE)</f>
        <v>MONTAGGIO RUOTE</v>
      </c>
      <c r="H99">
        <v>0</v>
      </c>
      <c r="I99">
        <v>800</v>
      </c>
      <c r="J99" s="6">
        <f>Tabella1[[#This Row],[ASS. FINALI]]-Tabella1[[#This Row],[ASS.INIZIALI]]</f>
        <v>800</v>
      </c>
      <c r="K99" t="s">
        <v>20</v>
      </c>
      <c r="M99" s="6">
        <f>ROUNDDOWN(IF(Tabella1[[#This Row],[DOPPIO OPERATORE '[SI/NO']]]="SI",Tabella1[[#This Row],[DIFFERENZA]]/2,Tabella1[[#This Row],[DIFFERENZA]]),0)</f>
        <v>800</v>
      </c>
      <c r="O99" s="6">
        <f>Tabella1[[#This Row],[DIFFERENZA EFFETTIVA SE DOPPIO OPERATORE]]-Tabella1[[#This Row],[SCARTI]]</f>
        <v>800</v>
      </c>
      <c r="P99" s="4">
        <v>0.80208333333333337</v>
      </c>
      <c r="Q99" s="4">
        <v>0.875</v>
      </c>
      <c r="R99" s="5">
        <f>Tabella1[[#This Row],[ORA FINE MATTINA]]-Tabella1[[#This Row],[ORA INIZIO MATTINA]]</f>
        <v>7.291666666666663E-2</v>
      </c>
      <c r="S99" s="4"/>
      <c r="T99" s="4"/>
      <c r="U99" s="5">
        <f>Tabella1[[#This Row],[ORA FINE POMERIGGIO]]-Tabella1[[#This Row],[ORA INIZIO POMERIGGIO]]</f>
        <v>0</v>
      </c>
      <c r="V99" s="5">
        <f>Tabella1[[#This Row],[TOT. TEMPO POMERIGGIO]]+Tabella1[[#This Row],[TOT. TEMPO MATTINA]]</f>
        <v>7.291666666666663E-2</v>
      </c>
      <c r="W99" s="7">
        <f>((HOUR(Tabella1[[#This Row],[TOT. ORE]])*60)+MINUTE(Tabella1[[#This Row],[TOT. ORE]]))</f>
        <v>105</v>
      </c>
      <c r="X99">
        <v>30</v>
      </c>
      <c r="Y99" s="6">
        <f>Tabella1[[#This Row],[TOT. MINUTI]]-Tabella1[[#This Row],[FERMO MACCHINA]]</f>
        <v>75</v>
      </c>
      <c r="Z99" s="6">
        <f>ROUNDDOWN(Tabella1[[#This Row],[DIFFERENZA EFFETTIVA - SCARTI]]/Tabella1[[#This Row],[TEMPO EFFETTIVO]]*60,0)</f>
        <v>640</v>
      </c>
      <c r="AA99" t="s">
        <v>138</v>
      </c>
    </row>
    <row r="100" spans="1:27" x14ac:dyDescent="0.25">
      <c r="A100" s="1">
        <v>44589</v>
      </c>
      <c r="B100">
        <v>33</v>
      </c>
      <c r="C100" s="6" t="str">
        <f>VLOOKUP(Tabella1[[#This Row],[COD. OPERATORE]],Tabella3[],2,FALSE)</f>
        <v>KETTY</v>
      </c>
      <c r="D100" t="s">
        <v>16</v>
      </c>
      <c r="E100" t="s">
        <v>96</v>
      </c>
      <c r="F100">
        <v>8</v>
      </c>
      <c r="G100" s="6" t="str">
        <f>VLOOKUP(Tabella1[[#This Row],[COD. MACCHINA]],Tabella35[],2,FALSE)</f>
        <v>MONTAGGIO RUOTE</v>
      </c>
      <c r="H100">
        <v>800</v>
      </c>
      <c r="I100">
        <v>1000</v>
      </c>
      <c r="J100" s="6">
        <f>Tabella1[[#This Row],[ASS. FINALI]]-Tabella1[[#This Row],[ASS.INIZIALI]]</f>
        <v>200</v>
      </c>
      <c r="K100" t="s">
        <v>20</v>
      </c>
      <c r="M100" s="6">
        <f>ROUNDDOWN(IF(Tabella1[[#This Row],[DOPPIO OPERATORE '[SI/NO']]]="SI",Tabella1[[#This Row],[DIFFERENZA]]/2,Tabella1[[#This Row],[DIFFERENZA]]),0)</f>
        <v>200</v>
      </c>
      <c r="O100" s="6">
        <f>Tabella1[[#This Row],[DIFFERENZA EFFETTIVA SE DOPPIO OPERATORE]]-Tabella1[[#This Row],[SCARTI]]</f>
        <v>200</v>
      </c>
      <c r="P100" s="4">
        <v>0.58333333333333337</v>
      </c>
      <c r="Q100" s="4">
        <v>0.60069444444444442</v>
      </c>
      <c r="R100" s="5">
        <f>Tabella1[[#This Row],[ORA FINE MATTINA]]-Tabella1[[#This Row],[ORA INIZIO MATTINA]]</f>
        <v>1.7361111111111049E-2</v>
      </c>
      <c r="S100" s="4"/>
      <c r="T100" s="4"/>
      <c r="U100" s="5">
        <f>Tabella1[[#This Row],[ORA FINE POMERIGGIO]]-Tabella1[[#This Row],[ORA INIZIO POMERIGGIO]]</f>
        <v>0</v>
      </c>
      <c r="V100" s="5">
        <f>Tabella1[[#This Row],[TOT. TEMPO POMERIGGIO]]+Tabella1[[#This Row],[TOT. TEMPO MATTINA]]</f>
        <v>1.7361111111111049E-2</v>
      </c>
      <c r="W100" s="7">
        <f>((HOUR(Tabella1[[#This Row],[TOT. ORE]])*60)+MINUTE(Tabella1[[#This Row],[TOT. ORE]]))</f>
        <v>25</v>
      </c>
      <c r="Y100" s="6">
        <f>Tabella1[[#This Row],[TOT. MINUTI]]-Tabella1[[#This Row],[FERMO MACCHINA]]</f>
        <v>25</v>
      </c>
      <c r="Z100" s="6">
        <f>ROUNDDOWN(Tabella1[[#This Row],[DIFFERENZA EFFETTIVA - SCARTI]]/Tabella1[[#This Row],[TEMPO EFFETTIVO]]*60,0)</f>
        <v>480</v>
      </c>
      <c r="AA100" t="s">
        <v>137</v>
      </c>
    </row>
    <row r="101" spans="1:27" x14ac:dyDescent="0.25">
      <c r="A101" s="1">
        <v>44589</v>
      </c>
      <c r="B101">
        <v>33</v>
      </c>
      <c r="C101" s="6" t="str">
        <f>VLOOKUP(Tabella1[[#This Row],[COD. OPERATORE]],Tabella3[],2,FALSE)</f>
        <v>KETTY</v>
      </c>
      <c r="D101" t="s">
        <v>16</v>
      </c>
      <c r="E101" t="s">
        <v>88</v>
      </c>
      <c r="F101">
        <v>6</v>
      </c>
      <c r="G101" s="6" t="str">
        <f>VLOOKUP(Tabella1[[#This Row],[COD. MACCHINA]],Tabella35[],2,FALSE)</f>
        <v>MSA matr.4319</v>
      </c>
      <c r="H101">
        <v>541675</v>
      </c>
      <c r="I101">
        <v>541750</v>
      </c>
      <c r="J101" s="6">
        <f>Tabella1[[#This Row],[ASS. FINALI]]-Tabella1[[#This Row],[ASS.INIZIALI]]</f>
        <v>75</v>
      </c>
      <c r="K101" t="s">
        <v>20</v>
      </c>
      <c r="M101" s="6">
        <f>ROUNDDOWN(IF(Tabella1[[#This Row],[DOPPIO OPERATORE '[SI/NO']]]="SI",Tabella1[[#This Row],[DIFFERENZA]]/2,Tabella1[[#This Row],[DIFFERENZA]]),0)</f>
        <v>75</v>
      </c>
      <c r="O101" s="6">
        <f>Tabella1[[#This Row],[DIFFERENZA EFFETTIVA SE DOPPIO OPERATORE]]-Tabella1[[#This Row],[SCARTI]]</f>
        <v>75</v>
      </c>
      <c r="P101" s="4">
        <v>0.72222222222222221</v>
      </c>
      <c r="Q101" s="4">
        <v>0.73611111111111116</v>
      </c>
      <c r="R101" s="5">
        <f>Tabella1[[#This Row],[ORA FINE MATTINA]]-Tabella1[[#This Row],[ORA INIZIO MATTINA]]</f>
        <v>1.3888888888888951E-2</v>
      </c>
      <c r="S101" s="4"/>
      <c r="T101" s="4"/>
      <c r="U101" s="5">
        <f>Tabella1[[#This Row],[ORA FINE POMERIGGIO]]-Tabella1[[#This Row],[ORA INIZIO POMERIGGIO]]</f>
        <v>0</v>
      </c>
      <c r="V101" s="5">
        <f>Tabella1[[#This Row],[TOT. TEMPO POMERIGGIO]]+Tabella1[[#This Row],[TOT. TEMPO MATTINA]]</f>
        <v>1.3888888888888951E-2</v>
      </c>
      <c r="W101" s="7">
        <f>((HOUR(Tabella1[[#This Row],[TOT. ORE]])*60)+MINUTE(Tabella1[[#This Row],[TOT. ORE]]))</f>
        <v>20</v>
      </c>
      <c r="Y101" s="6">
        <f>Tabella1[[#This Row],[TOT. MINUTI]]-Tabella1[[#This Row],[FERMO MACCHINA]]</f>
        <v>20</v>
      </c>
      <c r="Z101" s="6">
        <f>ROUNDDOWN(Tabella1[[#This Row],[DIFFERENZA EFFETTIVA - SCARTI]]/Tabella1[[#This Row],[TEMPO EFFETTIVO]]*60,0)</f>
        <v>225</v>
      </c>
    </row>
    <row r="102" spans="1:27" x14ac:dyDescent="0.25">
      <c r="A102" s="1">
        <v>44589</v>
      </c>
      <c r="B102">
        <v>33</v>
      </c>
      <c r="C102" s="6" t="str">
        <f>VLOOKUP(Tabella1[[#This Row],[COD. OPERATORE]],Tabella3[],2,FALSE)</f>
        <v>KETTY</v>
      </c>
      <c r="D102" t="s">
        <v>16</v>
      </c>
      <c r="E102" t="s">
        <v>96</v>
      </c>
      <c r="F102">
        <v>6</v>
      </c>
      <c r="G102" s="6" t="str">
        <f>VLOOKUP(Tabella1[[#This Row],[COD. MACCHINA]],Tabella35[],2,FALSE)</f>
        <v>MSA matr.4319</v>
      </c>
      <c r="H102">
        <v>541751</v>
      </c>
      <c r="I102">
        <v>542253</v>
      </c>
      <c r="J102" s="6">
        <f>Tabella1[[#This Row],[ASS. FINALI]]-Tabella1[[#This Row],[ASS.INIZIALI]]</f>
        <v>502</v>
      </c>
      <c r="K102" t="s">
        <v>20</v>
      </c>
      <c r="M102" s="6">
        <f>ROUNDDOWN(IF(Tabella1[[#This Row],[DOPPIO OPERATORE '[SI/NO']]]="SI",Tabella1[[#This Row],[DIFFERENZA]]/2,Tabella1[[#This Row],[DIFFERENZA]]),0)</f>
        <v>502</v>
      </c>
      <c r="O102" s="6">
        <f>Tabella1[[#This Row],[DIFFERENZA EFFETTIVA SE DOPPIO OPERATORE]]-Tabella1[[#This Row],[SCARTI]]</f>
        <v>502</v>
      </c>
      <c r="P102" s="4">
        <v>0.73611111111111116</v>
      </c>
      <c r="Q102" s="4">
        <v>0.79861111111111116</v>
      </c>
      <c r="R102" s="5">
        <f>Tabella1[[#This Row],[ORA FINE MATTINA]]-Tabella1[[#This Row],[ORA INIZIO MATTINA]]</f>
        <v>6.25E-2</v>
      </c>
      <c r="S102" s="4"/>
      <c r="T102" s="4"/>
      <c r="U102" s="5">
        <f>Tabella1[[#This Row],[ORA FINE POMERIGGIO]]-Tabella1[[#This Row],[ORA INIZIO POMERIGGIO]]</f>
        <v>0</v>
      </c>
      <c r="V102" s="5">
        <f>Tabella1[[#This Row],[TOT. TEMPO POMERIGGIO]]+Tabella1[[#This Row],[TOT. TEMPO MATTINA]]</f>
        <v>6.25E-2</v>
      </c>
      <c r="W102" s="7">
        <f>((HOUR(Tabella1[[#This Row],[TOT. ORE]])*60)+MINUTE(Tabella1[[#This Row],[TOT. ORE]]))</f>
        <v>90</v>
      </c>
      <c r="X102">
        <v>10</v>
      </c>
      <c r="Y102" s="6">
        <f>Tabella1[[#This Row],[TOT. MINUTI]]-Tabella1[[#This Row],[FERMO MACCHINA]]</f>
        <v>80</v>
      </c>
      <c r="Z102" s="6">
        <f>ROUNDDOWN(Tabella1[[#This Row],[DIFFERENZA EFFETTIVA - SCARTI]]/Tabella1[[#This Row],[TEMPO EFFETTIVO]]*60,0)</f>
        <v>376</v>
      </c>
      <c r="AA102" t="s">
        <v>66</v>
      </c>
    </row>
    <row r="103" spans="1:27" x14ac:dyDescent="0.25">
      <c r="A103" s="1">
        <v>44589</v>
      </c>
      <c r="B103">
        <v>33</v>
      </c>
      <c r="C103" s="6" t="str">
        <f>VLOOKUP(Tabella1[[#This Row],[COD. OPERATORE]],Tabella3[],2,FALSE)</f>
        <v>KETTY</v>
      </c>
      <c r="D103" t="s">
        <v>87</v>
      </c>
      <c r="E103" t="s">
        <v>139</v>
      </c>
      <c r="F103" t="s">
        <v>64</v>
      </c>
      <c r="G103" s="6" t="str">
        <f>VLOOKUP(Tabella1[[#This Row],[COD. MACCHINA]],Tabella35[],2,FALSE)</f>
        <v>MANUALE</v>
      </c>
      <c r="H103">
        <v>0</v>
      </c>
      <c r="I103">
        <v>2</v>
      </c>
      <c r="J103" s="6">
        <f>Tabella1[[#This Row],[ASS. FINALI]]-Tabella1[[#This Row],[ASS.INIZIALI]]</f>
        <v>2</v>
      </c>
      <c r="K103" t="s">
        <v>20</v>
      </c>
      <c r="M103" s="6">
        <f>ROUNDDOWN(IF(Tabella1[[#This Row],[DOPPIO OPERATORE '[SI/NO']]]="SI",Tabella1[[#This Row],[DIFFERENZA]]/2,Tabella1[[#This Row],[DIFFERENZA]]),0)</f>
        <v>2</v>
      </c>
      <c r="O103" s="6">
        <f>Tabella1[[#This Row],[DIFFERENZA EFFETTIVA SE DOPPIO OPERATORE]]-Tabella1[[#This Row],[SCARTI]]</f>
        <v>2</v>
      </c>
      <c r="P103" s="4">
        <v>0.79861111111111116</v>
      </c>
      <c r="Q103" s="4">
        <v>0.85416666666666663</v>
      </c>
      <c r="R103" s="5">
        <f>Tabella1[[#This Row],[ORA FINE MATTINA]]-Tabella1[[#This Row],[ORA INIZIO MATTINA]]</f>
        <v>5.5555555555555469E-2</v>
      </c>
      <c r="S103" s="4"/>
      <c r="T103" s="4"/>
      <c r="U103" s="5">
        <f>Tabella1[[#This Row],[ORA FINE POMERIGGIO]]-Tabella1[[#This Row],[ORA INIZIO POMERIGGIO]]</f>
        <v>0</v>
      </c>
      <c r="V103" s="5">
        <f>Tabella1[[#This Row],[TOT. TEMPO POMERIGGIO]]+Tabella1[[#This Row],[TOT. TEMPO MATTINA]]</f>
        <v>5.5555555555555469E-2</v>
      </c>
      <c r="W103" s="7">
        <f>((HOUR(Tabella1[[#This Row],[TOT. ORE]])*60)+MINUTE(Tabella1[[#This Row],[TOT. ORE]]))</f>
        <v>80</v>
      </c>
      <c r="Y103" s="6">
        <f>Tabella1[[#This Row],[TOT. MINUTI]]-Tabella1[[#This Row],[FERMO MACCHINA]]</f>
        <v>80</v>
      </c>
      <c r="Z103" s="6">
        <f>ROUNDDOWN(Tabella1[[#This Row],[DIFFERENZA EFFETTIVA - SCARTI]]/Tabella1[[#This Row],[TEMPO EFFETTIVO]]*60,0)</f>
        <v>1</v>
      </c>
      <c r="AA103" t="s">
        <v>140</v>
      </c>
    </row>
    <row r="104" spans="1:27" x14ac:dyDescent="0.25">
      <c r="A104" s="1">
        <v>44580</v>
      </c>
      <c r="B104">
        <v>35</v>
      </c>
      <c r="C104" s="6" t="str">
        <f>VLOOKUP(Tabella1[[#This Row],[COD. OPERATORE]],Tabella3[],2,FALSE)</f>
        <v>MELANIA</v>
      </c>
      <c r="D104" t="s">
        <v>16</v>
      </c>
      <c r="E104" t="s">
        <v>26</v>
      </c>
      <c r="F104">
        <v>8</v>
      </c>
      <c r="G104" s="6" t="str">
        <f>VLOOKUP(Tabella1[[#This Row],[COD. MACCHINA]],Tabella35[],2,FALSE)</f>
        <v>MONTAGGIO RUOTE</v>
      </c>
      <c r="H104">
        <v>0</v>
      </c>
      <c r="I104">
        <v>2000</v>
      </c>
      <c r="J104" s="6">
        <f>Tabella1[[#This Row],[ASS. FINALI]]-Tabella1[[#This Row],[ASS.INIZIALI]]</f>
        <v>2000</v>
      </c>
      <c r="K104" t="s">
        <v>20</v>
      </c>
      <c r="M104" s="6">
        <f>ROUNDDOWN(IF(Tabella1[[#This Row],[DOPPIO OPERATORE '[SI/NO']]]="SI",Tabella1[[#This Row],[DIFFERENZA]]/2,Tabella1[[#This Row],[DIFFERENZA]]),0)</f>
        <v>2000</v>
      </c>
      <c r="O104" s="6">
        <f>Tabella1[[#This Row],[DIFFERENZA EFFETTIVA SE DOPPIO OPERATORE]]-Tabella1[[#This Row],[SCARTI]]</f>
        <v>2000</v>
      </c>
      <c r="P104" s="4">
        <v>0.33333333333333331</v>
      </c>
      <c r="Q104" s="4">
        <v>0.5</v>
      </c>
      <c r="R104" s="5">
        <f>Tabella1[[#This Row],[ORA FINE MATTINA]]-Tabella1[[#This Row],[ORA INIZIO MATTINA]]</f>
        <v>0.16666666666666669</v>
      </c>
      <c r="S104" s="4">
        <v>0.5625</v>
      </c>
      <c r="T104" s="4">
        <v>0.63194444444444442</v>
      </c>
      <c r="U104" s="5">
        <f>Tabella1[[#This Row],[ORA FINE POMERIGGIO]]-Tabella1[[#This Row],[ORA INIZIO POMERIGGIO]]</f>
        <v>6.944444444444442E-2</v>
      </c>
      <c r="V104" s="5">
        <f>Tabella1[[#This Row],[TOT. TEMPO POMERIGGIO]]+Tabella1[[#This Row],[TOT. TEMPO MATTINA]]</f>
        <v>0.2361111111111111</v>
      </c>
      <c r="W104" s="7">
        <f>((HOUR(Tabella1[[#This Row],[TOT. ORE]])*60)+MINUTE(Tabella1[[#This Row],[TOT. ORE]]))</f>
        <v>340</v>
      </c>
      <c r="Y104" s="6">
        <f>Tabella1[[#This Row],[TOT. MINUTI]]-Tabella1[[#This Row],[FERMO MACCHINA]]</f>
        <v>340</v>
      </c>
      <c r="Z104" s="6">
        <f>ROUNDDOWN(Tabella1[[#This Row],[DIFFERENZA EFFETTIVA - SCARTI]]/Tabella1[[#This Row],[TEMPO EFFETTIVO]]*60,0)</f>
        <v>352</v>
      </c>
    </row>
    <row r="105" spans="1:27" x14ac:dyDescent="0.25">
      <c r="A105" s="1">
        <v>44580</v>
      </c>
      <c r="B105">
        <v>35</v>
      </c>
      <c r="C105" s="6" t="str">
        <f>VLOOKUP(Tabella1[[#This Row],[COD. OPERATORE]],Tabella3[],2,FALSE)</f>
        <v>MELANIA</v>
      </c>
      <c r="D105" t="s">
        <v>16</v>
      </c>
      <c r="E105" t="s">
        <v>62</v>
      </c>
      <c r="F105">
        <v>9</v>
      </c>
      <c r="G105" s="6" t="str">
        <f>VLOOKUP(Tabella1[[#This Row],[COD. MACCHINA]],Tabella35[],2,FALSE)</f>
        <v>MONTAGGIO ANELLINI</v>
      </c>
      <c r="H105">
        <v>0</v>
      </c>
      <c r="I105">
        <v>1000</v>
      </c>
      <c r="J105" s="6">
        <f>Tabella1[[#This Row],[ASS. FINALI]]-Tabella1[[#This Row],[ASS.INIZIALI]]</f>
        <v>1000</v>
      </c>
      <c r="K105" t="s">
        <v>20</v>
      </c>
      <c r="M105" s="6">
        <f>ROUNDDOWN(IF(Tabella1[[#This Row],[DOPPIO OPERATORE '[SI/NO']]]="SI",Tabella1[[#This Row],[DIFFERENZA]]/2,Tabella1[[#This Row],[DIFFERENZA]]),0)</f>
        <v>1000</v>
      </c>
      <c r="O105" s="6">
        <f>Tabella1[[#This Row],[DIFFERENZA EFFETTIVA SE DOPPIO OPERATORE]]-Tabella1[[#This Row],[SCARTI]]</f>
        <v>1000</v>
      </c>
      <c r="P105" s="4">
        <v>0.63194444444444442</v>
      </c>
      <c r="Q105" s="4">
        <v>0.65972222222222221</v>
      </c>
      <c r="R105" s="5">
        <f>Tabella1[[#This Row],[ORA FINE MATTINA]]-Tabella1[[#This Row],[ORA INIZIO MATTINA]]</f>
        <v>2.777777777777779E-2</v>
      </c>
      <c r="S105" s="4"/>
      <c r="T105" s="4"/>
      <c r="U105" s="5">
        <f>Tabella1[[#This Row],[ORA FINE POMERIGGIO]]-Tabella1[[#This Row],[ORA INIZIO POMERIGGIO]]</f>
        <v>0</v>
      </c>
      <c r="V105" s="5">
        <f>Tabella1[[#This Row],[TOT. TEMPO POMERIGGIO]]+Tabella1[[#This Row],[TOT. TEMPO MATTINA]]</f>
        <v>2.777777777777779E-2</v>
      </c>
      <c r="W105" s="7">
        <f>((HOUR(Tabella1[[#This Row],[TOT. ORE]])*60)+MINUTE(Tabella1[[#This Row],[TOT. ORE]]))</f>
        <v>40</v>
      </c>
      <c r="Y105" s="6">
        <f>Tabella1[[#This Row],[TOT. MINUTI]]-Tabella1[[#This Row],[FERMO MACCHINA]]</f>
        <v>40</v>
      </c>
      <c r="Z105" s="6">
        <f>ROUNDDOWN(Tabella1[[#This Row],[DIFFERENZA EFFETTIVA - SCARTI]]/Tabella1[[#This Row],[TEMPO EFFETTIVO]]*60,0)</f>
        <v>1500</v>
      </c>
    </row>
    <row r="106" spans="1:27" x14ac:dyDescent="0.25">
      <c r="A106" s="1">
        <v>44580</v>
      </c>
      <c r="B106">
        <v>35</v>
      </c>
      <c r="C106" s="6" t="str">
        <f>VLOOKUP(Tabella1[[#This Row],[COD. OPERATORE]],Tabella3[],2,FALSE)</f>
        <v>MELANIA</v>
      </c>
      <c r="D106" t="s">
        <v>16</v>
      </c>
      <c r="E106" t="s">
        <v>62</v>
      </c>
      <c r="F106">
        <v>9</v>
      </c>
      <c r="G106" s="6" t="str">
        <f>VLOOKUP(Tabella1[[#This Row],[COD. MACCHINA]],Tabella35[],2,FALSE)</f>
        <v>MONTAGGIO ANELLINI</v>
      </c>
      <c r="H106">
        <v>0</v>
      </c>
      <c r="I106">
        <v>2500</v>
      </c>
      <c r="J106" s="6">
        <f>Tabella1[[#This Row],[ASS. FINALI]]-Tabella1[[#This Row],[ASS.INIZIALI]]</f>
        <v>2500</v>
      </c>
      <c r="K106" t="s">
        <v>20</v>
      </c>
      <c r="M106" s="6">
        <f>ROUNDDOWN(IF(Tabella1[[#This Row],[DOPPIO OPERATORE '[SI/NO']]]="SI",Tabella1[[#This Row],[DIFFERENZA]]/2,Tabella1[[#This Row],[DIFFERENZA]]),0)</f>
        <v>2500</v>
      </c>
      <c r="O106" s="6">
        <f>Tabella1[[#This Row],[DIFFERENZA EFFETTIVA SE DOPPIO OPERATORE]]-Tabella1[[#This Row],[SCARTI]]</f>
        <v>2500</v>
      </c>
      <c r="P106" s="4">
        <v>0.63194444444444442</v>
      </c>
      <c r="Q106" s="4">
        <v>0.70486111111111116</v>
      </c>
      <c r="R106" s="5">
        <f>Tabella1[[#This Row],[ORA FINE MATTINA]]-Tabella1[[#This Row],[ORA INIZIO MATTINA]]</f>
        <v>7.2916666666666741E-2</v>
      </c>
      <c r="S106" s="4"/>
      <c r="T106" s="4"/>
      <c r="U106" s="5">
        <f>Tabella1[[#This Row],[ORA FINE POMERIGGIO]]-Tabella1[[#This Row],[ORA INIZIO POMERIGGIO]]</f>
        <v>0</v>
      </c>
      <c r="V106" s="5">
        <f>Tabella1[[#This Row],[TOT. TEMPO POMERIGGIO]]+Tabella1[[#This Row],[TOT. TEMPO MATTINA]]</f>
        <v>7.2916666666666741E-2</v>
      </c>
      <c r="W106" s="7">
        <f>((HOUR(Tabella1[[#This Row],[TOT. ORE]])*60)+MINUTE(Tabella1[[#This Row],[TOT. ORE]]))</f>
        <v>105</v>
      </c>
      <c r="Y106" s="6">
        <f>Tabella1[[#This Row],[TOT. MINUTI]]-Tabella1[[#This Row],[FERMO MACCHINA]]</f>
        <v>105</v>
      </c>
      <c r="Z106" s="6">
        <f>ROUNDDOWN(Tabella1[[#This Row],[DIFFERENZA EFFETTIVA - SCARTI]]/Tabella1[[#This Row],[TEMPO EFFETTIVO]]*60,0)</f>
        <v>1428</v>
      </c>
    </row>
    <row r="107" spans="1:27" x14ac:dyDescent="0.25">
      <c r="A107" s="1">
        <v>44580</v>
      </c>
      <c r="B107">
        <v>35</v>
      </c>
      <c r="C107" s="6" t="str">
        <f>VLOOKUP(Tabella1[[#This Row],[COD. OPERATORE]],Tabella3[],2,FALSE)</f>
        <v>MELANIA</v>
      </c>
      <c r="D107" t="s">
        <v>16</v>
      </c>
      <c r="E107" t="s">
        <v>26</v>
      </c>
      <c r="F107">
        <v>8</v>
      </c>
      <c r="G107" s="6" t="str">
        <f>VLOOKUP(Tabella1[[#This Row],[COD. MACCHINA]],Tabella35[],2,FALSE)</f>
        <v>MONTAGGIO RUOTE</v>
      </c>
      <c r="H107">
        <v>2000</v>
      </c>
      <c r="I107">
        <v>2250</v>
      </c>
      <c r="J107" s="6">
        <f>Tabella1[[#This Row],[ASS. FINALI]]-Tabella1[[#This Row],[ASS.INIZIALI]]</f>
        <v>250</v>
      </c>
      <c r="K107" t="s">
        <v>20</v>
      </c>
      <c r="M107" s="6">
        <f>ROUNDDOWN(IF(Tabella1[[#This Row],[DOPPIO OPERATORE '[SI/NO']]]="SI",Tabella1[[#This Row],[DIFFERENZA]]/2,Tabella1[[#This Row],[DIFFERENZA]]),0)</f>
        <v>250</v>
      </c>
      <c r="O107" s="6">
        <f>Tabella1[[#This Row],[DIFFERENZA EFFETTIVA SE DOPPIO OPERATORE]]-Tabella1[[#This Row],[SCARTI]]</f>
        <v>250</v>
      </c>
      <c r="P107" s="4">
        <v>0.70486111111111116</v>
      </c>
      <c r="Q107" s="4">
        <v>0.72916666666666663</v>
      </c>
      <c r="R107" s="5">
        <f>Tabella1[[#This Row],[ORA FINE MATTINA]]-Tabella1[[#This Row],[ORA INIZIO MATTINA]]</f>
        <v>2.4305555555555469E-2</v>
      </c>
      <c r="S107" s="4"/>
      <c r="T107" s="4"/>
      <c r="U107" s="5">
        <f>Tabella1[[#This Row],[ORA FINE POMERIGGIO]]-Tabella1[[#This Row],[ORA INIZIO POMERIGGIO]]</f>
        <v>0</v>
      </c>
      <c r="V107" s="5">
        <f>Tabella1[[#This Row],[TOT. TEMPO POMERIGGIO]]+Tabella1[[#This Row],[TOT. TEMPO MATTINA]]</f>
        <v>2.4305555555555469E-2</v>
      </c>
      <c r="W107" s="7">
        <f>((HOUR(Tabella1[[#This Row],[TOT. ORE]])*60)+MINUTE(Tabella1[[#This Row],[TOT. ORE]]))</f>
        <v>35</v>
      </c>
      <c r="Y107" s="6">
        <f>Tabella1[[#This Row],[TOT. MINUTI]]-Tabella1[[#This Row],[FERMO MACCHINA]]</f>
        <v>35</v>
      </c>
      <c r="Z107" s="6">
        <f>ROUNDDOWN(Tabella1[[#This Row],[DIFFERENZA EFFETTIVA - SCARTI]]/Tabella1[[#This Row],[TEMPO EFFETTIVO]]*60,0)</f>
        <v>428</v>
      </c>
    </row>
    <row r="108" spans="1:27" x14ac:dyDescent="0.25">
      <c r="A108" s="1">
        <v>44581</v>
      </c>
      <c r="B108">
        <v>35</v>
      </c>
      <c r="C108" s="6" t="str">
        <f>VLOOKUP(Tabella1[[#This Row],[COD. OPERATORE]],Tabella3[],2,FALSE)</f>
        <v>MELANIA</v>
      </c>
      <c r="D108" t="s">
        <v>16</v>
      </c>
      <c r="E108" t="s">
        <v>26</v>
      </c>
      <c r="F108">
        <v>8</v>
      </c>
      <c r="G108" s="6" t="str">
        <f>VLOOKUP(Tabella1[[#This Row],[COD. MACCHINA]],Tabella35[],2,FALSE)</f>
        <v>MONTAGGIO RUOTE</v>
      </c>
      <c r="H108">
        <v>2250</v>
      </c>
      <c r="I108">
        <v>4750</v>
      </c>
      <c r="J108" s="6">
        <f>Tabella1[[#This Row],[ASS. FINALI]]-Tabella1[[#This Row],[ASS.INIZIALI]]</f>
        <v>2500</v>
      </c>
      <c r="K108" t="s">
        <v>20</v>
      </c>
      <c r="M108" s="6">
        <f>ROUNDDOWN(IF(Tabella1[[#This Row],[DOPPIO OPERATORE '[SI/NO']]]="SI",Tabella1[[#This Row],[DIFFERENZA]]/2,Tabella1[[#This Row],[DIFFERENZA]]),0)</f>
        <v>2500</v>
      </c>
      <c r="O108" s="6">
        <f>Tabella1[[#This Row],[DIFFERENZA EFFETTIVA SE DOPPIO OPERATORE]]-Tabella1[[#This Row],[SCARTI]]</f>
        <v>2500</v>
      </c>
      <c r="P108" s="4">
        <v>0.25</v>
      </c>
      <c r="Q108" s="4">
        <v>0.5</v>
      </c>
      <c r="R108" s="5">
        <f>Tabella1[[#This Row],[ORA FINE MATTINA]]-Tabella1[[#This Row],[ORA INIZIO MATTINA]]</f>
        <v>0.25</v>
      </c>
      <c r="S108" s="4">
        <v>0.52083333333333337</v>
      </c>
      <c r="T108" s="4">
        <v>0.58333333333333337</v>
      </c>
      <c r="U108" s="5">
        <f>Tabella1[[#This Row],[ORA FINE POMERIGGIO]]-Tabella1[[#This Row],[ORA INIZIO POMERIGGIO]]</f>
        <v>6.25E-2</v>
      </c>
      <c r="V108" s="5">
        <f>Tabella1[[#This Row],[TOT. TEMPO POMERIGGIO]]+Tabella1[[#This Row],[TOT. TEMPO MATTINA]]</f>
        <v>0.3125</v>
      </c>
      <c r="W108" s="7">
        <f>((HOUR(Tabella1[[#This Row],[TOT. ORE]])*60)+MINUTE(Tabella1[[#This Row],[TOT. ORE]]))</f>
        <v>450</v>
      </c>
      <c r="Y108" s="6">
        <f>Tabella1[[#This Row],[TOT. MINUTI]]-Tabella1[[#This Row],[FERMO MACCHINA]]</f>
        <v>450</v>
      </c>
      <c r="Z108" s="6">
        <f>ROUNDDOWN(Tabella1[[#This Row],[DIFFERENZA EFFETTIVA - SCARTI]]/Tabella1[[#This Row],[TEMPO EFFETTIVO]]*60,0)</f>
        <v>333</v>
      </c>
      <c r="AA108" t="s">
        <v>141</v>
      </c>
    </row>
    <row r="109" spans="1:27" x14ac:dyDescent="0.25">
      <c r="A109" s="1">
        <v>44582</v>
      </c>
      <c r="B109">
        <v>35</v>
      </c>
      <c r="C109" s="6" t="str">
        <f>VLOOKUP(Tabella1[[#This Row],[COD. OPERATORE]],Tabella3[],2,FALSE)</f>
        <v>MELANIA</v>
      </c>
      <c r="D109" t="s">
        <v>16</v>
      </c>
      <c r="E109" t="s">
        <v>26</v>
      </c>
      <c r="F109">
        <v>8</v>
      </c>
      <c r="G109" s="6" t="str">
        <f>VLOOKUP(Tabella1[[#This Row],[COD. MACCHINA]],Tabella35[],2,FALSE)</f>
        <v>MONTAGGIO RUOTE</v>
      </c>
      <c r="H109">
        <v>4750</v>
      </c>
      <c r="I109">
        <v>6000</v>
      </c>
      <c r="J109" s="6">
        <f>Tabella1[[#This Row],[ASS. FINALI]]-Tabella1[[#This Row],[ASS.INIZIALI]]</f>
        <v>1250</v>
      </c>
      <c r="K109" t="s">
        <v>20</v>
      </c>
      <c r="M109" s="6">
        <f>ROUNDDOWN(IF(Tabella1[[#This Row],[DOPPIO OPERATORE '[SI/NO']]]="SI",Tabella1[[#This Row],[DIFFERENZA]]/2,Tabella1[[#This Row],[DIFFERENZA]]),0)</f>
        <v>1250</v>
      </c>
      <c r="O109" s="6">
        <f>Tabella1[[#This Row],[DIFFERENZA EFFETTIVA SE DOPPIO OPERATORE]]-Tabella1[[#This Row],[SCARTI]]</f>
        <v>1250</v>
      </c>
      <c r="P109" s="4">
        <v>0.33333333333333331</v>
      </c>
      <c r="Q109" s="4">
        <v>0.46527777777777773</v>
      </c>
      <c r="R109" s="5">
        <f>Tabella1[[#This Row],[ORA FINE MATTINA]]-Tabella1[[#This Row],[ORA INIZIO MATTINA]]</f>
        <v>0.13194444444444442</v>
      </c>
      <c r="S109" s="4"/>
      <c r="T109" s="4"/>
      <c r="U109" s="5">
        <f>Tabella1[[#This Row],[ORA FINE POMERIGGIO]]-Tabella1[[#This Row],[ORA INIZIO POMERIGGIO]]</f>
        <v>0</v>
      </c>
      <c r="V109" s="5">
        <f>Tabella1[[#This Row],[TOT. TEMPO POMERIGGIO]]+Tabella1[[#This Row],[TOT. TEMPO MATTINA]]</f>
        <v>0.13194444444444442</v>
      </c>
      <c r="W109" s="7">
        <f>((HOUR(Tabella1[[#This Row],[TOT. ORE]])*60)+MINUTE(Tabella1[[#This Row],[TOT. ORE]]))</f>
        <v>190</v>
      </c>
      <c r="Y109" s="6">
        <f>Tabella1[[#This Row],[TOT. MINUTI]]-Tabella1[[#This Row],[FERMO MACCHINA]]</f>
        <v>190</v>
      </c>
      <c r="Z109" s="6">
        <f>ROUNDDOWN(Tabella1[[#This Row],[DIFFERENZA EFFETTIVA - SCARTI]]/Tabella1[[#This Row],[TEMPO EFFETTIVO]]*60,0)</f>
        <v>394</v>
      </c>
    </row>
    <row r="110" spans="1:27" x14ac:dyDescent="0.25">
      <c r="A110" s="1">
        <v>44582</v>
      </c>
      <c r="B110">
        <v>35</v>
      </c>
      <c r="C110" s="6" t="str">
        <f>VLOOKUP(Tabella1[[#This Row],[COD. OPERATORE]],Tabella3[],2,FALSE)</f>
        <v>MELANIA</v>
      </c>
      <c r="D110" t="s">
        <v>16</v>
      </c>
      <c r="E110" t="s">
        <v>17</v>
      </c>
      <c r="F110">
        <v>8</v>
      </c>
      <c r="G110" s="6" t="str">
        <f>VLOOKUP(Tabella1[[#This Row],[COD. MACCHINA]],Tabella35[],2,FALSE)</f>
        <v>MONTAGGIO RUOTE</v>
      </c>
      <c r="H110">
        <v>0</v>
      </c>
      <c r="I110">
        <v>1650</v>
      </c>
      <c r="J110" s="6">
        <f>Tabella1[[#This Row],[ASS. FINALI]]-Tabella1[[#This Row],[ASS.INIZIALI]]</f>
        <v>1650</v>
      </c>
      <c r="K110" t="s">
        <v>20</v>
      </c>
      <c r="M110" s="6">
        <f>ROUNDDOWN(IF(Tabella1[[#This Row],[DOPPIO OPERATORE '[SI/NO']]]="SI",Tabella1[[#This Row],[DIFFERENZA]]/2,Tabella1[[#This Row],[DIFFERENZA]]),0)</f>
        <v>1650</v>
      </c>
      <c r="O110" s="6">
        <f>Tabella1[[#This Row],[DIFFERENZA EFFETTIVA SE DOPPIO OPERATORE]]-Tabella1[[#This Row],[SCARTI]]</f>
        <v>1650</v>
      </c>
      <c r="P110" s="4">
        <v>0.46527777777777773</v>
      </c>
      <c r="Q110" s="4">
        <v>0.5</v>
      </c>
      <c r="R110" s="5">
        <f>Tabella1[[#This Row],[ORA FINE MATTINA]]-Tabella1[[#This Row],[ORA INIZIO MATTINA]]</f>
        <v>3.4722222222222265E-2</v>
      </c>
      <c r="S110" s="4">
        <v>0.5625</v>
      </c>
      <c r="T110" s="4">
        <v>0.70833333333333337</v>
      </c>
      <c r="U110" s="5">
        <f>Tabella1[[#This Row],[ORA FINE POMERIGGIO]]-Tabella1[[#This Row],[ORA INIZIO POMERIGGIO]]</f>
        <v>0.14583333333333337</v>
      </c>
      <c r="V110" s="5">
        <f>Tabella1[[#This Row],[TOT. TEMPO POMERIGGIO]]+Tabella1[[#This Row],[TOT. TEMPO MATTINA]]</f>
        <v>0.18055555555555564</v>
      </c>
      <c r="W110" s="7">
        <f>((HOUR(Tabella1[[#This Row],[TOT. ORE]])*60)+MINUTE(Tabella1[[#This Row],[TOT. ORE]]))</f>
        <v>260</v>
      </c>
      <c r="Y110" s="6">
        <f>Tabella1[[#This Row],[TOT. MINUTI]]-Tabella1[[#This Row],[FERMO MACCHINA]]</f>
        <v>260</v>
      </c>
      <c r="Z110" s="6">
        <f>ROUNDDOWN(Tabella1[[#This Row],[DIFFERENZA EFFETTIVA - SCARTI]]/Tabella1[[#This Row],[TEMPO EFFETTIVO]]*60,0)</f>
        <v>380</v>
      </c>
    </row>
    <row r="111" spans="1:27" x14ac:dyDescent="0.25">
      <c r="A111" s="1">
        <v>44585</v>
      </c>
      <c r="B111">
        <v>35</v>
      </c>
      <c r="C111" s="6" t="str">
        <f>VLOOKUP(Tabella1[[#This Row],[COD. OPERATORE]],Tabella3[],2,FALSE)</f>
        <v>MELANIA</v>
      </c>
      <c r="D111" t="s">
        <v>16</v>
      </c>
      <c r="E111" t="s">
        <v>17</v>
      </c>
      <c r="F111">
        <v>8</v>
      </c>
      <c r="G111" s="6" t="str">
        <f>VLOOKUP(Tabella1[[#This Row],[COD. MACCHINA]],Tabella35[],2,FALSE)</f>
        <v>MONTAGGIO RUOTE</v>
      </c>
      <c r="H111">
        <v>1650</v>
      </c>
      <c r="I111">
        <v>4800</v>
      </c>
      <c r="J111" s="6">
        <f>Tabella1[[#This Row],[ASS. FINALI]]-Tabella1[[#This Row],[ASS.INIZIALI]]</f>
        <v>3150</v>
      </c>
      <c r="K111" t="s">
        <v>20</v>
      </c>
      <c r="M111" s="6">
        <f>ROUNDDOWN(IF(Tabella1[[#This Row],[DOPPIO OPERATORE '[SI/NO']]]="SI",Tabella1[[#This Row],[DIFFERENZA]]/2,Tabella1[[#This Row],[DIFFERENZA]]),0)</f>
        <v>3150</v>
      </c>
      <c r="O111" s="6">
        <f>Tabella1[[#This Row],[DIFFERENZA EFFETTIVA SE DOPPIO OPERATORE]]-Tabella1[[#This Row],[SCARTI]]</f>
        <v>3150</v>
      </c>
      <c r="P111" s="4">
        <v>0.33333333333333331</v>
      </c>
      <c r="Q111" s="4">
        <v>0.5</v>
      </c>
      <c r="R111" s="5">
        <f>Tabella1[[#This Row],[ORA FINE MATTINA]]-Tabella1[[#This Row],[ORA INIZIO MATTINA]]</f>
        <v>0.16666666666666669</v>
      </c>
      <c r="S111" s="4">
        <v>0.5625</v>
      </c>
      <c r="T111" s="4">
        <v>0.70833333333333337</v>
      </c>
      <c r="U111" s="5">
        <f>Tabella1[[#This Row],[ORA FINE POMERIGGIO]]-Tabella1[[#This Row],[ORA INIZIO POMERIGGIO]]</f>
        <v>0.14583333333333337</v>
      </c>
      <c r="V111" s="5">
        <f>Tabella1[[#This Row],[TOT. TEMPO POMERIGGIO]]+Tabella1[[#This Row],[TOT. TEMPO MATTINA]]</f>
        <v>0.31250000000000006</v>
      </c>
      <c r="W111" s="7">
        <f>((HOUR(Tabella1[[#This Row],[TOT. ORE]])*60)+MINUTE(Tabella1[[#This Row],[TOT. ORE]]))</f>
        <v>450</v>
      </c>
      <c r="Y111" s="6">
        <f>Tabella1[[#This Row],[TOT. MINUTI]]-Tabella1[[#This Row],[FERMO MACCHINA]]</f>
        <v>450</v>
      </c>
      <c r="Z111" s="6">
        <f>ROUNDDOWN(Tabella1[[#This Row],[DIFFERENZA EFFETTIVA - SCARTI]]/Tabella1[[#This Row],[TEMPO EFFETTIVO]]*60,0)</f>
        <v>420</v>
      </c>
    </row>
    <row r="112" spans="1:27" x14ac:dyDescent="0.25">
      <c r="A112" s="1">
        <v>44586</v>
      </c>
      <c r="B112">
        <v>35</v>
      </c>
      <c r="C112" s="6" t="str">
        <f>VLOOKUP(Tabella1[[#This Row],[COD. OPERATORE]],Tabella3[],2,FALSE)</f>
        <v>MELANIA</v>
      </c>
      <c r="D112" t="s">
        <v>16</v>
      </c>
      <c r="E112" t="s">
        <v>62</v>
      </c>
      <c r="F112">
        <v>9</v>
      </c>
      <c r="G112" s="6" t="str">
        <f>VLOOKUP(Tabella1[[#This Row],[COD. MACCHINA]],Tabella35[],2,FALSE)</f>
        <v>MONTAGGIO ANELLINI</v>
      </c>
      <c r="H112">
        <v>0</v>
      </c>
      <c r="I112">
        <v>1000</v>
      </c>
      <c r="J112" s="6">
        <f>Tabella1[[#This Row],[ASS. FINALI]]-Tabella1[[#This Row],[ASS.INIZIALI]]</f>
        <v>1000</v>
      </c>
      <c r="K112" t="s">
        <v>20</v>
      </c>
      <c r="M112" s="6">
        <f>ROUNDDOWN(IF(Tabella1[[#This Row],[DOPPIO OPERATORE '[SI/NO']]]="SI",Tabella1[[#This Row],[DIFFERENZA]]/2,Tabella1[[#This Row],[DIFFERENZA]]),0)</f>
        <v>1000</v>
      </c>
      <c r="O112" s="6">
        <f>Tabella1[[#This Row],[DIFFERENZA EFFETTIVA SE DOPPIO OPERATORE]]-Tabella1[[#This Row],[SCARTI]]</f>
        <v>1000</v>
      </c>
      <c r="P112" s="4">
        <v>0.33333333333333331</v>
      </c>
      <c r="Q112" s="4">
        <v>0.3611111111111111</v>
      </c>
      <c r="R112" s="5">
        <f>Tabella1[[#This Row],[ORA FINE MATTINA]]-Tabella1[[#This Row],[ORA INIZIO MATTINA]]</f>
        <v>2.777777777777779E-2</v>
      </c>
      <c r="S112" s="4"/>
      <c r="T112" s="4"/>
      <c r="U112" s="5">
        <f>Tabella1[[#This Row],[ORA FINE POMERIGGIO]]-Tabella1[[#This Row],[ORA INIZIO POMERIGGIO]]</f>
        <v>0</v>
      </c>
      <c r="V112" s="5">
        <f>Tabella1[[#This Row],[TOT. TEMPO POMERIGGIO]]+Tabella1[[#This Row],[TOT. TEMPO MATTINA]]</f>
        <v>2.777777777777779E-2</v>
      </c>
      <c r="W112" s="7">
        <f>((HOUR(Tabella1[[#This Row],[TOT. ORE]])*60)+MINUTE(Tabella1[[#This Row],[TOT. ORE]]))</f>
        <v>40</v>
      </c>
      <c r="Y112" s="6">
        <f>Tabella1[[#This Row],[TOT. MINUTI]]-Tabella1[[#This Row],[FERMO MACCHINA]]</f>
        <v>40</v>
      </c>
      <c r="Z112" s="6">
        <f>ROUNDDOWN(Tabella1[[#This Row],[DIFFERENZA EFFETTIVA - SCARTI]]/Tabella1[[#This Row],[TEMPO EFFETTIVO]]*60,0)</f>
        <v>1500</v>
      </c>
    </row>
    <row r="113" spans="1:27" x14ac:dyDescent="0.25">
      <c r="A113" s="1">
        <v>44586</v>
      </c>
      <c r="B113">
        <v>35</v>
      </c>
      <c r="C113" s="6" t="str">
        <f>VLOOKUP(Tabella1[[#This Row],[COD. OPERATORE]],Tabella3[],2,FALSE)</f>
        <v>MELANIA</v>
      </c>
      <c r="D113" t="s">
        <v>16</v>
      </c>
      <c r="E113" t="s">
        <v>26</v>
      </c>
      <c r="F113">
        <v>8</v>
      </c>
      <c r="G113" s="6" t="str">
        <f>VLOOKUP(Tabella1[[#This Row],[COD. MACCHINA]],Tabella35[],2,FALSE)</f>
        <v>MONTAGGIO RUOTE</v>
      </c>
      <c r="H113">
        <v>0</v>
      </c>
      <c r="I113">
        <v>2000</v>
      </c>
      <c r="J113" s="6">
        <f>Tabella1[[#This Row],[ASS. FINALI]]-Tabella1[[#This Row],[ASS.INIZIALI]]</f>
        <v>2000</v>
      </c>
      <c r="K113" t="s">
        <v>20</v>
      </c>
      <c r="M113" s="6">
        <f>ROUNDDOWN(IF(Tabella1[[#This Row],[DOPPIO OPERATORE '[SI/NO']]]="SI",Tabella1[[#This Row],[DIFFERENZA]]/2,Tabella1[[#This Row],[DIFFERENZA]]),0)</f>
        <v>2000</v>
      </c>
      <c r="O113" s="6">
        <f>Tabella1[[#This Row],[DIFFERENZA EFFETTIVA SE DOPPIO OPERATORE]]-Tabella1[[#This Row],[SCARTI]]</f>
        <v>2000</v>
      </c>
      <c r="P113" s="4">
        <v>0.3611111111111111</v>
      </c>
      <c r="Q113" s="4">
        <v>0.5</v>
      </c>
      <c r="R113" s="5">
        <f>Tabella1[[#This Row],[ORA FINE MATTINA]]-Tabella1[[#This Row],[ORA INIZIO MATTINA]]</f>
        <v>0.1388888888888889</v>
      </c>
      <c r="S113" s="4">
        <v>0.5625</v>
      </c>
      <c r="T113" s="4">
        <v>0.625</v>
      </c>
      <c r="U113" s="5">
        <f>Tabella1[[#This Row],[ORA FINE POMERIGGIO]]-Tabella1[[#This Row],[ORA INIZIO POMERIGGIO]]</f>
        <v>6.25E-2</v>
      </c>
      <c r="V113" s="5">
        <f>Tabella1[[#This Row],[TOT. TEMPO POMERIGGIO]]+Tabella1[[#This Row],[TOT. TEMPO MATTINA]]</f>
        <v>0.2013888888888889</v>
      </c>
      <c r="W113" s="7">
        <f>((HOUR(Tabella1[[#This Row],[TOT. ORE]])*60)+MINUTE(Tabella1[[#This Row],[TOT. ORE]]))</f>
        <v>290</v>
      </c>
      <c r="Y113" s="6">
        <f>Tabella1[[#This Row],[TOT. MINUTI]]-Tabella1[[#This Row],[FERMO MACCHINA]]</f>
        <v>290</v>
      </c>
      <c r="Z113" s="6">
        <f>ROUNDDOWN(Tabella1[[#This Row],[DIFFERENZA EFFETTIVA - SCARTI]]/Tabella1[[#This Row],[TEMPO EFFETTIVO]]*60,0)</f>
        <v>413</v>
      </c>
    </row>
    <row r="114" spans="1:27" x14ac:dyDescent="0.25">
      <c r="A114" s="1">
        <v>44586</v>
      </c>
      <c r="B114">
        <v>35</v>
      </c>
      <c r="C114" s="6" t="str">
        <f>VLOOKUP(Tabella1[[#This Row],[COD. OPERATORE]],Tabella3[],2,FALSE)</f>
        <v>MELANIA</v>
      </c>
      <c r="D114" t="s">
        <v>16</v>
      </c>
      <c r="E114" t="s">
        <v>62</v>
      </c>
      <c r="F114">
        <v>9</v>
      </c>
      <c r="G114" s="6" t="str">
        <f>VLOOKUP(Tabella1[[#This Row],[COD. MACCHINA]],Tabella35[],2,FALSE)</f>
        <v>MONTAGGIO ANELLINI</v>
      </c>
      <c r="H114">
        <v>0</v>
      </c>
      <c r="I114">
        <v>3500</v>
      </c>
      <c r="J114" s="6">
        <f>Tabella1[[#This Row],[ASS. FINALI]]-Tabella1[[#This Row],[ASS.INIZIALI]]</f>
        <v>3500</v>
      </c>
      <c r="K114" t="s">
        <v>20</v>
      </c>
      <c r="M114" s="6">
        <f>ROUNDDOWN(IF(Tabella1[[#This Row],[DOPPIO OPERATORE '[SI/NO']]]="SI",Tabella1[[#This Row],[DIFFERENZA]]/2,Tabella1[[#This Row],[DIFFERENZA]]),0)</f>
        <v>3500</v>
      </c>
      <c r="O114" s="6">
        <f>Tabella1[[#This Row],[DIFFERENZA EFFETTIVA SE DOPPIO OPERATORE]]-Tabella1[[#This Row],[SCARTI]]</f>
        <v>3500</v>
      </c>
      <c r="P114" s="4">
        <v>0.625</v>
      </c>
      <c r="Q114" s="4">
        <v>0.72916666666666663</v>
      </c>
      <c r="R114" s="5">
        <f>Tabella1[[#This Row],[ORA FINE MATTINA]]-Tabella1[[#This Row],[ORA INIZIO MATTINA]]</f>
        <v>0.10416666666666663</v>
      </c>
      <c r="S114" s="4"/>
      <c r="T114" s="4"/>
      <c r="U114" s="5">
        <f>Tabella1[[#This Row],[ORA FINE POMERIGGIO]]-Tabella1[[#This Row],[ORA INIZIO POMERIGGIO]]</f>
        <v>0</v>
      </c>
      <c r="V114" s="5">
        <f>Tabella1[[#This Row],[TOT. TEMPO POMERIGGIO]]+Tabella1[[#This Row],[TOT. TEMPO MATTINA]]</f>
        <v>0.10416666666666663</v>
      </c>
      <c r="W114" s="7">
        <f>((HOUR(Tabella1[[#This Row],[TOT. ORE]])*60)+MINUTE(Tabella1[[#This Row],[TOT. ORE]]))</f>
        <v>150</v>
      </c>
      <c r="Y114" s="6">
        <f>Tabella1[[#This Row],[TOT. MINUTI]]-Tabella1[[#This Row],[FERMO MACCHINA]]</f>
        <v>150</v>
      </c>
      <c r="Z114" s="6">
        <f>ROUNDDOWN(Tabella1[[#This Row],[DIFFERENZA EFFETTIVA - SCARTI]]/Tabella1[[#This Row],[TEMPO EFFETTIVO]]*60,0)</f>
        <v>1400</v>
      </c>
    </row>
    <row r="115" spans="1:27" x14ac:dyDescent="0.25">
      <c r="A115" s="1">
        <v>44581</v>
      </c>
      <c r="B115">
        <v>1</v>
      </c>
      <c r="C115" s="6" t="str">
        <f>VLOOKUP(Tabella1[[#This Row],[COD. OPERATORE]],Tabella3[],2,FALSE)</f>
        <v>ROBY</v>
      </c>
      <c r="D115" t="s">
        <v>74</v>
      </c>
      <c r="E115" t="s">
        <v>142</v>
      </c>
      <c r="F115">
        <v>4</v>
      </c>
      <c r="G115" s="6" t="str">
        <f>VLOOKUP(Tabella1[[#This Row],[COD. MACCHINA]],Tabella35[],2,FALSE)</f>
        <v>LASER VERDE</v>
      </c>
      <c r="H115">
        <v>90</v>
      </c>
      <c r="I115">
        <v>180</v>
      </c>
      <c r="J115" s="6">
        <f>Tabella1[[#This Row],[ASS. FINALI]]-Tabella1[[#This Row],[ASS.INIZIALI]]</f>
        <v>90</v>
      </c>
      <c r="K115" t="s">
        <v>20</v>
      </c>
      <c r="M115" s="6">
        <f>ROUNDDOWN(IF(Tabella1[[#This Row],[DOPPIO OPERATORE '[SI/NO']]]="SI",Tabella1[[#This Row],[DIFFERENZA]]/2,Tabella1[[#This Row],[DIFFERENZA]]),0)</f>
        <v>90</v>
      </c>
      <c r="O115" s="6">
        <f>Tabella1[[#This Row],[DIFFERENZA EFFETTIVA SE DOPPIO OPERATORE]]-Tabella1[[#This Row],[SCARTI]]</f>
        <v>90</v>
      </c>
      <c r="P115" s="4">
        <v>0.3611111111111111</v>
      </c>
      <c r="Q115" s="4">
        <v>0.39583333333333331</v>
      </c>
      <c r="R115" s="5">
        <f>Tabella1[[#This Row],[ORA FINE MATTINA]]-Tabella1[[#This Row],[ORA INIZIO MATTINA]]</f>
        <v>3.472222222222221E-2</v>
      </c>
      <c r="S115" s="4"/>
      <c r="T115" s="4"/>
      <c r="U115" s="5">
        <f>Tabella1[[#This Row],[ORA FINE POMERIGGIO]]-Tabella1[[#This Row],[ORA INIZIO POMERIGGIO]]</f>
        <v>0</v>
      </c>
      <c r="V115" s="5">
        <f>Tabella1[[#This Row],[TOT. TEMPO POMERIGGIO]]+Tabella1[[#This Row],[TOT. TEMPO MATTINA]]</f>
        <v>3.472222222222221E-2</v>
      </c>
      <c r="W115" s="7">
        <f>((HOUR(Tabella1[[#This Row],[TOT. ORE]])*60)+MINUTE(Tabella1[[#This Row],[TOT. ORE]]))</f>
        <v>50</v>
      </c>
      <c r="X115">
        <v>30</v>
      </c>
      <c r="Y115" s="6">
        <f>Tabella1[[#This Row],[TOT. MINUTI]]-Tabella1[[#This Row],[FERMO MACCHINA]]</f>
        <v>20</v>
      </c>
      <c r="Z115" s="6">
        <f>ROUNDDOWN(Tabella1[[#This Row],[DIFFERENZA EFFETTIVA - SCARTI]]/Tabella1[[#This Row],[TEMPO EFFETTIVO]]*60,0)</f>
        <v>270</v>
      </c>
      <c r="AA115" t="s">
        <v>143</v>
      </c>
    </row>
    <row r="116" spans="1:27" x14ac:dyDescent="0.25">
      <c r="A116" s="1">
        <v>44581</v>
      </c>
      <c r="B116">
        <v>1</v>
      </c>
      <c r="C116" s="6" t="str">
        <f>VLOOKUP(Tabella1[[#This Row],[COD. OPERATORE]],Tabella3[],2,FALSE)</f>
        <v>ROBY</v>
      </c>
      <c r="D116" t="s">
        <v>130</v>
      </c>
      <c r="E116" t="s">
        <v>144</v>
      </c>
      <c r="F116">
        <v>22</v>
      </c>
      <c r="G116" s="6" t="str">
        <f>VLOOKUP(Tabella1[[#This Row],[COD. MACCHINA]],Tabella35[],2,FALSE)</f>
        <v>LASER VIOLA</v>
      </c>
      <c r="H116">
        <v>22</v>
      </c>
      <c r="I116">
        <v>400</v>
      </c>
      <c r="J116" s="6">
        <f>Tabella1[[#This Row],[ASS. FINALI]]-Tabella1[[#This Row],[ASS.INIZIALI]]</f>
        <v>378</v>
      </c>
      <c r="K116" t="s">
        <v>20</v>
      </c>
      <c r="M116" s="6">
        <f>ROUNDDOWN(IF(Tabella1[[#This Row],[DOPPIO OPERATORE '[SI/NO']]]="SI",Tabella1[[#This Row],[DIFFERENZA]]/2,Tabella1[[#This Row],[DIFFERENZA]]),0)</f>
        <v>378</v>
      </c>
      <c r="O116" s="6">
        <f>Tabella1[[#This Row],[DIFFERENZA EFFETTIVA SE DOPPIO OPERATORE]]-Tabella1[[#This Row],[SCARTI]]</f>
        <v>378</v>
      </c>
      <c r="P116" s="4">
        <v>0.3611111111111111</v>
      </c>
      <c r="Q116" s="4">
        <v>0.72916666666666663</v>
      </c>
      <c r="R116" s="5">
        <f>Tabella1[[#This Row],[ORA FINE MATTINA]]-Tabella1[[#This Row],[ORA INIZIO MATTINA]]</f>
        <v>0.36805555555555552</v>
      </c>
      <c r="S116" s="4"/>
      <c r="T116" s="4"/>
      <c r="U116" s="5">
        <f>Tabella1[[#This Row],[ORA FINE POMERIGGIO]]-Tabella1[[#This Row],[ORA INIZIO POMERIGGIO]]</f>
        <v>0</v>
      </c>
      <c r="V116" s="5">
        <f>Tabella1[[#This Row],[TOT. TEMPO POMERIGGIO]]+Tabella1[[#This Row],[TOT. TEMPO MATTINA]]</f>
        <v>0.36805555555555552</v>
      </c>
      <c r="W116" s="7">
        <f>((HOUR(Tabella1[[#This Row],[TOT. ORE]])*60)+MINUTE(Tabella1[[#This Row],[TOT. ORE]]))</f>
        <v>530</v>
      </c>
      <c r="X116">
        <v>50</v>
      </c>
      <c r="Y116" s="6">
        <f>Tabella1[[#This Row],[TOT. MINUTI]]-Tabella1[[#This Row],[FERMO MACCHINA]]</f>
        <v>480</v>
      </c>
      <c r="Z116" s="6">
        <f>ROUNDDOWN(Tabella1[[#This Row],[DIFFERENZA EFFETTIVA - SCARTI]]/Tabella1[[#This Row],[TEMPO EFFETTIVO]]*60,0)</f>
        <v>47</v>
      </c>
      <c r="AA116" t="s">
        <v>145</v>
      </c>
    </row>
    <row r="117" spans="1:27" x14ac:dyDescent="0.25">
      <c r="A117" s="1">
        <v>44581</v>
      </c>
      <c r="B117">
        <v>1</v>
      </c>
      <c r="C117" s="6" t="str">
        <f>VLOOKUP(Tabella1[[#This Row],[COD. OPERATORE]],Tabella3[],2,FALSE)</f>
        <v>ROBY</v>
      </c>
      <c r="D117" t="s">
        <v>74</v>
      </c>
      <c r="E117" t="s">
        <v>142</v>
      </c>
      <c r="F117">
        <v>4</v>
      </c>
      <c r="G117" s="6" t="str">
        <f>VLOOKUP(Tabella1[[#This Row],[COD. MACCHINA]],Tabella35[],2,FALSE)</f>
        <v>LASER VERDE</v>
      </c>
      <c r="H117">
        <v>180</v>
      </c>
      <c r="I117">
        <v>360</v>
      </c>
      <c r="J117" s="6">
        <f>Tabella1[[#This Row],[ASS. FINALI]]-Tabella1[[#This Row],[ASS.INIZIALI]]</f>
        <v>180</v>
      </c>
      <c r="K117" t="s">
        <v>20</v>
      </c>
      <c r="M117" s="6">
        <f>ROUNDDOWN(IF(Tabella1[[#This Row],[DOPPIO OPERATORE '[SI/NO']]]="SI",Tabella1[[#This Row],[DIFFERENZA]]/2,Tabella1[[#This Row],[DIFFERENZA]]),0)</f>
        <v>180</v>
      </c>
      <c r="O117" s="6">
        <f>Tabella1[[#This Row],[DIFFERENZA EFFETTIVA SE DOPPIO OPERATORE]]-Tabella1[[#This Row],[SCARTI]]</f>
        <v>180</v>
      </c>
      <c r="P117" s="4">
        <v>0.63194444444444442</v>
      </c>
      <c r="Q117" s="4">
        <v>0.72916666666666663</v>
      </c>
      <c r="R117" s="5">
        <f>Tabella1[[#This Row],[ORA FINE MATTINA]]-Tabella1[[#This Row],[ORA INIZIO MATTINA]]</f>
        <v>9.722222222222221E-2</v>
      </c>
      <c r="S117" s="4"/>
      <c r="T117" s="4"/>
      <c r="U117" s="5">
        <f>Tabella1[[#This Row],[ORA FINE POMERIGGIO]]-Tabella1[[#This Row],[ORA INIZIO POMERIGGIO]]</f>
        <v>0</v>
      </c>
      <c r="V117" s="5">
        <f>Tabella1[[#This Row],[TOT. TEMPO POMERIGGIO]]+Tabella1[[#This Row],[TOT. TEMPO MATTINA]]</f>
        <v>9.722222222222221E-2</v>
      </c>
      <c r="W117" s="7">
        <f>((HOUR(Tabella1[[#This Row],[TOT. ORE]])*60)+MINUTE(Tabella1[[#This Row],[TOT. ORE]]))</f>
        <v>140</v>
      </c>
      <c r="X117">
        <v>50</v>
      </c>
      <c r="Y117" s="6">
        <f>Tabella1[[#This Row],[TOT. MINUTI]]-Tabella1[[#This Row],[FERMO MACCHINA]]</f>
        <v>90</v>
      </c>
      <c r="Z117" s="6">
        <f>ROUNDDOWN(Tabella1[[#This Row],[DIFFERENZA EFFETTIVA - SCARTI]]/Tabella1[[#This Row],[TEMPO EFFETTIVO]]*60,0)</f>
        <v>120</v>
      </c>
      <c r="AA117" t="s">
        <v>145</v>
      </c>
    </row>
    <row r="118" spans="1:27" x14ac:dyDescent="0.25">
      <c r="A118" s="1">
        <v>44582</v>
      </c>
      <c r="B118">
        <v>1</v>
      </c>
      <c r="C118" s="6" t="str">
        <f>VLOOKUP(Tabella1[[#This Row],[COD. OPERATORE]],Tabella3[],2,FALSE)</f>
        <v>ROBY</v>
      </c>
      <c r="D118" t="s">
        <v>74</v>
      </c>
      <c r="E118" t="s">
        <v>142</v>
      </c>
      <c r="F118">
        <v>4</v>
      </c>
      <c r="G118" s="6" t="str">
        <f>VLOOKUP(Tabella1[[#This Row],[COD. MACCHINA]],Tabella35[],2,FALSE)</f>
        <v>LASER VERDE</v>
      </c>
      <c r="H118">
        <v>360</v>
      </c>
      <c r="I118">
        <v>1080</v>
      </c>
      <c r="J118" s="6">
        <f>Tabella1[[#This Row],[ASS. FINALI]]-Tabella1[[#This Row],[ASS.INIZIALI]]</f>
        <v>720</v>
      </c>
      <c r="K118" t="s">
        <v>20</v>
      </c>
      <c r="M118" s="6">
        <f>ROUNDDOWN(IF(Tabella1[[#This Row],[DOPPIO OPERATORE '[SI/NO']]]="SI",Tabella1[[#This Row],[DIFFERENZA]]/2,Tabella1[[#This Row],[DIFFERENZA]]),0)</f>
        <v>720</v>
      </c>
      <c r="O118" s="6">
        <f>Tabella1[[#This Row],[DIFFERENZA EFFETTIVA SE DOPPIO OPERATORE]]-Tabella1[[#This Row],[SCARTI]]</f>
        <v>720</v>
      </c>
      <c r="P118" s="4">
        <v>0.36805555555555558</v>
      </c>
      <c r="Q118" s="4">
        <v>0.71180555555555547</v>
      </c>
      <c r="R118" s="5">
        <f>Tabella1[[#This Row],[ORA FINE MATTINA]]-Tabella1[[#This Row],[ORA INIZIO MATTINA]]</f>
        <v>0.34374999999999989</v>
      </c>
      <c r="S118" s="4"/>
      <c r="T118" s="4"/>
      <c r="U118" s="5">
        <f>Tabella1[[#This Row],[ORA FINE POMERIGGIO]]-Tabella1[[#This Row],[ORA INIZIO POMERIGGIO]]</f>
        <v>0</v>
      </c>
      <c r="V118" s="5">
        <f>Tabella1[[#This Row],[TOT. TEMPO POMERIGGIO]]+Tabella1[[#This Row],[TOT. TEMPO MATTINA]]</f>
        <v>0.34374999999999989</v>
      </c>
      <c r="W118" s="7">
        <f>((HOUR(Tabella1[[#This Row],[TOT. ORE]])*60)+MINUTE(Tabella1[[#This Row],[TOT. ORE]]))</f>
        <v>495</v>
      </c>
      <c r="Y118" s="6">
        <f>Tabella1[[#This Row],[TOT. MINUTI]]-Tabella1[[#This Row],[FERMO MACCHINA]]</f>
        <v>495</v>
      </c>
      <c r="Z118" s="6">
        <f>ROUNDDOWN(Tabella1[[#This Row],[DIFFERENZA EFFETTIVA - SCARTI]]/Tabella1[[#This Row],[TEMPO EFFETTIVO]]*60,0)</f>
        <v>87</v>
      </c>
    </row>
    <row r="119" spans="1:27" x14ac:dyDescent="0.25">
      <c r="A119" s="1">
        <v>44582</v>
      </c>
      <c r="B119">
        <v>1</v>
      </c>
      <c r="C119" s="6" t="str">
        <f>VLOOKUP(Tabella1[[#This Row],[COD. OPERATORE]],Tabella3[],2,FALSE)</f>
        <v>ROBY</v>
      </c>
      <c r="D119" t="s">
        <v>74</v>
      </c>
      <c r="E119" t="s">
        <v>144</v>
      </c>
      <c r="F119">
        <v>22</v>
      </c>
      <c r="G119" s="6" t="str">
        <f>VLOOKUP(Tabella1[[#This Row],[COD. MACCHINA]],Tabella35[],2,FALSE)</f>
        <v>LASER VIOLA</v>
      </c>
      <c r="H119">
        <v>1187</v>
      </c>
      <c r="I119">
        <v>2950</v>
      </c>
      <c r="J119" s="6">
        <f>Tabella1[[#This Row],[ASS. FINALI]]-Tabella1[[#This Row],[ASS.INIZIALI]]</f>
        <v>1763</v>
      </c>
      <c r="K119" t="s">
        <v>20</v>
      </c>
      <c r="M119" s="6">
        <f>ROUNDDOWN(IF(Tabella1[[#This Row],[DOPPIO OPERATORE '[SI/NO']]]="SI",Tabella1[[#This Row],[DIFFERENZA]]/2,Tabella1[[#This Row],[DIFFERENZA]]),0)</f>
        <v>1763</v>
      </c>
      <c r="O119" s="6">
        <f>Tabella1[[#This Row],[DIFFERENZA EFFETTIVA SE DOPPIO OPERATORE]]-Tabella1[[#This Row],[SCARTI]]</f>
        <v>1763</v>
      </c>
      <c r="P119" s="4">
        <v>0.36805555555555558</v>
      </c>
      <c r="Q119" s="4">
        <v>0.72916666666666663</v>
      </c>
      <c r="R119" s="5">
        <f>Tabella1[[#This Row],[ORA FINE MATTINA]]-Tabella1[[#This Row],[ORA INIZIO MATTINA]]</f>
        <v>0.36111111111111105</v>
      </c>
      <c r="S119" s="4"/>
      <c r="T119" s="4"/>
      <c r="U119" s="5">
        <f>Tabella1[[#This Row],[ORA FINE POMERIGGIO]]-Tabella1[[#This Row],[ORA INIZIO POMERIGGIO]]</f>
        <v>0</v>
      </c>
      <c r="V119" s="5">
        <f>Tabella1[[#This Row],[TOT. TEMPO POMERIGGIO]]+Tabella1[[#This Row],[TOT. TEMPO MATTINA]]</f>
        <v>0.36111111111111105</v>
      </c>
      <c r="W119" s="7">
        <f>((HOUR(Tabella1[[#This Row],[TOT. ORE]])*60)+MINUTE(Tabella1[[#This Row],[TOT. ORE]]))</f>
        <v>520</v>
      </c>
      <c r="Y119" s="6">
        <f>Tabella1[[#This Row],[TOT. MINUTI]]-Tabella1[[#This Row],[FERMO MACCHINA]]</f>
        <v>520</v>
      </c>
      <c r="Z119" s="6">
        <f>ROUNDDOWN(Tabella1[[#This Row],[DIFFERENZA EFFETTIVA - SCARTI]]/Tabella1[[#This Row],[TEMPO EFFETTIVO]]*60,0)</f>
        <v>203</v>
      </c>
    </row>
    <row r="120" spans="1:27" x14ac:dyDescent="0.25">
      <c r="A120" s="1">
        <v>44585</v>
      </c>
      <c r="B120">
        <v>1</v>
      </c>
      <c r="C120" s="6" t="str">
        <f>VLOOKUP(Tabella1[[#This Row],[COD. OPERATORE]],Tabella3[],2,FALSE)</f>
        <v>ROBY</v>
      </c>
      <c r="D120" t="s">
        <v>74</v>
      </c>
      <c r="E120" t="s">
        <v>142</v>
      </c>
      <c r="F120">
        <v>4</v>
      </c>
      <c r="G120" s="6" t="str">
        <f>VLOOKUP(Tabella1[[#This Row],[COD. MACCHINA]],Tabella35[],2,FALSE)</f>
        <v>LASER VERDE</v>
      </c>
      <c r="H120">
        <v>0</v>
      </c>
      <c r="I120">
        <v>909</v>
      </c>
      <c r="J120" s="6">
        <f>Tabella1[[#This Row],[ASS. FINALI]]-Tabella1[[#This Row],[ASS.INIZIALI]]</f>
        <v>909</v>
      </c>
      <c r="K120" t="s">
        <v>20</v>
      </c>
      <c r="M120" s="6">
        <f>ROUNDDOWN(IF(Tabella1[[#This Row],[DOPPIO OPERATORE '[SI/NO']]]="SI",Tabella1[[#This Row],[DIFFERENZA]]/2,Tabella1[[#This Row],[DIFFERENZA]]),0)</f>
        <v>909</v>
      </c>
      <c r="O120" s="6">
        <f>Tabella1[[#This Row],[DIFFERENZA EFFETTIVA SE DOPPIO OPERATORE]]-Tabella1[[#This Row],[SCARTI]]</f>
        <v>909</v>
      </c>
      <c r="P120" s="4">
        <v>0.33333333333333331</v>
      </c>
      <c r="Q120" s="4">
        <v>0.72916666666666663</v>
      </c>
      <c r="R120" s="5">
        <f>Tabella1[[#This Row],[ORA FINE MATTINA]]-Tabella1[[#This Row],[ORA INIZIO MATTINA]]</f>
        <v>0.39583333333333331</v>
      </c>
      <c r="S120" s="4"/>
      <c r="T120" s="4"/>
      <c r="U120" s="5">
        <f>Tabella1[[#This Row],[ORA FINE POMERIGGIO]]-Tabella1[[#This Row],[ORA INIZIO POMERIGGIO]]</f>
        <v>0</v>
      </c>
      <c r="V120" s="5">
        <f>Tabella1[[#This Row],[TOT. TEMPO POMERIGGIO]]+Tabella1[[#This Row],[TOT. TEMPO MATTINA]]</f>
        <v>0.39583333333333331</v>
      </c>
      <c r="W120" s="7">
        <f>((HOUR(Tabella1[[#This Row],[TOT. ORE]])*60)+MINUTE(Tabella1[[#This Row],[TOT. ORE]]))</f>
        <v>570</v>
      </c>
      <c r="Y120" s="6">
        <f>Tabella1[[#This Row],[TOT. MINUTI]]-Tabella1[[#This Row],[FERMO MACCHINA]]</f>
        <v>570</v>
      </c>
      <c r="Z120" s="6">
        <f>ROUNDDOWN(Tabella1[[#This Row],[DIFFERENZA EFFETTIVA - SCARTI]]/Tabella1[[#This Row],[TEMPO EFFETTIVO]]*60,0)</f>
        <v>95</v>
      </c>
    </row>
    <row r="121" spans="1:27" x14ac:dyDescent="0.25">
      <c r="A121" s="1">
        <v>44585</v>
      </c>
      <c r="B121">
        <v>1</v>
      </c>
      <c r="C121" s="6" t="str">
        <f>VLOOKUP(Tabella1[[#This Row],[COD. OPERATORE]],Tabella3[],2,FALSE)</f>
        <v>ROBY</v>
      </c>
      <c r="D121" t="s">
        <v>74</v>
      </c>
      <c r="E121" t="s">
        <v>144</v>
      </c>
      <c r="F121">
        <v>22</v>
      </c>
      <c r="G121" s="6" t="str">
        <f>VLOOKUP(Tabella1[[#This Row],[COD. MACCHINA]],Tabella35[],2,FALSE)</f>
        <v>LASER VIOLA</v>
      </c>
      <c r="H121">
        <v>1950</v>
      </c>
      <c r="I121">
        <v>2817</v>
      </c>
      <c r="J121" s="6">
        <f>Tabella1[[#This Row],[ASS. FINALI]]-Tabella1[[#This Row],[ASS.INIZIALI]]</f>
        <v>867</v>
      </c>
      <c r="K121" t="s">
        <v>20</v>
      </c>
      <c r="M121" s="6">
        <f>ROUNDDOWN(IF(Tabella1[[#This Row],[DOPPIO OPERATORE '[SI/NO']]]="SI",Tabella1[[#This Row],[DIFFERENZA]]/2,Tabella1[[#This Row],[DIFFERENZA]]),0)</f>
        <v>867</v>
      </c>
      <c r="O121" s="6">
        <f>Tabella1[[#This Row],[DIFFERENZA EFFETTIVA SE DOPPIO OPERATORE]]-Tabella1[[#This Row],[SCARTI]]</f>
        <v>867</v>
      </c>
      <c r="P121" s="4">
        <v>0.33333333333333331</v>
      </c>
      <c r="Q121" s="4">
        <v>0.72916666666666663</v>
      </c>
      <c r="R121" s="5">
        <f>Tabella1[[#This Row],[ORA FINE MATTINA]]-Tabella1[[#This Row],[ORA INIZIO MATTINA]]</f>
        <v>0.39583333333333331</v>
      </c>
      <c r="S121" s="4"/>
      <c r="T121" s="4"/>
      <c r="U121" s="5">
        <f>Tabella1[[#This Row],[ORA FINE POMERIGGIO]]-Tabella1[[#This Row],[ORA INIZIO POMERIGGIO]]</f>
        <v>0</v>
      </c>
      <c r="V121" s="5">
        <f>Tabella1[[#This Row],[TOT. TEMPO POMERIGGIO]]+Tabella1[[#This Row],[TOT. TEMPO MATTINA]]</f>
        <v>0.39583333333333331</v>
      </c>
      <c r="W121" s="7">
        <f>((HOUR(Tabella1[[#This Row],[TOT. ORE]])*60)+MINUTE(Tabella1[[#This Row],[TOT. ORE]]))</f>
        <v>570</v>
      </c>
      <c r="Y121" s="6">
        <f>Tabella1[[#This Row],[TOT. MINUTI]]-Tabella1[[#This Row],[FERMO MACCHINA]]</f>
        <v>570</v>
      </c>
      <c r="Z121" s="6">
        <f>ROUNDDOWN(Tabella1[[#This Row],[DIFFERENZA EFFETTIVA - SCARTI]]/Tabella1[[#This Row],[TEMPO EFFETTIVO]]*60,0)</f>
        <v>91</v>
      </c>
    </row>
    <row r="122" spans="1:27" x14ac:dyDescent="0.25">
      <c r="A122" s="1">
        <v>44586</v>
      </c>
      <c r="B122">
        <v>1</v>
      </c>
      <c r="C122" s="6" t="str">
        <f>VLOOKUP(Tabella1[[#This Row],[COD. OPERATORE]],Tabella3[],2,FALSE)</f>
        <v>ROBY</v>
      </c>
      <c r="D122" t="s">
        <v>54</v>
      </c>
      <c r="E122" t="s">
        <v>146</v>
      </c>
      <c r="F122">
        <v>1</v>
      </c>
      <c r="G122" s="6" t="str">
        <f>VLOOKUP(Tabella1[[#This Row],[COD. MACCHINA]],Tabella35[],2,FALSE)</f>
        <v>TRAPANO A COLONNA</v>
      </c>
      <c r="H122">
        <v>5649</v>
      </c>
      <c r="I122">
        <v>8700</v>
      </c>
      <c r="J122" s="6">
        <f>Tabella1[[#This Row],[ASS. FINALI]]-Tabella1[[#This Row],[ASS.INIZIALI]]</f>
        <v>3051</v>
      </c>
      <c r="K122" t="s">
        <v>20</v>
      </c>
      <c r="M122" s="6">
        <f>ROUNDDOWN(IF(Tabella1[[#This Row],[DOPPIO OPERATORE '[SI/NO']]]="SI",Tabella1[[#This Row],[DIFFERENZA]]/2,Tabella1[[#This Row],[DIFFERENZA]]),0)</f>
        <v>3051</v>
      </c>
      <c r="O122" s="6">
        <f>Tabella1[[#This Row],[DIFFERENZA EFFETTIVA SE DOPPIO OPERATORE]]-Tabella1[[#This Row],[SCARTI]]</f>
        <v>3051</v>
      </c>
      <c r="P122" s="4">
        <v>0.25</v>
      </c>
      <c r="Q122" s="4">
        <v>0.47916666666666669</v>
      </c>
      <c r="R122" s="5">
        <f>Tabella1[[#This Row],[ORA FINE MATTINA]]-Tabella1[[#This Row],[ORA INIZIO MATTINA]]</f>
        <v>0.22916666666666669</v>
      </c>
      <c r="S122" s="4">
        <v>0.5</v>
      </c>
      <c r="T122" s="4">
        <v>0.58333333333333337</v>
      </c>
      <c r="U122" s="5">
        <f>Tabella1[[#This Row],[ORA FINE POMERIGGIO]]-Tabella1[[#This Row],[ORA INIZIO POMERIGGIO]]</f>
        <v>8.333333333333337E-2</v>
      </c>
      <c r="V122" s="5">
        <f>Tabella1[[#This Row],[TOT. TEMPO POMERIGGIO]]+Tabella1[[#This Row],[TOT. TEMPO MATTINA]]</f>
        <v>0.31250000000000006</v>
      </c>
      <c r="W122" s="7">
        <f>((HOUR(Tabella1[[#This Row],[TOT. ORE]])*60)+MINUTE(Tabella1[[#This Row],[TOT. ORE]]))</f>
        <v>450</v>
      </c>
      <c r="Y122" s="6">
        <f>Tabella1[[#This Row],[TOT. MINUTI]]-Tabella1[[#This Row],[FERMO MACCHINA]]</f>
        <v>450</v>
      </c>
      <c r="Z122" s="6">
        <f>ROUNDDOWN(Tabella1[[#This Row],[DIFFERENZA EFFETTIVA - SCARTI]]/Tabella1[[#This Row],[TEMPO EFFETTIVO]]*60,0)</f>
        <v>406</v>
      </c>
      <c r="AA122" t="s">
        <v>147</v>
      </c>
    </row>
    <row r="123" spans="1:27" x14ac:dyDescent="0.25">
      <c r="A123" s="1">
        <v>44587</v>
      </c>
      <c r="B123">
        <v>1</v>
      </c>
      <c r="C123" s="6" t="str">
        <f>VLOOKUP(Tabella1[[#This Row],[COD. OPERATORE]],Tabella3[],2,FALSE)</f>
        <v>ROBY</v>
      </c>
      <c r="D123" t="s">
        <v>54</v>
      </c>
      <c r="E123" t="s">
        <v>146</v>
      </c>
      <c r="F123">
        <v>1</v>
      </c>
      <c r="G123" s="6" t="str">
        <f>VLOOKUP(Tabella1[[#This Row],[COD. MACCHINA]],Tabella35[],2,FALSE)</f>
        <v>TRAPANO A COLONNA</v>
      </c>
      <c r="H123">
        <v>11508</v>
      </c>
      <c r="I123">
        <v>14670</v>
      </c>
      <c r="J123" s="6">
        <f>Tabella1[[#This Row],[ASS. FINALI]]-Tabella1[[#This Row],[ASS.INIZIALI]]</f>
        <v>3162</v>
      </c>
      <c r="K123" t="s">
        <v>20</v>
      </c>
      <c r="M123" s="6">
        <f>ROUNDDOWN(IF(Tabella1[[#This Row],[DOPPIO OPERATORE '[SI/NO']]]="SI",Tabella1[[#This Row],[DIFFERENZA]]/2,Tabella1[[#This Row],[DIFFERENZA]]),0)</f>
        <v>3162</v>
      </c>
      <c r="O123" s="6">
        <f>Tabella1[[#This Row],[DIFFERENZA EFFETTIVA SE DOPPIO OPERATORE]]-Tabella1[[#This Row],[SCARTI]]</f>
        <v>3162</v>
      </c>
      <c r="P123" s="4">
        <v>0.25</v>
      </c>
      <c r="Q123" s="4">
        <v>0.47916666666666669</v>
      </c>
      <c r="R123" s="5">
        <f>Tabella1[[#This Row],[ORA FINE MATTINA]]-Tabella1[[#This Row],[ORA INIZIO MATTINA]]</f>
        <v>0.22916666666666669</v>
      </c>
      <c r="S123" s="4"/>
      <c r="T123" s="4"/>
      <c r="U123" s="5">
        <f>Tabella1[[#This Row],[ORA FINE POMERIGGIO]]-Tabella1[[#This Row],[ORA INIZIO POMERIGGIO]]</f>
        <v>0</v>
      </c>
      <c r="V123" s="5">
        <f>Tabella1[[#This Row],[TOT. TEMPO POMERIGGIO]]+Tabella1[[#This Row],[TOT. TEMPO MATTINA]]</f>
        <v>0.22916666666666669</v>
      </c>
      <c r="W123" s="7">
        <f>((HOUR(Tabella1[[#This Row],[TOT. ORE]])*60)+MINUTE(Tabella1[[#This Row],[TOT. ORE]]))</f>
        <v>330</v>
      </c>
      <c r="Y123" s="6">
        <f>Tabella1[[#This Row],[TOT. MINUTI]]-Tabella1[[#This Row],[FERMO MACCHINA]]</f>
        <v>330</v>
      </c>
      <c r="Z123" s="6">
        <f>ROUNDDOWN(Tabella1[[#This Row],[DIFFERENZA EFFETTIVA - SCARTI]]/Tabella1[[#This Row],[TEMPO EFFETTIVO]]*60,0)</f>
        <v>574</v>
      </c>
      <c r="AA123" t="s">
        <v>147</v>
      </c>
    </row>
    <row r="124" spans="1:27" x14ac:dyDescent="0.25">
      <c r="A124" s="1">
        <v>44588</v>
      </c>
      <c r="B124">
        <v>1</v>
      </c>
      <c r="C124" s="6" t="str">
        <f>VLOOKUP(Tabella1[[#This Row],[COD. OPERATORE]],Tabella3[],2,FALSE)</f>
        <v>ROBY</v>
      </c>
      <c r="D124" t="s">
        <v>74</v>
      </c>
      <c r="E124" t="s">
        <v>148</v>
      </c>
      <c r="F124">
        <v>4</v>
      </c>
      <c r="G124" s="6" t="str">
        <f>VLOOKUP(Tabella1[[#This Row],[COD. MACCHINA]],Tabella35[],2,FALSE)</f>
        <v>LASER VERDE</v>
      </c>
      <c r="H124">
        <v>1594</v>
      </c>
      <c r="I124">
        <v>1680</v>
      </c>
      <c r="J124" s="6">
        <f>Tabella1[[#This Row],[ASS. FINALI]]-Tabella1[[#This Row],[ASS.INIZIALI]]</f>
        <v>86</v>
      </c>
      <c r="K124" t="s">
        <v>20</v>
      </c>
      <c r="M124" s="6">
        <f>ROUNDDOWN(IF(Tabella1[[#This Row],[DOPPIO OPERATORE '[SI/NO']]]="SI",Tabella1[[#This Row],[DIFFERENZA]]/2,Tabella1[[#This Row],[DIFFERENZA]]),0)</f>
        <v>86</v>
      </c>
      <c r="O124" s="6">
        <f>Tabella1[[#This Row],[DIFFERENZA EFFETTIVA SE DOPPIO OPERATORE]]-Tabella1[[#This Row],[SCARTI]]</f>
        <v>86</v>
      </c>
      <c r="P124" s="4">
        <v>0.55902777777777779</v>
      </c>
      <c r="Q124" s="4">
        <v>0.58333333333333337</v>
      </c>
      <c r="R124" s="5">
        <f>Tabella1[[#This Row],[ORA FINE MATTINA]]-Tabella1[[#This Row],[ORA INIZIO MATTINA]]</f>
        <v>2.430555555555558E-2</v>
      </c>
      <c r="S124" s="4"/>
      <c r="T124" s="4"/>
      <c r="U124" s="5">
        <f>Tabella1[[#This Row],[ORA FINE POMERIGGIO]]-Tabella1[[#This Row],[ORA INIZIO POMERIGGIO]]</f>
        <v>0</v>
      </c>
      <c r="V124" s="5">
        <f>Tabella1[[#This Row],[TOT. TEMPO POMERIGGIO]]+Tabella1[[#This Row],[TOT. TEMPO MATTINA]]</f>
        <v>2.430555555555558E-2</v>
      </c>
      <c r="W124" s="7">
        <f>((HOUR(Tabella1[[#This Row],[TOT. ORE]])*60)+MINUTE(Tabella1[[#This Row],[TOT. ORE]]))</f>
        <v>35</v>
      </c>
      <c r="Y124" s="6">
        <f>Tabella1[[#This Row],[TOT. MINUTI]]-Tabella1[[#This Row],[FERMO MACCHINA]]</f>
        <v>35</v>
      </c>
      <c r="Z124" s="6">
        <f>ROUNDDOWN(Tabella1[[#This Row],[DIFFERENZA EFFETTIVA - SCARTI]]/Tabella1[[#This Row],[TEMPO EFFETTIVO]]*60,0)</f>
        <v>147</v>
      </c>
    </row>
    <row r="125" spans="1:27" x14ac:dyDescent="0.25">
      <c r="A125" s="1">
        <v>44589</v>
      </c>
      <c r="B125">
        <v>1</v>
      </c>
      <c r="C125" s="6" t="str">
        <f>VLOOKUP(Tabella1[[#This Row],[COD. OPERATORE]],Tabella3[],2,FALSE)</f>
        <v>ROBY</v>
      </c>
      <c r="D125" t="s">
        <v>54</v>
      </c>
      <c r="E125" t="s">
        <v>132</v>
      </c>
      <c r="F125">
        <v>1</v>
      </c>
      <c r="G125" s="6" t="str">
        <f>VLOOKUP(Tabella1[[#This Row],[COD. MACCHINA]],Tabella35[],2,FALSE)</f>
        <v>TRAPANO A COLONNA</v>
      </c>
      <c r="H125">
        <v>1465</v>
      </c>
      <c r="I125">
        <v>4500</v>
      </c>
      <c r="J125" s="6">
        <f>Tabella1[[#This Row],[ASS. FINALI]]-Tabella1[[#This Row],[ASS.INIZIALI]]</f>
        <v>3035</v>
      </c>
      <c r="K125" t="s">
        <v>20</v>
      </c>
      <c r="M125" s="6">
        <f>ROUNDDOWN(IF(Tabella1[[#This Row],[DOPPIO OPERATORE '[SI/NO']]]="SI",Tabella1[[#This Row],[DIFFERENZA]]/2,Tabella1[[#This Row],[DIFFERENZA]]),0)</f>
        <v>3035</v>
      </c>
      <c r="O125" s="6">
        <f>Tabella1[[#This Row],[DIFFERENZA EFFETTIVA SE DOPPIO OPERATORE]]-Tabella1[[#This Row],[SCARTI]]</f>
        <v>3035</v>
      </c>
      <c r="P125" s="4">
        <v>0.25</v>
      </c>
      <c r="Q125" s="4">
        <v>0.47916666666666669</v>
      </c>
      <c r="R125" s="5">
        <f>Tabella1[[#This Row],[ORA FINE MATTINA]]-Tabella1[[#This Row],[ORA INIZIO MATTINA]]</f>
        <v>0.22916666666666669</v>
      </c>
      <c r="S125" s="4">
        <v>0.5</v>
      </c>
      <c r="T125" s="4">
        <v>0.55902777777777779</v>
      </c>
      <c r="U125" s="5">
        <f>Tabella1[[#This Row],[ORA FINE POMERIGGIO]]-Tabella1[[#This Row],[ORA INIZIO POMERIGGIO]]</f>
        <v>5.902777777777779E-2</v>
      </c>
      <c r="V125" s="5">
        <f>Tabella1[[#This Row],[TOT. TEMPO POMERIGGIO]]+Tabella1[[#This Row],[TOT. TEMPO MATTINA]]</f>
        <v>0.28819444444444448</v>
      </c>
      <c r="W125" s="7">
        <f>((HOUR(Tabella1[[#This Row],[TOT. ORE]])*60)+MINUTE(Tabella1[[#This Row],[TOT. ORE]]))</f>
        <v>415</v>
      </c>
      <c r="Y125" s="6">
        <f>Tabella1[[#This Row],[TOT. MINUTI]]-Tabella1[[#This Row],[FERMO MACCHINA]]</f>
        <v>415</v>
      </c>
      <c r="Z125" s="6">
        <f>ROUNDDOWN(Tabella1[[#This Row],[DIFFERENZA EFFETTIVA - SCARTI]]/Tabella1[[#This Row],[TEMPO EFFETTIVO]]*60,0)</f>
        <v>438</v>
      </c>
      <c r="AA125" t="s">
        <v>147</v>
      </c>
    </row>
    <row r="126" spans="1:27" x14ac:dyDescent="0.25">
      <c r="A126" s="1">
        <v>44588</v>
      </c>
      <c r="B126">
        <v>32</v>
      </c>
      <c r="C126" s="6" t="str">
        <f>VLOOKUP(Tabella1[[#This Row],[COD. OPERATORE]],Tabella3[],2,FALSE)</f>
        <v>ALESSANDRA</v>
      </c>
      <c r="D126" t="s">
        <v>149</v>
      </c>
      <c r="E126" t="s">
        <v>150</v>
      </c>
      <c r="F126" t="s">
        <v>64</v>
      </c>
      <c r="G126" s="6" t="str">
        <f>VLOOKUP(Tabella1[[#This Row],[COD. MACCHINA]],Tabella35[],2,FALSE)</f>
        <v>MANUALE</v>
      </c>
      <c r="H126">
        <v>2200</v>
      </c>
      <c r="I126">
        <v>2500</v>
      </c>
      <c r="J126" s="6">
        <f>Tabella1[[#This Row],[ASS. FINALI]]-Tabella1[[#This Row],[ASS.INIZIALI]]</f>
        <v>300</v>
      </c>
      <c r="K126" t="s">
        <v>20</v>
      </c>
      <c r="M126" s="6">
        <f>ROUNDDOWN(IF(Tabella1[[#This Row],[DOPPIO OPERATORE '[SI/NO']]]="SI",Tabella1[[#This Row],[DIFFERENZA]]/2,Tabella1[[#This Row],[DIFFERENZA]]),0)</f>
        <v>300</v>
      </c>
      <c r="O126" s="6">
        <f>Tabella1[[#This Row],[DIFFERENZA EFFETTIVA SE DOPPIO OPERATORE]]-Tabella1[[#This Row],[SCARTI]]</f>
        <v>300</v>
      </c>
      <c r="P126" s="4">
        <v>0.65625</v>
      </c>
      <c r="Q126" s="4">
        <v>0.72916666666666663</v>
      </c>
      <c r="R126" s="5">
        <f>Tabella1[[#This Row],[ORA FINE MATTINA]]-Tabella1[[#This Row],[ORA INIZIO MATTINA]]</f>
        <v>7.291666666666663E-2</v>
      </c>
      <c r="S126" s="4"/>
      <c r="T126" s="4"/>
      <c r="U126" s="5">
        <f>Tabella1[[#This Row],[ORA FINE POMERIGGIO]]-Tabella1[[#This Row],[ORA INIZIO POMERIGGIO]]</f>
        <v>0</v>
      </c>
      <c r="V126" s="5">
        <f>Tabella1[[#This Row],[TOT. TEMPO POMERIGGIO]]+Tabella1[[#This Row],[TOT. TEMPO MATTINA]]</f>
        <v>7.291666666666663E-2</v>
      </c>
      <c r="W126" s="7">
        <f>((HOUR(Tabella1[[#This Row],[TOT. ORE]])*60)+MINUTE(Tabella1[[#This Row],[TOT. ORE]]))</f>
        <v>105</v>
      </c>
      <c r="Y126" s="6">
        <f>Tabella1[[#This Row],[TOT. MINUTI]]-Tabella1[[#This Row],[FERMO MACCHINA]]</f>
        <v>105</v>
      </c>
      <c r="Z126" s="6">
        <f>ROUNDDOWN(Tabella1[[#This Row],[DIFFERENZA EFFETTIVA - SCARTI]]/Tabella1[[#This Row],[TEMPO EFFETTIVO]]*60,0)</f>
        <v>171</v>
      </c>
      <c r="AA126" t="s">
        <v>153</v>
      </c>
    </row>
    <row r="127" spans="1:27" x14ac:dyDescent="0.25">
      <c r="A127" s="1">
        <v>44589</v>
      </c>
      <c r="B127">
        <v>32</v>
      </c>
      <c r="C127" s="6" t="str">
        <f>VLOOKUP(Tabella1[[#This Row],[COD. OPERATORE]],Tabella3[],2,FALSE)</f>
        <v>ALESSANDRA</v>
      </c>
      <c r="D127" t="s">
        <v>56</v>
      </c>
      <c r="E127" t="s">
        <v>119</v>
      </c>
      <c r="F127" t="s">
        <v>64</v>
      </c>
      <c r="G127" s="6" t="str">
        <f>VLOOKUP(Tabella1[[#This Row],[COD. MACCHINA]],Tabella35[],2,FALSE)</f>
        <v>MANUALE</v>
      </c>
      <c r="H127">
        <v>0</v>
      </c>
      <c r="I127">
        <v>70</v>
      </c>
      <c r="J127" s="6">
        <f>Tabella1[[#This Row],[ASS. FINALI]]-Tabella1[[#This Row],[ASS.INIZIALI]]</f>
        <v>70</v>
      </c>
      <c r="K127" t="s">
        <v>20</v>
      </c>
      <c r="M127" s="6">
        <f>ROUNDDOWN(IF(Tabella1[[#This Row],[DOPPIO OPERATORE '[SI/NO']]]="SI",Tabella1[[#This Row],[DIFFERENZA]]/2,Tabella1[[#This Row],[DIFFERENZA]]),0)</f>
        <v>70</v>
      </c>
      <c r="O127" s="6">
        <f>Tabella1[[#This Row],[DIFFERENZA EFFETTIVA SE DOPPIO OPERATORE]]-Tabella1[[#This Row],[SCARTI]]</f>
        <v>70</v>
      </c>
      <c r="P127" s="4">
        <v>0.41666666666666669</v>
      </c>
      <c r="Q127" s="4">
        <v>0.5</v>
      </c>
      <c r="R127" s="5">
        <f>Tabella1[[#This Row],[ORA FINE MATTINA]]-Tabella1[[#This Row],[ORA INIZIO MATTINA]]</f>
        <v>8.3333333333333315E-2</v>
      </c>
      <c r="S127" s="4"/>
      <c r="T127" s="4"/>
      <c r="U127" s="5">
        <f>Tabella1[[#This Row],[ORA FINE POMERIGGIO]]-Tabella1[[#This Row],[ORA INIZIO POMERIGGIO]]</f>
        <v>0</v>
      </c>
      <c r="V127" s="5">
        <f>Tabella1[[#This Row],[TOT. TEMPO POMERIGGIO]]+Tabella1[[#This Row],[TOT. TEMPO MATTINA]]</f>
        <v>8.3333333333333315E-2</v>
      </c>
      <c r="W127" s="7">
        <f>((HOUR(Tabella1[[#This Row],[TOT. ORE]])*60)+MINUTE(Tabella1[[#This Row],[TOT. ORE]]))</f>
        <v>120</v>
      </c>
      <c r="Y127" s="6">
        <f>Tabella1[[#This Row],[TOT. MINUTI]]-Tabella1[[#This Row],[FERMO MACCHINA]]</f>
        <v>120</v>
      </c>
      <c r="Z127" s="6">
        <f>ROUNDDOWN(Tabella1[[#This Row],[DIFFERENZA EFFETTIVA - SCARTI]]/Tabella1[[#This Row],[TEMPO EFFETTIVO]]*60,0)</f>
        <v>35</v>
      </c>
    </row>
    <row r="128" spans="1:27" x14ac:dyDescent="0.25">
      <c r="A128" s="1">
        <v>44592</v>
      </c>
      <c r="B128">
        <v>32</v>
      </c>
      <c r="C128" s="6" t="str">
        <f>VLOOKUP(Tabella1[[#This Row],[COD. OPERATORE]],Tabella3[],2,FALSE)</f>
        <v>ALESSANDRA</v>
      </c>
      <c r="D128" t="s">
        <v>56</v>
      </c>
      <c r="E128" t="s">
        <v>151</v>
      </c>
      <c r="F128" t="s">
        <v>64</v>
      </c>
      <c r="G128" s="6" t="str">
        <f>VLOOKUP(Tabella1[[#This Row],[COD. MACCHINA]],Tabella35[],2,FALSE)</f>
        <v>MANUALE</v>
      </c>
      <c r="H128">
        <v>0</v>
      </c>
      <c r="I128">
        <v>250</v>
      </c>
      <c r="J128" s="6">
        <f>Tabella1[[#This Row],[ASS. FINALI]]-Tabella1[[#This Row],[ASS.INIZIALI]]</f>
        <v>250</v>
      </c>
      <c r="K128" t="s">
        <v>20</v>
      </c>
      <c r="M128" s="6">
        <f>ROUNDDOWN(IF(Tabella1[[#This Row],[DOPPIO OPERATORE '[SI/NO']]]="SI",Tabella1[[#This Row],[DIFFERENZA]]/2,Tabella1[[#This Row],[DIFFERENZA]]),0)</f>
        <v>250</v>
      </c>
      <c r="O128" s="6">
        <f>Tabella1[[#This Row],[DIFFERENZA EFFETTIVA SE DOPPIO OPERATORE]]-Tabella1[[#This Row],[SCARTI]]</f>
        <v>250</v>
      </c>
      <c r="P128" s="4">
        <v>0.375</v>
      </c>
      <c r="Q128" s="4">
        <v>0.5</v>
      </c>
      <c r="R128" s="5">
        <f>Tabella1[[#This Row],[ORA FINE MATTINA]]-Tabella1[[#This Row],[ORA INIZIO MATTINA]]</f>
        <v>0.125</v>
      </c>
      <c r="S128" s="4">
        <v>0.5625</v>
      </c>
      <c r="T128" s="4">
        <v>0.72916666666666663</v>
      </c>
      <c r="U128" s="5">
        <f>Tabella1[[#This Row],[ORA FINE POMERIGGIO]]-Tabella1[[#This Row],[ORA INIZIO POMERIGGIO]]</f>
        <v>0.16666666666666663</v>
      </c>
      <c r="V128" s="5">
        <f>Tabella1[[#This Row],[TOT. TEMPO POMERIGGIO]]+Tabella1[[#This Row],[TOT. TEMPO MATTINA]]</f>
        <v>0.29166666666666663</v>
      </c>
      <c r="W128" s="7">
        <f>((HOUR(Tabella1[[#This Row],[TOT. ORE]])*60)+MINUTE(Tabella1[[#This Row],[TOT. ORE]]))</f>
        <v>420</v>
      </c>
      <c r="Y128" s="6">
        <f>Tabella1[[#This Row],[TOT. MINUTI]]-Tabella1[[#This Row],[FERMO MACCHINA]]</f>
        <v>420</v>
      </c>
      <c r="Z128" s="6">
        <f>ROUNDDOWN(Tabella1[[#This Row],[DIFFERENZA EFFETTIVA - SCARTI]]/Tabella1[[#This Row],[TEMPO EFFETTIVO]]*60,0)</f>
        <v>35</v>
      </c>
      <c r="AA128" t="s">
        <v>152</v>
      </c>
    </row>
    <row r="129" spans="1:27" x14ac:dyDescent="0.25">
      <c r="A129" s="1">
        <v>44589</v>
      </c>
      <c r="B129">
        <v>33</v>
      </c>
      <c r="C129" s="6" t="str">
        <f>VLOOKUP(Tabella1[[#This Row],[COD. OPERATORE]],Tabella3[],2,FALSE)</f>
        <v>KETTY</v>
      </c>
      <c r="D129" t="s">
        <v>87</v>
      </c>
      <c r="E129" t="s">
        <v>154</v>
      </c>
      <c r="F129">
        <v>7</v>
      </c>
      <c r="G129" s="6" t="str">
        <f>VLOOKUP(Tabella1[[#This Row],[COD. MACCHINA]],Tabella35[],2,FALSE)</f>
        <v>MSA matr.2316</v>
      </c>
      <c r="H129">
        <v>2403464</v>
      </c>
      <c r="I129">
        <v>2403922</v>
      </c>
      <c r="J129" s="6">
        <f>Tabella1[[#This Row],[ASS. FINALI]]-Tabella1[[#This Row],[ASS.INIZIALI]]</f>
        <v>458</v>
      </c>
      <c r="K129" t="s">
        <v>20</v>
      </c>
      <c r="M129" s="6">
        <f>ROUNDDOWN(IF(Tabella1[[#This Row],[DOPPIO OPERATORE '[SI/NO']]]="SI",Tabella1[[#This Row],[DIFFERENZA]]/2,Tabella1[[#This Row],[DIFFERENZA]]),0)</f>
        <v>458</v>
      </c>
      <c r="O129" s="6">
        <f>Tabella1[[#This Row],[DIFFERENZA EFFETTIVA SE DOPPIO OPERATORE]]-Tabella1[[#This Row],[SCARTI]]</f>
        <v>458</v>
      </c>
      <c r="P129" s="4">
        <v>0.85416666666666663</v>
      </c>
      <c r="Q129" s="4">
        <v>0.9375</v>
      </c>
      <c r="R129" s="5">
        <f>Tabella1[[#This Row],[ORA FINE MATTINA]]-Tabella1[[#This Row],[ORA INIZIO MATTINA]]</f>
        <v>8.333333333333337E-2</v>
      </c>
      <c r="S129" s="4"/>
      <c r="T129" s="4"/>
      <c r="U129" s="5">
        <f>Tabella1[[#This Row],[ORA FINE POMERIGGIO]]-Tabella1[[#This Row],[ORA INIZIO POMERIGGIO]]</f>
        <v>0</v>
      </c>
      <c r="V129" s="5">
        <f>Tabella1[[#This Row],[TOT. TEMPO POMERIGGIO]]+Tabella1[[#This Row],[TOT. TEMPO MATTINA]]</f>
        <v>8.333333333333337E-2</v>
      </c>
      <c r="W129" s="7">
        <f>((HOUR(Tabella1[[#This Row],[TOT. ORE]])*60)+MINUTE(Tabella1[[#This Row],[TOT. ORE]]))</f>
        <v>120</v>
      </c>
      <c r="Y129" s="6">
        <f>Tabella1[[#This Row],[TOT. MINUTI]]-Tabella1[[#This Row],[FERMO MACCHINA]]</f>
        <v>120</v>
      </c>
      <c r="Z129" s="6">
        <f>ROUNDDOWN(Tabella1[[#This Row],[DIFFERENZA EFFETTIVA - SCARTI]]/Tabella1[[#This Row],[TEMPO EFFETTIVO]]*60,0)</f>
        <v>229</v>
      </c>
    </row>
    <row r="130" spans="1:27" x14ac:dyDescent="0.25">
      <c r="A130" s="1">
        <v>44592</v>
      </c>
      <c r="B130">
        <v>33</v>
      </c>
      <c r="C130" s="6" t="str">
        <f>VLOOKUP(Tabella1[[#This Row],[COD. OPERATORE]],Tabella3[],2,FALSE)</f>
        <v>KETTY</v>
      </c>
      <c r="D130" t="s">
        <v>87</v>
      </c>
      <c r="E130" t="s">
        <v>154</v>
      </c>
      <c r="F130">
        <v>7</v>
      </c>
      <c r="G130" s="6" t="str">
        <f>VLOOKUP(Tabella1[[#This Row],[COD. MACCHINA]],Tabella35[],2,FALSE)</f>
        <v>MSA matr.2316</v>
      </c>
      <c r="H130">
        <v>2403928</v>
      </c>
      <c r="I130">
        <v>2404395</v>
      </c>
      <c r="J130" s="6">
        <f>Tabella1[[#This Row],[ASS. FINALI]]-Tabella1[[#This Row],[ASS.INIZIALI]]</f>
        <v>467</v>
      </c>
      <c r="K130" t="s">
        <v>20</v>
      </c>
      <c r="M130" s="6">
        <f>ROUNDDOWN(IF(Tabella1[[#This Row],[DOPPIO OPERATORE '[SI/NO']]]="SI",Tabella1[[#This Row],[DIFFERENZA]]/2,Tabella1[[#This Row],[DIFFERENZA]]),0)</f>
        <v>467</v>
      </c>
      <c r="O130" s="6">
        <f>Tabella1[[#This Row],[DIFFERENZA EFFETTIVA SE DOPPIO OPERATORE]]-Tabella1[[#This Row],[SCARTI]]</f>
        <v>467</v>
      </c>
      <c r="P130" s="4">
        <v>0.33333333333333331</v>
      </c>
      <c r="Q130" s="4">
        <v>0.39583333333333331</v>
      </c>
      <c r="R130" s="5">
        <f>Tabella1[[#This Row],[ORA FINE MATTINA]]-Tabella1[[#This Row],[ORA INIZIO MATTINA]]</f>
        <v>6.25E-2</v>
      </c>
      <c r="S130" s="4"/>
      <c r="T130" s="4"/>
      <c r="U130" s="5">
        <f>Tabella1[[#This Row],[ORA FINE POMERIGGIO]]-Tabella1[[#This Row],[ORA INIZIO POMERIGGIO]]</f>
        <v>0</v>
      </c>
      <c r="V130" s="5">
        <f>Tabella1[[#This Row],[TOT. TEMPO POMERIGGIO]]+Tabella1[[#This Row],[TOT. TEMPO MATTINA]]</f>
        <v>6.25E-2</v>
      </c>
      <c r="W130" s="7">
        <f>((HOUR(Tabella1[[#This Row],[TOT. ORE]])*60)+MINUTE(Tabella1[[#This Row],[TOT. ORE]]))</f>
        <v>90</v>
      </c>
      <c r="Y130" s="6">
        <f>Tabella1[[#This Row],[TOT. MINUTI]]-Tabella1[[#This Row],[FERMO MACCHINA]]</f>
        <v>90</v>
      </c>
      <c r="Z130" s="6">
        <f>ROUNDDOWN(Tabella1[[#This Row],[DIFFERENZA EFFETTIVA - SCARTI]]/Tabella1[[#This Row],[TEMPO EFFETTIVO]]*60,0)</f>
        <v>311</v>
      </c>
    </row>
    <row r="131" spans="1:27" x14ac:dyDescent="0.25">
      <c r="A131" s="1">
        <v>44592</v>
      </c>
      <c r="B131">
        <v>33</v>
      </c>
      <c r="C131" s="6" t="str">
        <f>VLOOKUP(Tabella1[[#This Row],[COD. OPERATORE]],Tabella3[],2,FALSE)</f>
        <v>KETTY</v>
      </c>
      <c r="D131" t="s">
        <v>56</v>
      </c>
      <c r="E131" t="s">
        <v>63</v>
      </c>
      <c r="F131" t="s">
        <v>64</v>
      </c>
      <c r="G131" s="6" t="str">
        <f>VLOOKUP(Tabella1[[#This Row],[COD. MACCHINA]],Tabella35[],2,FALSE)</f>
        <v>MANUALE</v>
      </c>
      <c r="H131">
        <v>70</v>
      </c>
      <c r="I131">
        <v>350</v>
      </c>
      <c r="J131" s="6">
        <f>Tabella1[[#This Row],[ASS. FINALI]]-Tabella1[[#This Row],[ASS.INIZIALI]]</f>
        <v>280</v>
      </c>
      <c r="K131" t="s">
        <v>20</v>
      </c>
      <c r="M131" s="6">
        <f>ROUNDDOWN(IF(Tabella1[[#This Row],[DOPPIO OPERATORE '[SI/NO']]]="SI",Tabella1[[#This Row],[DIFFERENZA]]/2,Tabella1[[#This Row],[DIFFERENZA]]),0)</f>
        <v>280</v>
      </c>
      <c r="O131" s="6">
        <f>Tabella1[[#This Row],[DIFFERENZA EFFETTIVA SE DOPPIO OPERATORE]]-Tabella1[[#This Row],[SCARTI]]</f>
        <v>280</v>
      </c>
      <c r="P131" s="4">
        <v>0.39583333333333331</v>
      </c>
      <c r="Q131" s="4">
        <v>0.5</v>
      </c>
      <c r="R131" s="5">
        <f>Tabella1[[#This Row],[ORA FINE MATTINA]]-Tabella1[[#This Row],[ORA INIZIO MATTINA]]</f>
        <v>0.10416666666666669</v>
      </c>
      <c r="S131" s="4">
        <v>0.5625</v>
      </c>
      <c r="T131" s="4">
        <v>0.70138888888888884</v>
      </c>
      <c r="U131" s="5">
        <f>Tabella1[[#This Row],[ORA FINE POMERIGGIO]]-Tabella1[[#This Row],[ORA INIZIO POMERIGGIO]]</f>
        <v>0.13888888888888884</v>
      </c>
      <c r="V131" s="5">
        <f>Tabella1[[#This Row],[TOT. TEMPO POMERIGGIO]]+Tabella1[[#This Row],[TOT. TEMPO MATTINA]]</f>
        <v>0.24305555555555552</v>
      </c>
      <c r="W131" s="7">
        <f>((HOUR(Tabella1[[#This Row],[TOT. ORE]])*60)+MINUTE(Tabella1[[#This Row],[TOT. ORE]]))</f>
        <v>350</v>
      </c>
      <c r="Y131" s="6">
        <f>Tabella1[[#This Row],[TOT. MINUTI]]-Tabella1[[#This Row],[FERMO MACCHINA]]</f>
        <v>350</v>
      </c>
      <c r="Z131" s="6">
        <f>ROUNDDOWN(Tabella1[[#This Row],[DIFFERENZA EFFETTIVA - SCARTI]]/Tabella1[[#This Row],[TEMPO EFFETTIVO]]*60,0)</f>
        <v>48</v>
      </c>
      <c r="AA131" t="s">
        <v>66</v>
      </c>
    </row>
    <row r="132" spans="1:27" x14ac:dyDescent="0.25">
      <c r="A132" s="1">
        <v>44592</v>
      </c>
      <c r="B132">
        <v>33</v>
      </c>
      <c r="C132" s="6" t="str">
        <f>VLOOKUP(Tabella1[[#This Row],[COD. OPERATORE]],Tabella3[],2,FALSE)</f>
        <v>KETTY</v>
      </c>
      <c r="D132" t="s">
        <v>56</v>
      </c>
      <c r="E132" t="s">
        <v>95</v>
      </c>
      <c r="F132" t="s">
        <v>64</v>
      </c>
      <c r="G132" s="6" t="str">
        <f>VLOOKUP(Tabella1[[#This Row],[COD. MACCHINA]],Tabella35[],2,FALSE)</f>
        <v>MANUALE</v>
      </c>
      <c r="H132">
        <v>0</v>
      </c>
      <c r="I132">
        <v>86</v>
      </c>
      <c r="J132" s="6">
        <f>Tabella1[[#This Row],[ASS. FINALI]]-Tabella1[[#This Row],[ASS.INIZIALI]]</f>
        <v>86</v>
      </c>
      <c r="K132" t="s">
        <v>20</v>
      </c>
      <c r="M132" s="6">
        <f>ROUNDDOWN(IF(Tabella1[[#This Row],[DOPPIO OPERATORE '[SI/NO']]]="SI",Tabella1[[#This Row],[DIFFERENZA]]/2,Tabella1[[#This Row],[DIFFERENZA]]),0)</f>
        <v>86</v>
      </c>
      <c r="O132" s="6">
        <f>Tabella1[[#This Row],[DIFFERENZA EFFETTIVA SE DOPPIO OPERATORE]]-Tabella1[[#This Row],[SCARTI]]</f>
        <v>86</v>
      </c>
      <c r="P132" s="4">
        <v>0.70138888888888884</v>
      </c>
      <c r="Q132" s="4">
        <v>0.72916666666666663</v>
      </c>
      <c r="R132" s="5">
        <f>Tabella1[[#This Row],[ORA FINE MATTINA]]-Tabella1[[#This Row],[ORA INIZIO MATTINA]]</f>
        <v>2.777777777777779E-2</v>
      </c>
      <c r="S132" s="4"/>
      <c r="T132" s="4"/>
      <c r="U132" s="5">
        <f>Tabella1[[#This Row],[ORA FINE POMERIGGIO]]-Tabella1[[#This Row],[ORA INIZIO POMERIGGIO]]</f>
        <v>0</v>
      </c>
      <c r="V132" s="5">
        <f>Tabella1[[#This Row],[TOT. TEMPO POMERIGGIO]]+Tabella1[[#This Row],[TOT. TEMPO MATTINA]]</f>
        <v>2.777777777777779E-2</v>
      </c>
      <c r="W132" s="7">
        <f>((HOUR(Tabella1[[#This Row],[TOT. ORE]])*60)+MINUTE(Tabella1[[#This Row],[TOT. ORE]]))</f>
        <v>40</v>
      </c>
      <c r="Y132" s="6">
        <f>Tabella1[[#This Row],[TOT. MINUTI]]-Tabella1[[#This Row],[FERMO MACCHINA]]</f>
        <v>40</v>
      </c>
      <c r="Z132" s="6">
        <f>ROUNDDOWN(Tabella1[[#This Row],[DIFFERENZA EFFETTIVA - SCARTI]]/Tabella1[[#This Row],[TEMPO EFFETTIVO]]*60,0)</f>
        <v>129</v>
      </c>
      <c r="AA132" t="s">
        <v>66</v>
      </c>
    </row>
    <row r="133" spans="1:27" x14ac:dyDescent="0.25">
      <c r="A133" s="1">
        <v>44592</v>
      </c>
      <c r="B133">
        <v>1</v>
      </c>
      <c r="C133" s="6" t="str">
        <f>VLOOKUP(Tabella1[[#This Row],[COD. OPERATORE]],Tabella3[],2,FALSE)</f>
        <v>ROBY</v>
      </c>
      <c r="D133" t="s">
        <v>74</v>
      </c>
      <c r="E133" t="s">
        <v>155</v>
      </c>
      <c r="F133">
        <v>4</v>
      </c>
      <c r="G133" s="6" t="str">
        <f>VLOOKUP(Tabella1[[#This Row],[COD. MACCHINA]],Tabella35[],2,FALSE)</f>
        <v>LASER VERDE</v>
      </c>
      <c r="H133">
        <v>0</v>
      </c>
      <c r="I133">
        <v>945</v>
      </c>
      <c r="J133" s="6">
        <f>Tabella1[[#This Row],[ASS. FINALI]]-Tabella1[[#This Row],[ASS.INIZIALI]]</f>
        <v>945</v>
      </c>
      <c r="K133" t="s">
        <v>20</v>
      </c>
      <c r="M133" s="6">
        <f>ROUNDDOWN(IF(Tabella1[[#This Row],[DOPPIO OPERATORE '[SI/NO']]]="SI",Tabella1[[#This Row],[DIFFERENZA]]/2,Tabella1[[#This Row],[DIFFERENZA]]),0)</f>
        <v>945</v>
      </c>
      <c r="O133" s="6">
        <f>Tabella1[[#This Row],[DIFFERENZA EFFETTIVA SE DOPPIO OPERATORE]]-Tabella1[[#This Row],[SCARTI]]</f>
        <v>945</v>
      </c>
      <c r="P133" s="4">
        <v>0.33333333333333331</v>
      </c>
      <c r="Q133" s="4">
        <v>0.5</v>
      </c>
      <c r="R133" s="5">
        <f>Tabella1[[#This Row],[ORA FINE MATTINA]]-Tabella1[[#This Row],[ORA INIZIO MATTINA]]</f>
        <v>0.16666666666666669</v>
      </c>
      <c r="S133" s="4"/>
      <c r="T133" s="4"/>
      <c r="U133" s="5">
        <f>Tabella1[[#This Row],[ORA FINE POMERIGGIO]]-Tabella1[[#This Row],[ORA INIZIO POMERIGGIO]]</f>
        <v>0</v>
      </c>
      <c r="V133" s="5">
        <f>Tabella1[[#This Row],[TOT. TEMPO POMERIGGIO]]+Tabella1[[#This Row],[TOT. TEMPO MATTINA]]</f>
        <v>0.16666666666666669</v>
      </c>
      <c r="W133" s="7">
        <f>((HOUR(Tabella1[[#This Row],[TOT. ORE]])*60)+MINUTE(Tabella1[[#This Row],[TOT. ORE]]))</f>
        <v>240</v>
      </c>
      <c r="X133">
        <v>10</v>
      </c>
      <c r="Y133" s="6">
        <f>Tabella1[[#This Row],[TOT. MINUTI]]-Tabella1[[#This Row],[FERMO MACCHINA]]</f>
        <v>230</v>
      </c>
      <c r="Z133" s="6">
        <f>ROUNDDOWN(Tabella1[[#This Row],[DIFFERENZA EFFETTIVA - SCARTI]]/Tabella1[[#This Row],[TEMPO EFFETTIVO]]*60,0)</f>
        <v>246</v>
      </c>
      <c r="AA133" t="s">
        <v>156</v>
      </c>
    </row>
    <row r="134" spans="1:27" x14ac:dyDescent="0.25">
      <c r="A134" s="1">
        <v>44592</v>
      </c>
      <c r="B134">
        <v>1</v>
      </c>
      <c r="C134" s="6" t="str">
        <f>VLOOKUP(Tabella1[[#This Row],[COD. OPERATORE]],Tabella3[],2,FALSE)</f>
        <v>ROBY</v>
      </c>
      <c r="D134" t="s">
        <v>74</v>
      </c>
      <c r="E134" t="s">
        <v>155</v>
      </c>
      <c r="F134">
        <v>22</v>
      </c>
      <c r="G134" s="6" t="str">
        <f>VLOOKUP(Tabella1[[#This Row],[COD. MACCHINA]],Tabella35[],2,FALSE)</f>
        <v>LASER VIOLA</v>
      </c>
      <c r="H134">
        <v>0</v>
      </c>
      <c r="I134">
        <v>970</v>
      </c>
      <c r="J134" s="6">
        <f>Tabella1[[#This Row],[ASS. FINALI]]-Tabella1[[#This Row],[ASS.INIZIALI]]</f>
        <v>970</v>
      </c>
      <c r="K134" t="s">
        <v>20</v>
      </c>
      <c r="M134" s="6">
        <f>ROUNDDOWN(IF(Tabella1[[#This Row],[DOPPIO OPERATORE '[SI/NO']]]="SI",Tabella1[[#This Row],[DIFFERENZA]]/2,Tabella1[[#This Row],[DIFFERENZA]]),0)</f>
        <v>970</v>
      </c>
      <c r="O134" s="6">
        <f>Tabella1[[#This Row],[DIFFERENZA EFFETTIVA SE DOPPIO OPERATORE]]-Tabella1[[#This Row],[SCARTI]]</f>
        <v>970</v>
      </c>
      <c r="P134" s="4">
        <v>0.5625</v>
      </c>
      <c r="Q134" s="4">
        <v>0.72916666666666663</v>
      </c>
      <c r="R134" s="5">
        <f>Tabella1[[#This Row],[ORA FINE MATTINA]]-Tabella1[[#This Row],[ORA INIZIO MATTINA]]</f>
        <v>0.16666666666666663</v>
      </c>
      <c r="S134" s="4"/>
      <c r="T134" s="4"/>
      <c r="U134" s="5">
        <f>Tabella1[[#This Row],[ORA FINE POMERIGGIO]]-Tabella1[[#This Row],[ORA INIZIO POMERIGGIO]]</f>
        <v>0</v>
      </c>
      <c r="V134" s="5">
        <f>Tabella1[[#This Row],[TOT. TEMPO POMERIGGIO]]+Tabella1[[#This Row],[TOT. TEMPO MATTINA]]</f>
        <v>0.16666666666666663</v>
      </c>
      <c r="W134" s="7">
        <f>((HOUR(Tabella1[[#This Row],[TOT. ORE]])*60)+MINUTE(Tabella1[[#This Row],[TOT. ORE]]))</f>
        <v>240</v>
      </c>
      <c r="X134">
        <v>10</v>
      </c>
      <c r="Y134" s="6">
        <f>Tabella1[[#This Row],[TOT. MINUTI]]-Tabella1[[#This Row],[FERMO MACCHINA]]</f>
        <v>230</v>
      </c>
      <c r="Z134" s="6">
        <f>ROUNDDOWN(Tabella1[[#This Row],[DIFFERENZA EFFETTIVA - SCARTI]]/Tabella1[[#This Row],[TEMPO EFFETTIVO]]*60,0)</f>
        <v>253</v>
      </c>
      <c r="AA134" t="s">
        <v>156</v>
      </c>
    </row>
    <row r="135" spans="1:27" x14ac:dyDescent="0.25">
      <c r="A135" s="1">
        <v>44573</v>
      </c>
      <c r="B135">
        <v>11</v>
      </c>
      <c r="C135" s="6" t="str">
        <f>VLOOKUP(Tabella1[[#This Row],[COD. OPERATORE]],Tabella3[],2,FALSE)</f>
        <v>ILENIA</v>
      </c>
      <c r="D135" t="s">
        <v>16</v>
      </c>
      <c r="E135" t="s">
        <v>26</v>
      </c>
      <c r="F135">
        <v>9</v>
      </c>
      <c r="G135" s="6" t="str">
        <f>VLOOKUP(Tabella1[[#This Row],[COD. MACCHINA]],Tabella35[],2,FALSE)</f>
        <v>MONTAGGIO ANELLINI</v>
      </c>
      <c r="H135">
        <v>1050</v>
      </c>
      <c r="I135">
        <v>2000</v>
      </c>
      <c r="J135" s="6">
        <f>Tabella1[[#This Row],[ASS. FINALI]]-Tabella1[[#This Row],[ASS.INIZIALI]]</f>
        <v>950</v>
      </c>
      <c r="K135" t="s">
        <v>20</v>
      </c>
      <c r="M135" s="6">
        <f>ROUNDDOWN(IF(Tabella1[[#This Row],[DOPPIO OPERATORE '[SI/NO']]]="SI",Tabella1[[#This Row],[DIFFERENZA]]/2,Tabella1[[#This Row],[DIFFERENZA]]),0)</f>
        <v>950</v>
      </c>
      <c r="O135" s="6">
        <f>Tabella1[[#This Row],[DIFFERENZA EFFETTIVA SE DOPPIO OPERATORE]]-Tabella1[[#This Row],[SCARTI]]</f>
        <v>950</v>
      </c>
      <c r="P135" s="4">
        <v>0.33333333333333331</v>
      </c>
      <c r="Q135" s="4">
        <v>0.44444444444444442</v>
      </c>
      <c r="R135" s="5">
        <f>Tabella1[[#This Row],[ORA FINE MATTINA]]-Tabella1[[#This Row],[ORA INIZIO MATTINA]]</f>
        <v>0.1111111111111111</v>
      </c>
      <c r="S135" s="4"/>
      <c r="T135" s="4"/>
      <c r="U135" s="5">
        <f>Tabella1[[#This Row],[ORA FINE POMERIGGIO]]-Tabella1[[#This Row],[ORA INIZIO POMERIGGIO]]</f>
        <v>0</v>
      </c>
      <c r="V135" s="5">
        <f>Tabella1[[#This Row],[TOT. TEMPO POMERIGGIO]]+Tabella1[[#This Row],[TOT. TEMPO MATTINA]]</f>
        <v>0.1111111111111111</v>
      </c>
      <c r="W135" s="7">
        <f>((HOUR(Tabella1[[#This Row],[TOT. ORE]])*60)+MINUTE(Tabella1[[#This Row],[TOT. ORE]]))</f>
        <v>160</v>
      </c>
      <c r="Y135" s="6">
        <f>Tabella1[[#This Row],[TOT. MINUTI]]-Tabella1[[#This Row],[FERMO MACCHINA]]</f>
        <v>160</v>
      </c>
      <c r="Z135" s="6">
        <f>ROUNDDOWN(Tabella1[[#This Row],[DIFFERENZA EFFETTIVA - SCARTI]]/Tabella1[[#This Row],[TEMPO EFFETTIVO]]*60,0)</f>
        <v>356</v>
      </c>
      <c r="AA135" t="s">
        <v>157</v>
      </c>
    </row>
    <row r="136" spans="1:27" x14ac:dyDescent="0.25">
      <c r="A136" s="1">
        <v>44573</v>
      </c>
      <c r="B136">
        <v>11</v>
      </c>
      <c r="C136" s="6" t="str">
        <f>VLOOKUP(Tabella1[[#This Row],[COD. OPERATORE]],Tabella3[],2,FALSE)</f>
        <v>ILENIA</v>
      </c>
      <c r="D136" t="s">
        <v>16</v>
      </c>
      <c r="E136" t="s">
        <v>17</v>
      </c>
      <c r="F136">
        <v>8</v>
      </c>
      <c r="G136" s="6" t="str">
        <f>VLOOKUP(Tabella1[[#This Row],[COD. MACCHINA]],Tabella35[],2,FALSE)</f>
        <v>MONTAGGIO RUOTE</v>
      </c>
      <c r="H136">
        <v>0</v>
      </c>
      <c r="I136">
        <v>1420</v>
      </c>
      <c r="J136" s="6">
        <f>Tabella1[[#This Row],[ASS. FINALI]]-Tabella1[[#This Row],[ASS.INIZIALI]]</f>
        <v>1420</v>
      </c>
      <c r="K136" t="s">
        <v>20</v>
      </c>
      <c r="M136" s="6">
        <f>ROUNDDOWN(IF(Tabella1[[#This Row],[DOPPIO OPERATORE '[SI/NO']]]="SI",Tabella1[[#This Row],[DIFFERENZA]]/2,Tabella1[[#This Row],[DIFFERENZA]]),0)</f>
        <v>1420</v>
      </c>
      <c r="O136" s="6">
        <f>Tabella1[[#This Row],[DIFFERENZA EFFETTIVA SE DOPPIO OPERATORE]]-Tabella1[[#This Row],[SCARTI]]</f>
        <v>1420</v>
      </c>
      <c r="P136" s="4">
        <v>0.44444444444444442</v>
      </c>
      <c r="Q136" s="4">
        <v>0.5</v>
      </c>
      <c r="R136" s="5">
        <f>Tabella1[[#This Row],[ORA FINE MATTINA]]-Tabella1[[#This Row],[ORA INIZIO MATTINA]]</f>
        <v>5.555555555555558E-2</v>
      </c>
      <c r="S136" s="4">
        <v>0.5625</v>
      </c>
      <c r="T136" s="4">
        <v>0.67361111111111116</v>
      </c>
      <c r="U136" s="5">
        <f>Tabella1[[#This Row],[ORA FINE POMERIGGIO]]-Tabella1[[#This Row],[ORA INIZIO POMERIGGIO]]</f>
        <v>0.11111111111111116</v>
      </c>
      <c r="V136" s="5">
        <f>Tabella1[[#This Row],[TOT. TEMPO POMERIGGIO]]+Tabella1[[#This Row],[TOT. TEMPO MATTINA]]</f>
        <v>0.16666666666666674</v>
      </c>
      <c r="W136" s="7">
        <f>((HOUR(Tabella1[[#This Row],[TOT. ORE]])*60)+MINUTE(Tabella1[[#This Row],[TOT. ORE]]))</f>
        <v>240</v>
      </c>
      <c r="Y136" s="6">
        <f>Tabella1[[#This Row],[TOT. MINUTI]]-Tabella1[[#This Row],[FERMO MACCHINA]]</f>
        <v>240</v>
      </c>
      <c r="Z136" s="6">
        <f>ROUNDDOWN(Tabella1[[#This Row],[DIFFERENZA EFFETTIVA - SCARTI]]/Tabella1[[#This Row],[TEMPO EFFETTIVO]]*60,0)</f>
        <v>355</v>
      </c>
    </row>
    <row r="137" spans="1:27" x14ac:dyDescent="0.25">
      <c r="A137" s="1">
        <v>44573</v>
      </c>
      <c r="B137">
        <v>11</v>
      </c>
      <c r="C137" s="6" t="str">
        <f>VLOOKUP(Tabella1[[#This Row],[COD. OPERATORE]],Tabella3[],2,FALSE)</f>
        <v>ILENIA</v>
      </c>
      <c r="D137" t="s">
        <v>16</v>
      </c>
      <c r="E137" t="s">
        <v>88</v>
      </c>
      <c r="F137">
        <v>8</v>
      </c>
      <c r="G137" s="6" t="str">
        <f>VLOOKUP(Tabella1[[#This Row],[COD. MACCHINA]],Tabella35[],2,FALSE)</f>
        <v>MONTAGGIO RUOTE</v>
      </c>
      <c r="H137">
        <v>0</v>
      </c>
      <c r="I137">
        <v>800</v>
      </c>
      <c r="J137" s="6">
        <f>Tabella1[[#This Row],[ASS. FINALI]]-Tabella1[[#This Row],[ASS.INIZIALI]]</f>
        <v>800</v>
      </c>
      <c r="K137" t="s">
        <v>20</v>
      </c>
      <c r="M137" s="6">
        <f>ROUNDDOWN(IF(Tabella1[[#This Row],[DOPPIO OPERATORE '[SI/NO']]]="SI",Tabella1[[#This Row],[DIFFERENZA]]/2,Tabella1[[#This Row],[DIFFERENZA]]),0)</f>
        <v>800</v>
      </c>
      <c r="O137" s="6">
        <f>Tabella1[[#This Row],[DIFFERENZA EFFETTIVA SE DOPPIO OPERATORE]]-Tabella1[[#This Row],[SCARTI]]</f>
        <v>800</v>
      </c>
      <c r="P137" s="4">
        <v>0.67361111111111116</v>
      </c>
      <c r="Q137" s="4">
        <v>0.72916666666666663</v>
      </c>
      <c r="R137" s="5">
        <f>Tabella1[[#This Row],[ORA FINE MATTINA]]-Tabella1[[#This Row],[ORA INIZIO MATTINA]]</f>
        <v>5.5555555555555469E-2</v>
      </c>
      <c r="S137" s="4">
        <v>0.5625</v>
      </c>
      <c r="T137" s="4">
        <v>0.72916666666666663</v>
      </c>
      <c r="U137" s="5">
        <f>Tabella1[[#This Row],[ORA FINE POMERIGGIO]]-Tabella1[[#This Row],[ORA INIZIO POMERIGGIO]]</f>
        <v>0.16666666666666663</v>
      </c>
      <c r="V137" s="5">
        <f>Tabella1[[#This Row],[TOT. TEMPO POMERIGGIO]]+Tabella1[[#This Row],[TOT. TEMPO MATTINA]]</f>
        <v>0.2222222222222221</v>
      </c>
      <c r="W137" s="7">
        <f>((HOUR(Tabella1[[#This Row],[TOT. ORE]])*60)+MINUTE(Tabella1[[#This Row],[TOT. ORE]]))</f>
        <v>320</v>
      </c>
      <c r="Y137" s="6">
        <f>Tabella1[[#This Row],[TOT. MINUTI]]-Tabella1[[#This Row],[FERMO MACCHINA]]</f>
        <v>320</v>
      </c>
      <c r="Z137" s="6">
        <f>ROUNDDOWN(Tabella1[[#This Row],[DIFFERENZA EFFETTIVA - SCARTI]]/Tabella1[[#This Row],[TEMPO EFFETTIVO]]*60,0)</f>
        <v>150</v>
      </c>
    </row>
    <row r="138" spans="1:27" x14ac:dyDescent="0.25">
      <c r="A138" s="1">
        <v>44574</v>
      </c>
      <c r="B138">
        <v>11</v>
      </c>
      <c r="C138" s="6" t="str">
        <f>VLOOKUP(Tabella1[[#This Row],[COD. OPERATORE]],Tabella3[],2,FALSE)</f>
        <v>ILENIA</v>
      </c>
      <c r="D138" t="s">
        <v>16</v>
      </c>
      <c r="E138" t="s">
        <v>26</v>
      </c>
      <c r="F138">
        <v>8</v>
      </c>
      <c r="G138" s="6" t="str">
        <f>VLOOKUP(Tabella1[[#This Row],[COD. MACCHINA]],Tabella35[],2,FALSE)</f>
        <v>MONTAGGIO RUOTE</v>
      </c>
      <c r="H138">
        <v>0</v>
      </c>
      <c r="I138">
        <v>2500</v>
      </c>
      <c r="J138" s="6">
        <f>Tabella1[[#This Row],[ASS. FINALI]]-Tabella1[[#This Row],[ASS.INIZIALI]]</f>
        <v>2500</v>
      </c>
      <c r="K138" t="s">
        <v>20</v>
      </c>
      <c r="M138" s="6">
        <f>ROUNDDOWN(IF(Tabella1[[#This Row],[DOPPIO OPERATORE '[SI/NO']]]="SI",Tabella1[[#This Row],[DIFFERENZA]]/2,Tabella1[[#This Row],[DIFFERENZA]]),0)</f>
        <v>2500</v>
      </c>
      <c r="N138">
        <v>50</v>
      </c>
      <c r="O138" s="6">
        <f>Tabella1[[#This Row],[DIFFERENZA EFFETTIVA SE DOPPIO OPERATORE]]-Tabella1[[#This Row],[SCARTI]]</f>
        <v>2450</v>
      </c>
      <c r="P138" s="4">
        <v>0.33333333333333331</v>
      </c>
      <c r="Q138" s="4">
        <v>0.5</v>
      </c>
      <c r="R138" s="5">
        <f>Tabella1[[#This Row],[ORA FINE MATTINA]]-Tabella1[[#This Row],[ORA INIZIO MATTINA]]</f>
        <v>0.16666666666666669</v>
      </c>
      <c r="S138" s="4">
        <v>0.5625</v>
      </c>
      <c r="T138" s="4">
        <v>0.72916666666666663</v>
      </c>
      <c r="U138" s="5">
        <f>Tabella1[[#This Row],[ORA FINE POMERIGGIO]]-Tabella1[[#This Row],[ORA INIZIO POMERIGGIO]]</f>
        <v>0.16666666666666663</v>
      </c>
      <c r="V138" s="5">
        <f>Tabella1[[#This Row],[TOT. TEMPO POMERIGGIO]]+Tabella1[[#This Row],[TOT. TEMPO MATTINA]]</f>
        <v>0.33333333333333331</v>
      </c>
      <c r="W138" s="7">
        <f>((HOUR(Tabella1[[#This Row],[TOT. ORE]])*60)+MINUTE(Tabella1[[#This Row],[TOT. ORE]]))</f>
        <v>480</v>
      </c>
      <c r="Y138" s="6">
        <f>Tabella1[[#This Row],[TOT. MINUTI]]-Tabella1[[#This Row],[FERMO MACCHINA]]</f>
        <v>480</v>
      </c>
      <c r="Z138" s="6">
        <f>ROUNDDOWN(Tabella1[[#This Row],[DIFFERENZA EFFETTIVA - SCARTI]]/Tabella1[[#This Row],[TEMPO EFFETTIVO]]*60,0)</f>
        <v>306</v>
      </c>
      <c r="AA138" t="s">
        <v>158</v>
      </c>
    </row>
    <row r="139" spans="1:27" x14ac:dyDescent="0.25">
      <c r="A139" s="1">
        <v>44593</v>
      </c>
      <c r="B139">
        <v>11</v>
      </c>
      <c r="C139" s="6" t="str">
        <f>VLOOKUP(Tabella1[[#This Row],[COD. OPERATORE]],Tabella3[],2,FALSE)</f>
        <v>ILENIA</v>
      </c>
      <c r="D139" t="s">
        <v>16</v>
      </c>
      <c r="E139" t="s">
        <v>26</v>
      </c>
      <c r="F139">
        <v>8</v>
      </c>
      <c r="G139" s="6" t="str">
        <f>VLOOKUP(Tabella1[[#This Row],[COD. MACCHINA]],Tabella35[],2,FALSE)</f>
        <v>MONTAGGIO RUOTE</v>
      </c>
      <c r="H139">
        <v>0</v>
      </c>
      <c r="I139">
        <v>3000</v>
      </c>
      <c r="J139" s="6">
        <f>Tabella1[[#This Row],[ASS. FINALI]]-Tabella1[[#This Row],[ASS.INIZIALI]]</f>
        <v>3000</v>
      </c>
      <c r="K139" t="s">
        <v>20</v>
      </c>
      <c r="M139" s="6">
        <f>ROUNDDOWN(IF(Tabella1[[#This Row],[DOPPIO OPERATORE '[SI/NO']]]="SI",Tabella1[[#This Row],[DIFFERENZA]]/2,Tabella1[[#This Row],[DIFFERENZA]]),0)</f>
        <v>3000</v>
      </c>
      <c r="O139" s="6">
        <f>Tabella1[[#This Row],[DIFFERENZA EFFETTIVA SE DOPPIO OPERATORE]]-Tabella1[[#This Row],[SCARTI]]</f>
        <v>3000</v>
      </c>
      <c r="P139" s="4">
        <v>0.33333333333333331</v>
      </c>
      <c r="Q139" s="4">
        <v>0.5</v>
      </c>
      <c r="R139" s="5">
        <f>Tabella1[[#This Row],[ORA FINE MATTINA]]-Tabella1[[#This Row],[ORA INIZIO MATTINA]]</f>
        <v>0.16666666666666669</v>
      </c>
      <c r="S139" s="4"/>
      <c r="T139" s="4"/>
      <c r="U139" s="5">
        <f>Tabella1[[#This Row],[ORA FINE POMERIGGIO]]-Tabella1[[#This Row],[ORA INIZIO POMERIGGIO]]</f>
        <v>0</v>
      </c>
      <c r="V139" s="5">
        <f>Tabella1[[#This Row],[TOT. TEMPO POMERIGGIO]]+Tabella1[[#This Row],[TOT. TEMPO MATTINA]]</f>
        <v>0.16666666666666669</v>
      </c>
      <c r="W139" s="7">
        <f>((HOUR(Tabella1[[#This Row],[TOT. ORE]])*60)+MINUTE(Tabella1[[#This Row],[TOT. ORE]]))</f>
        <v>240</v>
      </c>
      <c r="Y139" s="6">
        <f>Tabella1[[#This Row],[TOT. MINUTI]]-Tabella1[[#This Row],[FERMO MACCHINA]]</f>
        <v>240</v>
      </c>
      <c r="Z139" s="6">
        <f>ROUNDDOWN(Tabella1[[#This Row],[DIFFERENZA EFFETTIVA - SCARTI]]/Tabella1[[#This Row],[TEMPO EFFETTIVO]]*60,0)</f>
        <v>750</v>
      </c>
    </row>
    <row r="140" spans="1:27" x14ac:dyDescent="0.25">
      <c r="A140" s="1">
        <v>44593</v>
      </c>
      <c r="B140">
        <v>11</v>
      </c>
      <c r="C140" s="6" t="str">
        <f>VLOOKUP(Tabella1[[#This Row],[COD. OPERATORE]],Tabella3[],2,FALSE)</f>
        <v>ILENIA</v>
      </c>
      <c r="D140" t="s">
        <v>16</v>
      </c>
      <c r="E140" t="s">
        <v>62</v>
      </c>
      <c r="F140">
        <v>9</v>
      </c>
      <c r="G140" s="6" t="str">
        <f>VLOOKUP(Tabella1[[#This Row],[COD. MACCHINA]],Tabella35[],2,FALSE)</f>
        <v>MONTAGGIO ANELLINI</v>
      </c>
      <c r="H140">
        <v>0</v>
      </c>
      <c r="I140">
        <v>500</v>
      </c>
      <c r="J140" s="6">
        <f>Tabella1[[#This Row],[ASS. FINALI]]-Tabella1[[#This Row],[ASS.INIZIALI]]</f>
        <v>500</v>
      </c>
      <c r="K140" t="s">
        <v>20</v>
      </c>
      <c r="M140" s="6">
        <f>ROUNDDOWN(IF(Tabella1[[#This Row],[DOPPIO OPERATORE '[SI/NO']]]="SI",Tabella1[[#This Row],[DIFFERENZA]]/2,Tabella1[[#This Row],[DIFFERENZA]]),0)</f>
        <v>500</v>
      </c>
      <c r="O140" s="6">
        <f>Tabella1[[#This Row],[DIFFERENZA EFFETTIVA SE DOPPIO OPERATORE]]-Tabella1[[#This Row],[SCARTI]]</f>
        <v>500</v>
      </c>
      <c r="P140" s="4">
        <v>0.5625</v>
      </c>
      <c r="Q140" s="4">
        <v>0.58333333333333337</v>
      </c>
      <c r="R140" s="5">
        <f>Tabella1[[#This Row],[ORA FINE MATTINA]]-Tabella1[[#This Row],[ORA INIZIO MATTINA]]</f>
        <v>2.083333333333337E-2</v>
      </c>
      <c r="S140" s="4"/>
      <c r="T140" s="4"/>
      <c r="U140" s="5">
        <f>Tabella1[[#This Row],[ORA FINE POMERIGGIO]]-Tabella1[[#This Row],[ORA INIZIO POMERIGGIO]]</f>
        <v>0</v>
      </c>
      <c r="V140" s="5">
        <f>Tabella1[[#This Row],[TOT. TEMPO POMERIGGIO]]+Tabella1[[#This Row],[TOT. TEMPO MATTINA]]</f>
        <v>2.083333333333337E-2</v>
      </c>
      <c r="W140" s="7">
        <f>((HOUR(Tabella1[[#This Row],[TOT. ORE]])*60)+MINUTE(Tabella1[[#This Row],[TOT. ORE]]))</f>
        <v>30</v>
      </c>
      <c r="Y140" s="6">
        <f>Tabella1[[#This Row],[TOT. MINUTI]]-Tabella1[[#This Row],[FERMO MACCHINA]]</f>
        <v>30</v>
      </c>
      <c r="Z140" s="6">
        <f>ROUNDDOWN(Tabella1[[#This Row],[DIFFERENZA EFFETTIVA - SCARTI]]/Tabella1[[#This Row],[TEMPO EFFETTIVO]]*60,0)</f>
        <v>1000</v>
      </c>
    </row>
    <row r="141" spans="1:27" x14ac:dyDescent="0.25">
      <c r="A141" s="1">
        <v>44593</v>
      </c>
      <c r="B141">
        <v>11</v>
      </c>
      <c r="C141" s="6" t="str">
        <f>VLOOKUP(Tabella1[[#This Row],[COD. OPERATORE]],Tabella3[],2,FALSE)</f>
        <v>ILENIA</v>
      </c>
      <c r="D141" t="s">
        <v>16</v>
      </c>
      <c r="E141" t="s">
        <v>159</v>
      </c>
      <c r="F141">
        <v>8</v>
      </c>
      <c r="G141" s="6" t="str">
        <f>VLOOKUP(Tabella1[[#This Row],[COD. MACCHINA]],Tabella35[],2,FALSE)</f>
        <v>MONTAGGIO RUOTE</v>
      </c>
      <c r="H141">
        <v>0</v>
      </c>
      <c r="I141">
        <v>1208</v>
      </c>
      <c r="J141" s="6">
        <f>Tabella1[[#This Row],[ASS. FINALI]]-Tabella1[[#This Row],[ASS.INIZIALI]]</f>
        <v>1208</v>
      </c>
      <c r="K141" t="s">
        <v>20</v>
      </c>
      <c r="M141" s="6">
        <f>ROUNDDOWN(IF(Tabella1[[#This Row],[DOPPIO OPERATORE '[SI/NO']]]="SI",Tabella1[[#This Row],[DIFFERENZA]]/2,Tabella1[[#This Row],[DIFFERENZA]]),0)</f>
        <v>1208</v>
      </c>
      <c r="O141" s="6">
        <f>Tabella1[[#This Row],[DIFFERENZA EFFETTIVA SE DOPPIO OPERATORE]]-Tabella1[[#This Row],[SCARTI]]</f>
        <v>1208</v>
      </c>
      <c r="P141" s="4">
        <v>0.58333333333333337</v>
      </c>
      <c r="Q141" s="4">
        <v>0.72916666666666663</v>
      </c>
      <c r="R141" s="5">
        <f>Tabella1[[#This Row],[ORA FINE MATTINA]]-Tabella1[[#This Row],[ORA INIZIO MATTINA]]</f>
        <v>0.14583333333333326</v>
      </c>
      <c r="S141" s="4"/>
      <c r="T141" s="4"/>
      <c r="U141" s="5">
        <f>Tabella1[[#This Row],[ORA FINE POMERIGGIO]]-Tabella1[[#This Row],[ORA INIZIO POMERIGGIO]]</f>
        <v>0</v>
      </c>
      <c r="V141" s="5">
        <f>Tabella1[[#This Row],[TOT. TEMPO POMERIGGIO]]+Tabella1[[#This Row],[TOT. TEMPO MATTINA]]</f>
        <v>0.14583333333333326</v>
      </c>
      <c r="W141" s="7">
        <f>((HOUR(Tabella1[[#This Row],[TOT. ORE]])*60)+MINUTE(Tabella1[[#This Row],[TOT. ORE]]))</f>
        <v>210</v>
      </c>
      <c r="Y141" s="6">
        <f>Tabella1[[#This Row],[TOT. MINUTI]]-Tabella1[[#This Row],[FERMO MACCHINA]]</f>
        <v>210</v>
      </c>
      <c r="Z141" s="6">
        <f>ROUNDDOWN(Tabella1[[#This Row],[DIFFERENZA EFFETTIVA - SCARTI]]/Tabella1[[#This Row],[TEMPO EFFETTIVO]]*60,0)</f>
        <v>345</v>
      </c>
      <c r="AA141" t="s">
        <v>158</v>
      </c>
    </row>
    <row r="142" spans="1:27" x14ac:dyDescent="0.25">
      <c r="A142" s="1">
        <v>44594</v>
      </c>
      <c r="B142">
        <v>11</v>
      </c>
      <c r="C142" s="6" t="str">
        <f>VLOOKUP(Tabella1[[#This Row],[COD. OPERATORE]],Tabella3[],2,FALSE)</f>
        <v>ILENIA</v>
      </c>
      <c r="D142" t="s">
        <v>16</v>
      </c>
      <c r="E142" t="s">
        <v>159</v>
      </c>
      <c r="F142">
        <v>8</v>
      </c>
      <c r="G142" s="6" t="str">
        <f>VLOOKUP(Tabella1[[#This Row],[COD. MACCHINA]],Tabella35[],2,FALSE)</f>
        <v>MONTAGGIO RUOTE</v>
      </c>
      <c r="H142">
        <v>1208</v>
      </c>
      <c r="I142">
        <v>1416</v>
      </c>
      <c r="J142" s="6">
        <f>Tabella1[[#This Row],[ASS. FINALI]]-Tabella1[[#This Row],[ASS.INIZIALI]]</f>
        <v>208</v>
      </c>
      <c r="K142" t="s">
        <v>20</v>
      </c>
      <c r="M142" s="6">
        <f>ROUNDDOWN(IF(Tabella1[[#This Row],[DOPPIO OPERATORE '[SI/NO']]]="SI",Tabella1[[#This Row],[DIFFERENZA]]/2,Tabella1[[#This Row],[DIFFERENZA]]),0)</f>
        <v>208</v>
      </c>
      <c r="O142" s="6">
        <f>Tabella1[[#This Row],[DIFFERENZA EFFETTIVA SE DOPPIO OPERATORE]]-Tabella1[[#This Row],[SCARTI]]</f>
        <v>208</v>
      </c>
      <c r="P142" s="4">
        <v>0.33333333333333331</v>
      </c>
      <c r="Q142" s="4">
        <v>0.35416666666666669</v>
      </c>
      <c r="R142" s="5">
        <f>Tabella1[[#This Row],[ORA FINE MATTINA]]-Tabella1[[#This Row],[ORA INIZIO MATTINA]]</f>
        <v>2.083333333333337E-2</v>
      </c>
      <c r="S142" s="4"/>
      <c r="T142" s="4"/>
      <c r="U142" s="5">
        <f>Tabella1[[#This Row],[ORA FINE POMERIGGIO]]-Tabella1[[#This Row],[ORA INIZIO POMERIGGIO]]</f>
        <v>0</v>
      </c>
      <c r="V142" s="5">
        <f>Tabella1[[#This Row],[TOT. TEMPO POMERIGGIO]]+Tabella1[[#This Row],[TOT. TEMPO MATTINA]]</f>
        <v>2.083333333333337E-2</v>
      </c>
      <c r="W142" s="7">
        <f>((HOUR(Tabella1[[#This Row],[TOT. ORE]])*60)+MINUTE(Tabella1[[#This Row],[TOT. ORE]]))</f>
        <v>30</v>
      </c>
      <c r="Y142" s="6">
        <f>Tabella1[[#This Row],[TOT. MINUTI]]-Tabella1[[#This Row],[FERMO MACCHINA]]</f>
        <v>30</v>
      </c>
      <c r="Z142" s="6">
        <f>ROUNDDOWN(Tabella1[[#This Row],[DIFFERENZA EFFETTIVA - SCARTI]]/Tabella1[[#This Row],[TEMPO EFFETTIVO]]*60,0)</f>
        <v>416</v>
      </c>
    </row>
    <row r="143" spans="1:27" x14ac:dyDescent="0.25">
      <c r="A143" s="1">
        <v>44594</v>
      </c>
      <c r="B143">
        <v>11</v>
      </c>
      <c r="C143" s="6" t="str">
        <f>VLOOKUP(Tabella1[[#This Row],[COD. OPERATORE]],Tabella3[],2,FALSE)</f>
        <v>ILENIA</v>
      </c>
      <c r="D143" t="s">
        <v>16</v>
      </c>
      <c r="E143" t="s">
        <v>17</v>
      </c>
      <c r="F143">
        <v>8</v>
      </c>
      <c r="G143" s="6" t="str">
        <f>VLOOKUP(Tabella1[[#This Row],[COD. MACCHINA]],Tabella35[],2,FALSE)</f>
        <v>MONTAGGIO RUOTE</v>
      </c>
      <c r="H143">
        <v>0</v>
      </c>
      <c r="I143">
        <v>2650</v>
      </c>
      <c r="J143" s="6">
        <f>Tabella1[[#This Row],[ASS. FINALI]]-Tabella1[[#This Row],[ASS.INIZIALI]]</f>
        <v>2650</v>
      </c>
      <c r="K143" t="s">
        <v>20</v>
      </c>
      <c r="M143" s="6">
        <f>ROUNDDOWN(IF(Tabella1[[#This Row],[DOPPIO OPERATORE '[SI/NO']]]="SI",Tabella1[[#This Row],[DIFFERENZA]]/2,Tabella1[[#This Row],[DIFFERENZA]]),0)</f>
        <v>2650</v>
      </c>
      <c r="O143" s="6">
        <f>Tabella1[[#This Row],[DIFFERENZA EFFETTIVA SE DOPPIO OPERATORE]]-Tabella1[[#This Row],[SCARTI]]</f>
        <v>2650</v>
      </c>
      <c r="P143" s="4">
        <v>0.3576388888888889</v>
      </c>
      <c r="Q143" s="4">
        <v>0.5</v>
      </c>
      <c r="R143" s="5">
        <f>Tabella1[[#This Row],[ORA FINE MATTINA]]-Tabella1[[#This Row],[ORA INIZIO MATTINA]]</f>
        <v>0.1423611111111111</v>
      </c>
      <c r="S143" s="4">
        <v>0.5625</v>
      </c>
      <c r="T143" s="4">
        <v>0.72916666666666663</v>
      </c>
      <c r="U143" s="5">
        <f>Tabella1[[#This Row],[ORA FINE POMERIGGIO]]-Tabella1[[#This Row],[ORA INIZIO POMERIGGIO]]</f>
        <v>0.16666666666666663</v>
      </c>
      <c r="V143" s="5">
        <f>Tabella1[[#This Row],[TOT. TEMPO POMERIGGIO]]+Tabella1[[#This Row],[TOT. TEMPO MATTINA]]</f>
        <v>0.30902777777777773</v>
      </c>
      <c r="W143" s="7">
        <f>((HOUR(Tabella1[[#This Row],[TOT. ORE]])*60)+MINUTE(Tabella1[[#This Row],[TOT. ORE]]))</f>
        <v>445</v>
      </c>
      <c r="Y143" s="6">
        <f>Tabella1[[#This Row],[TOT. MINUTI]]-Tabella1[[#This Row],[FERMO MACCHINA]]</f>
        <v>445</v>
      </c>
      <c r="Z143" s="6">
        <f>ROUNDDOWN(Tabella1[[#This Row],[DIFFERENZA EFFETTIVA - SCARTI]]/Tabella1[[#This Row],[TEMPO EFFETTIVO]]*60,0)</f>
        <v>357</v>
      </c>
    </row>
    <row r="144" spans="1:27" x14ac:dyDescent="0.25">
      <c r="A144" s="1">
        <v>44595</v>
      </c>
      <c r="B144">
        <v>11</v>
      </c>
      <c r="C144" s="6" t="str">
        <f>VLOOKUP(Tabella1[[#This Row],[COD. OPERATORE]],Tabella3[],2,FALSE)</f>
        <v>ILENIA</v>
      </c>
      <c r="D144" t="s">
        <v>16</v>
      </c>
      <c r="E144" t="s">
        <v>17</v>
      </c>
      <c r="F144">
        <v>8</v>
      </c>
      <c r="G144" s="6" t="str">
        <f>VLOOKUP(Tabella1[[#This Row],[COD. MACCHINA]],Tabella35[],2,FALSE)</f>
        <v>MONTAGGIO RUOTE</v>
      </c>
      <c r="H144">
        <v>2650</v>
      </c>
      <c r="I144">
        <v>3200</v>
      </c>
      <c r="J144" s="6">
        <f>Tabella1[[#This Row],[ASS. FINALI]]-Tabella1[[#This Row],[ASS.INIZIALI]]</f>
        <v>550</v>
      </c>
      <c r="K144" t="s">
        <v>20</v>
      </c>
      <c r="M144" s="6">
        <f>ROUNDDOWN(IF(Tabella1[[#This Row],[DOPPIO OPERATORE '[SI/NO']]]="SI",Tabella1[[#This Row],[DIFFERENZA]]/2,Tabella1[[#This Row],[DIFFERENZA]]),0)</f>
        <v>550</v>
      </c>
      <c r="O144" s="6">
        <f>Tabella1[[#This Row],[DIFFERENZA EFFETTIVA SE DOPPIO OPERATORE]]-Tabella1[[#This Row],[SCARTI]]</f>
        <v>550</v>
      </c>
      <c r="P144" s="4">
        <v>0.375</v>
      </c>
      <c r="Q144" s="4">
        <v>0.4236111111111111</v>
      </c>
      <c r="R144" s="5">
        <f>Tabella1[[#This Row],[ORA FINE MATTINA]]-Tabella1[[#This Row],[ORA INIZIO MATTINA]]</f>
        <v>4.8611111111111105E-2</v>
      </c>
      <c r="S144" s="4"/>
      <c r="T144" s="4"/>
      <c r="U144" s="5">
        <f>Tabella1[[#This Row],[ORA FINE POMERIGGIO]]-Tabella1[[#This Row],[ORA INIZIO POMERIGGIO]]</f>
        <v>0</v>
      </c>
      <c r="V144" s="5">
        <f>Tabella1[[#This Row],[TOT. TEMPO POMERIGGIO]]+Tabella1[[#This Row],[TOT. TEMPO MATTINA]]</f>
        <v>4.8611111111111105E-2</v>
      </c>
      <c r="W144" s="7">
        <f>((HOUR(Tabella1[[#This Row],[TOT. ORE]])*60)+MINUTE(Tabella1[[#This Row],[TOT. ORE]]))</f>
        <v>70</v>
      </c>
      <c r="Y144" s="6">
        <f>Tabella1[[#This Row],[TOT. MINUTI]]-Tabella1[[#This Row],[FERMO MACCHINA]]</f>
        <v>70</v>
      </c>
      <c r="Z144" s="6">
        <f>ROUNDDOWN(Tabella1[[#This Row],[DIFFERENZA EFFETTIVA - SCARTI]]/Tabella1[[#This Row],[TEMPO EFFETTIVO]]*60,0)</f>
        <v>471</v>
      </c>
      <c r="AA144" t="s">
        <v>66</v>
      </c>
    </row>
    <row r="145" spans="1:27" x14ac:dyDescent="0.25">
      <c r="A145" s="1">
        <v>44593</v>
      </c>
      <c r="B145">
        <v>33</v>
      </c>
      <c r="C145" s="6" t="str">
        <f>VLOOKUP(Tabella1[[#This Row],[COD. OPERATORE]],Tabella3[],2,FALSE)</f>
        <v>KETTY</v>
      </c>
      <c r="D145" t="s">
        <v>56</v>
      </c>
      <c r="E145" t="s">
        <v>95</v>
      </c>
      <c r="F145" t="s">
        <v>64</v>
      </c>
      <c r="G145" s="6" t="str">
        <f>VLOOKUP(Tabella1[[#This Row],[COD. MACCHINA]],Tabella35[],2,FALSE)</f>
        <v>MANUALE</v>
      </c>
      <c r="H145">
        <v>82</v>
      </c>
      <c r="I145">
        <v>1600</v>
      </c>
      <c r="J145" s="6">
        <f>Tabella1[[#This Row],[ASS. FINALI]]-Tabella1[[#This Row],[ASS.INIZIALI]]</f>
        <v>1518</v>
      </c>
      <c r="K145" t="s">
        <v>58</v>
      </c>
      <c r="L145">
        <v>32</v>
      </c>
      <c r="M145" s="6">
        <f>ROUNDDOWN(IF(Tabella1[[#This Row],[DOPPIO OPERATORE '[SI/NO']]]="SI",Tabella1[[#This Row],[DIFFERENZA]]/2,Tabella1[[#This Row],[DIFFERENZA]]),0)</f>
        <v>759</v>
      </c>
      <c r="O145" s="6">
        <f>Tabella1[[#This Row],[DIFFERENZA EFFETTIVA SE DOPPIO OPERATORE]]-Tabella1[[#This Row],[SCARTI]]</f>
        <v>759</v>
      </c>
      <c r="P145" s="4">
        <v>0.375</v>
      </c>
      <c r="Q145" s="4">
        <v>0.5</v>
      </c>
      <c r="R145" s="5">
        <f>Tabella1[[#This Row],[ORA FINE MATTINA]]-Tabella1[[#This Row],[ORA INIZIO MATTINA]]</f>
        <v>0.125</v>
      </c>
      <c r="S145" s="4">
        <v>0.5625</v>
      </c>
      <c r="T145" s="4">
        <v>0.72916666666666663</v>
      </c>
      <c r="U145" s="5">
        <f>Tabella1[[#This Row],[ORA FINE POMERIGGIO]]-Tabella1[[#This Row],[ORA INIZIO POMERIGGIO]]</f>
        <v>0.16666666666666663</v>
      </c>
      <c r="V145" s="5">
        <f>Tabella1[[#This Row],[TOT. TEMPO POMERIGGIO]]+Tabella1[[#This Row],[TOT. TEMPO MATTINA]]</f>
        <v>0.29166666666666663</v>
      </c>
      <c r="W145" s="7">
        <f>((HOUR(Tabella1[[#This Row],[TOT. ORE]])*60)+MINUTE(Tabella1[[#This Row],[TOT. ORE]]))</f>
        <v>420</v>
      </c>
      <c r="Y145" s="6">
        <f>Tabella1[[#This Row],[TOT. MINUTI]]-Tabella1[[#This Row],[FERMO MACCHINA]]</f>
        <v>420</v>
      </c>
      <c r="Z145" s="6">
        <f>ROUNDDOWN(Tabella1[[#This Row],[DIFFERENZA EFFETTIVA - SCARTI]]/Tabella1[[#This Row],[TEMPO EFFETTIVO]]*60,0)</f>
        <v>108</v>
      </c>
    </row>
    <row r="146" spans="1:27" x14ac:dyDescent="0.25">
      <c r="A146" s="1">
        <v>44594</v>
      </c>
      <c r="B146">
        <v>33</v>
      </c>
      <c r="C146" s="6" t="str">
        <f>VLOOKUP(Tabella1[[#This Row],[COD. OPERATORE]],Tabella3[],2,FALSE)</f>
        <v>KETTY</v>
      </c>
      <c r="D146" t="s">
        <v>16</v>
      </c>
      <c r="E146" t="s">
        <v>89</v>
      </c>
      <c r="F146">
        <v>6</v>
      </c>
      <c r="G146" s="6" t="str">
        <f>VLOOKUP(Tabella1[[#This Row],[COD. MACCHINA]],Tabella35[],2,FALSE)</f>
        <v>MSA matr.4319</v>
      </c>
      <c r="H146">
        <v>542254</v>
      </c>
      <c r="I146">
        <v>542622</v>
      </c>
      <c r="J146" s="6">
        <f>Tabella1[[#This Row],[ASS. FINALI]]-Tabella1[[#This Row],[ASS.INIZIALI]]</f>
        <v>368</v>
      </c>
      <c r="K146" t="s">
        <v>20</v>
      </c>
      <c r="M146" s="6">
        <f>ROUNDDOWN(IF(Tabella1[[#This Row],[DOPPIO OPERATORE '[SI/NO']]]="SI",Tabella1[[#This Row],[DIFFERENZA]]/2,Tabella1[[#This Row],[DIFFERENZA]]),0)</f>
        <v>368</v>
      </c>
      <c r="O146" s="6">
        <f>Tabella1[[#This Row],[DIFFERENZA EFFETTIVA SE DOPPIO OPERATORE]]-Tabella1[[#This Row],[SCARTI]]</f>
        <v>368</v>
      </c>
      <c r="P146" s="4">
        <v>0.3923611111111111</v>
      </c>
      <c r="Q146" s="4">
        <v>0.46875</v>
      </c>
      <c r="R146" s="5">
        <f>Tabella1[[#This Row],[ORA FINE MATTINA]]-Tabella1[[#This Row],[ORA INIZIO MATTINA]]</f>
        <v>7.6388888888888895E-2</v>
      </c>
      <c r="S146" s="4"/>
      <c r="T146" s="4"/>
      <c r="U146" s="5">
        <f>Tabella1[[#This Row],[ORA FINE POMERIGGIO]]-Tabella1[[#This Row],[ORA INIZIO POMERIGGIO]]</f>
        <v>0</v>
      </c>
      <c r="V146" s="5">
        <f>Tabella1[[#This Row],[TOT. TEMPO POMERIGGIO]]+Tabella1[[#This Row],[TOT. TEMPO MATTINA]]</f>
        <v>7.6388888888888895E-2</v>
      </c>
      <c r="W146" s="7">
        <f>((HOUR(Tabella1[[#This Row],[TOT. ORE]])*60)+MINUTE(Tabella1[[#This Row],[TOT. ORE]]))</f>
        <v>110</v>
      </c>
      <c r="Y146" s="6">
        <f>Tabella1[[#This Row],[TOT. MINUTI]]-Tabella1[[#This Row],[FERMO MACCHINA]]</f>
        <v>110</v>
      </c>
      <c r="Z146" s="6">
        <f>ROUNDDOWN(Tabella1[[#This Row],[DIFFERENZA EFFETTIVA - SCARTI]]/Tabella1[[#This Row],[TEMPO EFFETTIVO]]*60,0)</f>
        <v>200</v>
      </c>
    </row>
    <row r="147" spans="1:27" x14ac:dyDescent="0.25">
      <c r="A147" s="1">
        <v>44594</v>
      </c>
      <c r="B147">
        <v>33</v>
      </c>
      <c r="C147" s="6" t="str">
        <f>VLOOKUP(Tabella1[[#This Row],[COD. OPERATORE]],Tabella3[],2,FALSE)</f>
        <v>KETTY</v>
      </c>
      <c r="D147" t="s">
        <v>16</v>
      </c>
      <c r="E147" t="s">
        <v>26</v>
      </c>
      <c r="F147">
        <v>6</v>
      </c>
      <c r="G147" s="6" t="str">
        <f>VLOOKUP(Tabella1[[#This Row],[COD. MACCHINA]],Tabella35[],2,FALSE)</f>
        <v>MSA matr.4319</v>
      </c>
      <c r="H147">
        <v>542623</v>
      </c>
      <c r="I147">
        <v>543628</v>
      </c>
      <c r="J147" s="6">
        <f>Tabella1[[#This Row],[ASS. FINALI]]-Tabella1[[#This Row],[ASS.INIZIALI]]</f>
        <v>1005</v>
      </c>
      <c r="K147" t="s">
        <v>20</v>
      </c>
      <c r="M147" s="6">
        <f>ROUNDDOWN(IF(Tabella1[[#This Row],[DOPPIO OPERATORE '[SI/NO']]]="SI",Tabella1[[#This Row],[DIFFERENZA]]/2,Tabella1[[#This Row],[DIFFERENZA]]),0)</f>
        <v>1005</v>
      </c>
      <c r="O147" s="6">
        <f>Tabella1[[#This Row],[DIFFERENZA EFFETTIVA SE DOPPIO OPERATORE]]-Tabella1[[#This Row],[SCARTI]]</f>
        <v>1005</v>
      </c>
      <c r="P147" s="4">
        <v>0.46875</v>
      </c>
      <c r="Q147" s="4">
        <v>0.5</v>
      </c>
      <c r="R147" s="5">
        <f>Tabella1[[#This Row],[ORA FINE MATTINA]]-Tabella1[[#This Row],[ORA INIZIO MATTINA]]</f>
        <v>3.125E-2</v>
      </c>
      <c r="S147" s="4">
        <v>0.5625</v>
      </c>
      <c r="T147" s="4">
        <v>0.65972222222222221</v>
      </c>
      <c r="U147" s="5">
        <f>Tabella1[[#This Row],[ORA FINE POMERIGGIO]]-Tabella1[[#This Row],[ORA INIZIO POMERIGGIO]]</f>
        <v>9.722222222222221E-2</v>
      </c>
      <c r="V147" s="5">
        <f>Tabella1[[#This Row],[TOT. TEMPO POMERIGGIO]]+Tabella1[[#This Row],[TOT. TEMPO MATTINA]]</f>
        <v>0.12847222222222221</v>
      </c>
      <c r="W147" s="7">
        <f>((HOUR(Tabella1[[#This Row],[TOT. ORE]])*60)+MINUTE(Tabella1[[#This Row],[TOT. ORE]]))</f>
        <v>185</v>
      </c>
      <c r="Y147" s="6">
        <f>Tabella1[[#This Row],[TOT. MINUTI]]-Tabella1[[#This Row],[FERMO MACCHINA]]</f>
        <v>185</v>
      </c>
      <c r="Z147" s="6">
        <f>ROUNDDOWN(Tabella1[[#This Row],[DIFFERENZA EFFETTIVA - SCARTI]]/Tabella1[[#This Row],[TEMPO EFFETTIVO]]*60,0)</f>
        <v>325</v>
      </c>
    </row>
    <row r="148" spans="1:27" x14ac:dyDescent="0.25">
      <c r="A148" s="1">
        <v>44594</v>
      </c>
      <c r="B148">
        <v>33</v>
      </c>
      <c r="C148" s="6" t="str">
        <f>VLOOKUP(Tabella1[[#This Row],[COD. OPERATORE]],Tabella3[],2,FALSE)</f>
        <v>KETTY</v>
      </c>
      <c r="D148" t="s">
        <v>16</v>
      </c>
      <c r="E148" t="s">
        <v>17</v>
      </c>
      <c r="F148">
        <v>6</v>
      </c>
      <c r="G148" s="6" t="str">
        <f>VLOOKUP(Tabella1[[#This Row],[COD. MACCHINA]],Tabella35[],2,FALSE)</f>
        <v>MSA matr.4319</v>
      </c>
      <c r="H148">
        <v>543629</v>
      </c>
      <c r="I148">
        <v>543984</v>
      </c>
      <c r="J148" s="6">
        <f>Tabella1[[#This Row],[ASS. FINALI]]-Tabella1[[#This Row],[ASS.INIZIALI]]</f>
        <v>355</v>
      </c>
      <c r="K148" t="s">
        <v>20</v>
      </c>
      <c r="M148" s="6">
        <f>ROUNDDOWN(IF(Tabella1[[#This Row],[DOPPIO OPERATORE '[SI/NO']]]="SI",Tabella1[[#This Row],[DIFFERENZA]]/2,Tabella1[[#This Row],[DIFFERENZA]]),0)</f>
        <v>355</v>
      </c>
      <c r="O148" s="6">
        <f>Tabella1[[#This Row],[DIFFERENZA EFFETTIVA SE DOPPIO OPERATORE]]-Tabella1[[#This Row],[SCARTI]]</f>
        <v>355</v>
      </c>
      <c r="P148" s="4">
        <v>0.65972222222222221</v>
      </c>
      <c r="Q148" s="4">
        <v>0.70833333333333337</v>
      </c>
      <c r="R148" s="5">
        <f>Tabella1[[#This Row],[ORA FINE MATTINA]]-Tabella1[[#This Row],[ORA INIZIO MATTINA]]</f>
        <v>4.861111111111116E-2</v>
      </c>
      <c r="S148" s="4"/>
      <c r="T148" s="4"/>
      <c r="U148" s="5">
        <f>Tabella1[[#This Row],[ORA FINE POMERIGGIO]]-Tabella1[[#This Row],[ORA INIZIO POMERIGGIO]]</f>
        <v>0</v>
      </c>
      <c r="V148" s="5">
        <f>Tabella1[[#This Row],[TOT. TEMPO POMERIGGIO]]+Tabella1[[#This Row],[TOT. TEMPO MATTINA]]</f>
        <v>4.861111111111116E-2</v>
      </c>
      <c r="W148" s="7">
        <f>((HOUR(Tabella1[[#This Row],[TOT. ORE]])*60)+MINUTE(Tabella1[[#This Row],[TOT. ORE]]))</f>
        <v>70</v>
      </c>
      <c r="Y148" s="6">
        <f>Tabella1[[#This Row],[TOT. MINUTI]]-Tabella1[[#This Row],[FERMO MACCHINA]]</f>
        <v>70</v>
      </c>
      <c r="Z148" s="6">
        <f>ROUNDDOWN(Tabella1[[#This Row],[DIFFERENZA EFFETTIVA - SCARTI]]/Tabella1[[#This Row],[TEMPO EFFETTIVO]]*60,0)</f>
        <v>304</v>
      </c>
    </row>
    <row r="149" spans="1:27" x14ac:dyDescent="0.25">
      <c r="A149" s="1">
        <v>44595</v>
      </c>
      <c r="B149">
        <v>33</v>
      </c>
      <c r="C149" s="6" t="str">
        <f>VLOOKUP(Tabella1[[#This Row],[COD. OPERATORE]],Tabella3[],2,FALSE)</f>
        <v>KETTY</v>
      </c>
      <c r="D149" t="s">
        <v>16</v>
      </c>
      <c r="E149" t="s">
        <v>17</v>
      </c>
      <c r="F149">
        <v>6</v>
      </c>
      <c r="G149" s="6" t="str">
        <f>VLOOKUP(Tabella1[[#This Row],[COD. MACCHINA]],Tabella35[],2,FALSE)</f>
        <v>MSA matr.4319</v>
      </c>
      <c r="H149">
        <v>543985</v>
      </c>
      <c r="I149">
        <v>544132</v>
      </c>
      <c r="J149" s="6">
        <f>Tabella1[[#This Row],[ASS. FINALI]]-Tabella1[[#This Row],[ASS.INIZIALI]]</f>
        <v>147</v>
      </c>
      <c r="K149" t="s">
        <v>20</v>
      </c>
      <c r="M149" s="6">
        <f>ROUNDDOWN(IF(Tabella1[[#This Row],[DOPPIO OPERATORE '[SI/NO']]]="SI",Tabella1[[#This Row],[DIFFERENZA]]/2,Tabella1[[#This Row],[DIFFERENZA]]),0)</f>
        <v>147</v>
      </c>
      <c r="O149" s="6">
        <f>Tabella1[[#This Row],[DIFFERENZA EFFETTIVA SE DOPPIO OPERATORE]]-Tabella1[[#This Row],[SCARTI]]</f>
        <v>147</v>
      </c>
      <c r="P149" s="4">
        <v>0.3611111111111111</v>
      </c>
      <c r="Q149" s="4">
        <v>0.38194444444444442</v>
      </c>
      <c r="R149" s="5">
        <f>Tabella1[[#This Row],[ORA FINE MATTINA]]-Tabella1[[#This Row],[ORA INIZIO MATTINA]]</f>
        <v>2.0833333333333315E-2</v>
      </c>
      <c r="S149" s="4"/>
      <c r="T149" s="4"/>
      <c r="U149" s="5">
        <f>Tabella1[[#This Row],[ORA FINE POMERIGGIO]]-Tabella1[[#This Row],[ORA INIZIO POMERIGGIO]]</f>
        <v>0</v>
      </c>
      <c r="V149" s="5">
        <f>Tabella1[[#This Row],[TOT. TEMPO POMERIGGIO]]+Tabella1[[#This Row],[TOT. TEMPO MATTINA]]</f>
        <v>2.0833333333333315E-2</v>
      </c>
      <c r="W149" s="7">
        <f>((HOUR(Tabella1[[#This Row],[TOT. ORE]])*60)+MINUTE(Tabella1[[#This Row],[TOT. ORE]]))</f>
        <v>30</v>
      </c>
      <c r="Y149" s="6">
        <f>Tabella1[[#This Row],[TOT. MINUTI]]-Tabella1[[#This Row],[FERMO MACCHINA]]</f>
        <v>30</v>
      </c>
      <c r="Z149" s="6">
        <f>ROUNDDOWN(Tabella1[[#This Row],[DIFFERENZA EFFETTIVA - SCARTI]]/Tabella1[[#This Row],[TEMPO EFFETTIVO]]*60,0)</f>
        <v>294</v>
      </c>
    </row>
    <row r="150" spans="1:27" x14ac:dyDescent="0.25">
      <c r="A150" s="1">
        <v>44595</v>
      </c>
      <c r="B150">
        <v>33</v>
      </c>
      <c r="C150" s="6" t="str">
        <f>VLOOKUP(Tabella1[[#This Row],[COD. OPERATORE]],Tabella3[],2,FALSE)</f>
        <v>KETTY</v>
      </c>
      <c r="D150" t="s">
        <v>56</v>
      </c>
      <c r="E150" t="s">
        <v>160</v>
      </c>
      <c r="F150" t="s">
        <v>64</v>
      </c>
      <c r="G150" s="6" t="str">
        <f>VLOOKUP(Tabella1[[#This Row],[COD. MACCHINA]],Tabella35[],2,FALSE)</f>
        <v>MANUALE</v>
      </c>
      <c r="H150">
        <v>0</v>
      </c>
      <c r="I150">
        <v>90</v>
      </c>
      <c r="J150" s="6">
        <f>Tabella1[[#This Row],[ASS. FINALI]]-Tabella1[[#This Row],[ASS.INIZIALI]]</f>
        <v>90</v>
      </c>
      <c r="K150" t="s">
        <v>20</v>
      </c>
      <c r="M150" s="6">
        <f>ROUNDDOWN(IF(Tabella1[[#This Row],[DOPPIO OPERATORE '[SI/NO']]]="SI",Tabella1[[#This Row],[DIFFERENZA]]/2,Tabella1[[#This Row],[DIFFERENZA]]),0)</f>
        <v>90</v>
      </c>
      <c r="O150" s="6">
        <f>Tabella1[[#This Row],[DIFFERENZA EFFETTIVA SE DOPPIO OPERATORE]]-Tabella1[[#This Row],[SCARTI]]</f>
        <v>90</v>
      </c>
      <c r="P150" s="4">
        <v>0.38194444444444442</v>
      </c>
      <c r="Q150" s="4">
        <v>0.44791666666666669</v>
      </c>
      <c r="R150" s="5">
        <f>Tabella1[[#This Row],[ORA FINE MATTINA]]-Tabella1[[#This Row],[ORA INIZIO MATTINA]]</f>
        <v>6.5972222222222265E-2</v>
      </c>
      <c r="S150" s="4"/>
      <c r="T150" s="4"/>
      <c r="U150" s="5">
        <f>Tabella1[[#This Row],[ORA FINE POMERIGGIO]]-Tabella1[[#This Row],[ORA INIZIO POMERIGGIO]]</f>
        <v>0</v>
      </c>
      <c r="V150" s="5">
        <f>Tabella1[[#This Row],[TOT. TEMPO POMERIGGIO]]+Tabella1[[#This Row],[TOT. TEMPO MATTINA]]</f>
        <v>6.5972222222222265E-2</v>
      </c>
      <c r="W150" s="7">
        <f>((HOUR(Tabella1[[#This Row],[TOT. ORE]])*60)+MINUTE(Tabella1[[#This Row],[TOT. ORE]]))</f>
        <v>95</v>
      </c>
      <c r="Y150" s="6">
        <f>Tabella1[[#This Row],[TOT. MINUTI]]-Tabella1[[#This Row],[FERMO MACCHINA]]</f>
        <v>95</v>
      </c>
      <c r="Z150" s="6">
        <f>ROUNDDOWN(Tabella1[[#This Row],[DIFFERENZA EFFETTIVA - SCARTI]]/Tabella1[[#This Row],[TEMPO EFFETTIVO]]*60,0)</f>
        <v>56</v>
      </c>
    </row>
    <row r="151" spans="1:27" x14ac:dyDescent="0.25">
      <c r="A151" s="1">
        <v>44595</v>
      </c>
      <c r="B151">
        <v>33</v>
      </c>
      <c r="C151" s="6" t="str">
        <f>VLOOKUP(Tabella1[[#This Row],[COD. OPERATORE]],Tabella3[],2,FALSE)</f>
        <v>KETTY</v>
      </c>
      <c r="D151" t="s">
        <v>16</v>
      </c>
      <c r="E151" t="s">
        <v>17</v>
      </c>
      <c r="F151">
        <v>6</v>
      </c>
      <c r="G151" s="6" t="str">
        <f>VLOOKUP(Tabella1[[#This Row],[COD. MACCHINA]],Tabella35[],2,FALSE)</f>
        <v>MSA matr.4319</v>
      </c>
      <c r="H151">
        <v>544133</v>
      </c>
      <c r="I151">
        <v>544433</v>
      </c>
      <c r="J151" s="6">
        <f>Tabella1[[#This Row],[ASS. FINALI]]-Tabella1[[#This Row],[ASS.INIZIALI]]</f>
        <v>300</v>
      </c>
      <c r="K151" t="s">
        <v>20</v>
      </c>
      <c r="M151" s="6">
        <f>ROUNDDOWN(IF(Tabella1[[#This Row],[DOPPIO OPERATORE '[SI/NO']]]="SI",Tabella1[[#This Row],[DIFFERENZA]]/2,Tabella1[[#This Row],[DIFFERENZA]]),0)</f>
        <v>300</v>
      </c>
      <c r="O151" s="6">
        <f>Tabella1[[#This Row],[DIFFERENZA EFFETTIVA SE DOPPIO OPERATORE]]-Tabella1[[#This Row],[SCARTI]]</f>
        <v>300</v>
      </c>
      <c r="P151" s="4">
        <v>0.44791666666666669</v>
      </c>
      <c r="Q151" s="4">
        <v>0.4861111111111111</v>
      </c>
      <c r="R151" s="5">
        <f>Tabella1[[#This Row],[ORA FINE MATTINA]]-Tabella1[[#This Row],[ORA INIZIO MATTINA]]</f>
        <v>3.819444444444442E-2</v>
      </c>
      <c r="S151" s="4"/>
      <c r="T151" s="4"/>
      <c r="U151" s="5">
        <f>Tabella1[[#This Row],[ORA FINE POMERIGGIO]]-Tabella1[[#This Row],[ORA INIZIO POMERIGGIO]]</f>
        <v>0</v>
      </c>
      <c r="V151" s="5">
        <f>Tabella1[[#This Row],[TOT. TEMPO POMERIGGIO]]+Tabella1[[#This Row],[TOT. TEMPO MATTINA]]</f>
        <v>3.819444444444442E-2</v>
      </c>
      <c r="W151" s="7">
        <f>((HOUR(Tabella1[[#This Row],[TOT. ORE]])*60)+MINUTE(Tabella1[[#This Row],[TOT. ORE]]))</f>
        <v>55</v>
      </c>
      <c r="Y151" s="6">
        <f>Tabella1[[#This Row],[TOT. MINUTI]]-Tabella1[[#This Row],[FERMO MACCHINA]]</f>
        <v>55</v>
      </c>
      <c r="Z151" s="6">
        <f>ROUNDDOWN(Tabella1[[#This Row],[DIFFERENZA EFFETTIVA - SCARTI]]/Tabella1[[#This Row],[TEMPO EFFETTIVO]]*60,0)</f>
        <v>327</v>
      </c>
    </row>
    <row r="152" spans="1:27" x14ac:dyDescent="0.25">
      <c r="A152" s="1">
        <v>44593</v>
      </c>
      <c r="B152">
        <v>32</v>
      </c>
      <c r="C152" s="6" t="str">
        <f>VLOOKUP(Tabella1[[#This Row],[COD. OPERATORE]],Tabella3[],2,FALSE)</f>
        <v>ALESSANDRA</v>
      </c>
      <c r="D152" t="s">
        <v>56</v>
      </c>
      <c r="E152" t="s">
        <v>151</v>
      </c>
      <c r="F152" t="s">
        <v>64</v>
      </c>
      <c r="G152" s="6" t="str">
        <f>VLOOKUP(Tabella1[[#This Row],[COD. MACCHINA]],Tabella35[],2,FALSE)</f>
        <v>MANUALE</v>
      </c>
      <c r="H152">
        <v>250</v>
      </c>
      <c r="I152">
        <v>270</v>
      </c>
      <c r="J152" s="6">
        <f>Tabella1[[#This Row],[ASS. FINALI]]-Tabella1[[#This Row],[ASS.INIZIALI]]</f>
        <v>20</v>
      </c>
      <c r="K152" t="s">
        <v>20</v>
      </c>
      <c r="M152" s="6">
        <f>ROUNDDOWN(IF(Tabella1[[#This Row],[DOPPIO OPERATORE '[SI/NO']]]="SI",Tabella1[[#This Row],[DIFFERENZA]]/2,Tabella1[[#This Row],[DIFFERENZA]]),0)</f>
        <v>20</v>
      </c>
      <c r="O152" s="6">
        <f>Tabella1[[#This Row],[DIFFERENZA EFFETTIVA SE DOPPIO OPERATORE]]-Tabella1[[#This Row],[SCARTI]]</f>
        <v>20</v>
      </c>
      <c r="P152" s="4">
        <v>0.3576388888888889</v>
      </c>
      <c r="Q152" s="4">
        <v>0.375</v>
      </c>
      <c r="R152" s="5">
        <f>Tabella1[[#This Row],[ORA FINE MATTINA]]-Tabella1[[#This Row],[ORA INIZIO MATTINA]]</f>
        <v>1.7361111111111105E-2</v>
      </c>
      <c r="S152" s="4"/>
      <c r="T152" s="4"/>
      <c r="U152" s="5">
        <f>Tabella1[[#This Row],[ORA FINE POMERIGGIO]]-Tabella1[[#This Row],[ORA INIZIO POMERIGGIO]]</f>
        <v>0</v>
      </c>
      <c r="V152" s="5">
        <f>Tabella1[[#This Row],[TOT. TEMPO POMERIGGIO]]+Tabella1[[#This Row],[TOT. TEMPO MATTINA]]</f>
        <v>1.7361111111111105E-2</v>
      </c>
      <c r="W152" s="7">
        <f>((HOUR(Tabella1[[#This Row],[TOT. ORE]])*60)+MINUTE(Tabella1[[#This Row],[TOT. ORE]]))</f>
        <v>25</v>
      </c>
      <c r="Y152" s="6">
        <f>Tabella1[[#This Row],[TOT. MINUTI]]-Tabella1[[#This Row],[FERMO MACCHINA]]</f>
        <v>25</v>
      </c>
      <c r="Z152" s="6">
        <f>ROUNDDOWN(Tabella1[[#This Row],[DIFFERENZA EFFETTIVA - SCARTI]]/Tabella1[[#This Row],[TEMPO EFFETTIVO]]*60,0)</f>
        <v>48</v>
      </c>
      <c r="AA152" t="s">
        <v>66</v>
      </c>
    </row>
    <row r="153" spans="1:27" x14ac:dyDescent="0.25">
      <c r="A153" s="1">
        <v>44593</v>
      </c>
      <c r="B153">
        <v>32</v>
      </c>
      <c r="C153" s="6" t="str">
        <f>VLOOKUP(Tabella1[[#This Row],[COD. OPERATORE]],Tabella3[],2,FALSE)</f>
        <v>ALESSANDRA</v>
      </c>
      <c r="D153" t="s">
        <v>56</v>
      </c>
      <c r="E153" t="s">
        <v>95</v>
      </c>
      <c r="F153" t="s">
        <v>64</v>
      </c>
      <c r="G153" s="6" t="str">
        <f>VLOOKUP(Tabella1[[#This Row],[COD. MACCHINA]],Tabella35[],2,FALSE)</f>
        <v>MANUALE</v>
      </c>
      <c r="H153">
        <v>100</v>
      </c>
      <c r="I153">
        <v>1200</v>
      </c>
      <c r="J153" s="6">
        <f>Tabella1[[#This Row],[ASS. FINALI]]-Tabella1[[#This Row],[ASS.INIZIALI]]</f>
        <v>1100</v>
      </c>
      <c r="K153" t="s">
        <v>20</v>
      </c>
      <c r="M153" s="6">
        <f>ROUNDDOWN(IF(Tabella1[[#This Row],[DOPPIO OPERATORE '[SI/NO']]]="SI",Tabella1[[#This Row],[DIFFERENZA]]/2,Tabella1[[#This Row],[DIFFERENZA]]),0)</f>
        <v>1100</v>
      </c>
      <c r="O153" s="6">
        <f>Tabella1[[#This Row],[DIFFERENZA EFFETTIVA SE DOPPIO OPERATORE]]-Tabella1[[#This Row],[SCARTI]]</f>
        <v>1100</v>
      </c>
      <c r="P153" s="4">
        <v>0.375</v>
      </c>
      <c r="Q153" s="4">
        <v>0.5</v>
      </c>
      <c r="R153" s="5">
        <f>Tabella1[[#This Row],[ORA FINE MATTINA]]-Tabella1[[#This Row],[ORA INIZIO MATTINA]]</f>
        <v>0.125</v>
      </c>
      <c r="S153" s="4">
        <v>0.5625</v>
      </c>
      <c r="T153" s="4">
        <v>0.72916666666666663</v>
      </c>
      <c r="U153" s="5">
        <f>Tabella1[[#This Row],[ORA FINE POMERIGGIO]]-Tabella1[[#This Row],[ORA INIZIO POMERIGGIO]]</f>
        <v>0.16666666666666663</v>
      </c>
      <c r="V153" s="5">
        <f>Tabella1[[#This Row],[TOT. TEMPO POMERIGGIO]]+Tabella1[[#This Row],[TOT. TEMPO MATTINA]]</f>
        <v>0.29166666666666663</v>
      </c>
      <c r="W153" s="7">
        <f>((HOUR(Tabella1[[#This Row],[TOT. ORE]])*60)+MINUTE(Tabella1[[#This Row],[TOT. ORE]]))</f>
        <v>420</v>
      </c>
      <c r="Y153" s="6">
        <f>Tabella1[[#This Row],[TOT. MINUTI]]-Tabella1[[#This Row],[FERMO MACCHINA]]</f>
        <v>420</v>
      </c>
      <c r="Z153" s="6">
        <f>ROUNDDOWN(Tabella1[[#This Row],[DIFFERENZA EFFETTIVA - SCARTI]]/Tabella1[[#This Row],[TEMPO EFFETTIVO]]*60,0)</f>
        <v>157</v>
      </c>
      <c r="AA153" t="s">
        <v>66</v>
      </c>
    </row>
    <row r="154" spans="1:27" x14ac:dyDescent="0.25">
      <c r="A154" s="1">
        <v>44594</v>
      </c>
      <c r="B154">
        <v>32</v>
      </c>
      <c r="C154" s="6" t="str">
        <f>VLOOKUP(Tabella1[[#This Row],[COD. OPERATORE]],Tabella3[],2,FALSE)</f>
        <v>ALESSANDRA</v>
      </c>
      <c r="D154" t="s">
        <v>56</v>
      </c>
      <c r="E154" t="s">
        <v>161</v>
      </c>
      <c r="F154" t="s">
        <v>64</v>
      </c>
      <c r="G154" s="6" t="str">
        <f>VLOOKUP(Tabella1[[#This Row],[COD. MACCHINA]],Tabella35[],2,FALSE)</f>
        <v>MANUALE</v>
      </c>
      <c r="H154">
        <v>1200</v>
      </c>
      <c r="I154">
        <v>2000</v>
      </c>
      <c r="J154" s="6">
        <f>Tabella1[[#This Row],[ASS. FINALI]]-Tabella1[[#This Row],[ASS.INIZIALI]]</f>
        <v>800</v>
      </c>
      <c r="K154" t="s">
        <v>20</v>
      </c>
      <c r="M154" s="6">
        <f>ROUNDDOWN(IF(Tabella1[[#This Row],[DOPPIO OPERATORE '[SI/NO']]]="SI",Tabella1[[#This Row],[DIFFERENZA]]/2,Tabella1[[#This Row],[DIFFERENZA]]),0)</f>
        <v>800</v>
      </c>
      <c r="O154" s="6">
        <f>Tabella1[[#This Row],[DIFFERENZA EFFETTIVA SE DOPPIO OPERATORE]]-Tabella1[[#This Row],[SCARTI]]</f>
        <v>800</v>
      </c>
      <c r="P154" s="4">
        <v>0.375</v>
      </c>
      <c r="Q154" s="4">
        <v>0.46180555555555558</v>
      </c>
      <c r="R154" s="5">
        <f>Tabella1[[#This Row],[ORA FINE MATTINA]]-Tabella1[[#This Row],[ORA INIZIO MATTINA]]</f>
        <v>8.680555555555558E-2</v>
      </c>
      <c r="S154" s="4"/>
      <c r="T154" s="4"/>
      <c r="U154" s="5">
        <f>Tabella1[[#This Row],[ORA FINE POMERIGGIO]]-Tabella1[[#This Row],[ORA INIZIO POMERIGGIO]]</f>
        <v>0</v>
      </c>
      <c r="V154" s="5">
        <f>Tabella1[[#This Row],[TOT. TEMPO POMERIGGIO]]+Tabella1[[#This Row],[TOT. TEMPO MATTINA]]</f>
        <v>8.680555555555558E-2</v>
      </c>
      <c r="W154" s="7">
        <f>((HOUR(Tabella1[[#This Row],[TOT. ORE]])*60)+MINUTE(Tabella1[[#This Row],[TOT. ORE]]))</f>
        <v>125</v>
      </c>
      <c r="Y154" s="6">
        <f>Tabella1[[#This Row],[TOT. MINUTI]]-Tabella1[[#This Row],[FERMO MACCHINA]]</f>
        <v>125</v>
      </c>
      <c r="Z154" s="6">
        <f>ROUNDDOWN(Tabella1[[#This Row],[DIFFERENZA EFFETTIVA - SCARTI]]/Tabella1[[#This Row],[TEMPO EFFETTIVO]]*60,0)</f>
        <v>384</v>
      </c>
    </row>
    <row r="155" spans="1:27" x14ac:dyDescent="0.25">
      <c r="A155" s="1">
        <v>44594</v>
      </c>
      <c r="B155">
        <v>32</v>
      </c>
      <c r="C155" s="6" t="str">
        <f>VLOOKUP(Tabella1[[#This Row],[COD. OPERATORE]],Tabella3[],2,FALSE)</f>
        <v>ALESSANDRA</v>
      </c>
      <c r="D155" t="s">
        <v>56</v>
      </c>
      <c r="E155" t="s">
        <v>86</v>
      </c>
      <c r="F155" t="s">
        <v>64</v>
      </c>
      <c r="G155" s="6" t="str">
        <f>VLOOKUP(Tabella1[[#This Row],[COD. MACCHINA]],Tabella35[],2,FALSE)</f>
        <v>MANUALE</v>
      </c>
      <c r="H155">
        <v>0</v>
      </c>
      <c r="I155">
        <v>1676</v>
      </c>
      <c r="J155" s="6">
        <f>Tabella1[[#This Row],[ASS. FINALI]]-Tabella1[[#This Row],[ASS.INIZIALI]]</f>
        <v>1676</v>
      </c>
      <c r="K155" t="s">
        <v>20</v>
      </c>
      <c r="M155" s="6">
        <f>ROUNDDOWN(IF(Tabella1[[#This Row],[DOPPIO OPERATORE '[SI/NO']]]="SI",Tabella1[[#This Row],[DIFFERENZA]]/2,Tabella1[[#This Row],[DIFFERENZA]]),0)</f>
        <v>1676</v>
      </c>
      <c r="O155" s="6">
        <f>Tabella1[[#This Row],[DIFFERENZA EFFETTIVA SE DOPPIO OPERATORE]]-Tabella1[[#This Row],[SCARTI]]</f>
        <v>1676</v>
      </c>
      <c r="P155" s="4">
        <v>0.46180555555555558</v>
      </c>
      <c r="Q155" s="4">
        <v>0.5</v>
      </c>
      <c r="R155" s="5">
        <f>Tabella1[[#This Row],[ORA FINE MATTINA]]-Tabella1[[#This Row],[ORA INIZIO MATTINA]]</f>
        <v>3.819444444444442E-2</v>
      </c>
      <c r="S155" s="4">
        <v>0.5625</v>
      </c>
      <c r="T155" s="4">
        <v>0.72916666666666663</v>
      </c>
      <c r="U155" s="5">
        <f>Tabella1[[#This Row],[ORA FINE POMERIGGIO]]-Tabella1[[#This Row],[ORA INIZIO POMERIGGIO]]</f>
        <v>0.16666666666666663</v>
      </c>
      <c r="V155" s="5">
        <f>Tabella1[[#This Row],[TOT. TEMPO POMERIGGIO]]+Tabella1[[#This Row],[TOT. TEMPO MATTINA]]</f>
        <v>0.20486111111111105</v>
      </c>
      <c r="W155" s="7">
        <f>((HOUR(Tabella1[[#This Row],[TOT. ORE]])*60)+MINUTE(Tabella1[[#This Row],[TOT. ORE]]))</f>
        <v>295</v>
      </c>
      <c r="Y155" s="6">
        <f>Tabella1[[#This Row],[TOT. MINUTI]]-Tabella1[[#This Row],[FERMO MACCHINA]]</f>
        <v>295</v>
      </c>
      <c r="Z155" s="6">
        <f>ROUNDDOWN(Tabella1[[#This Row],[DIFFERENZA EFFETTIVA - SCARTI]]/Tabella1[[#This Row],[TEMPO EFFETTIVO]]*60,0)</f>
        <v>340</v>
      </c>
      <c r="AA155" t="s">
        <v>66</v>
      </c>
    </row>
    <row r="156" spans="1:27" x14ac:dyDescent="0.25">
      <c r="A156" s="1">
        <v>44595</v>
      </c>
      <c r="B156">
        <v>32</v>
      </c>
      <c r="C156" s="6" t="str">
        <f>VLOOKUP(Tabella1[[#This Row],[COD. OPERATORE]],Tabella3[],2,FALSE)</f>
        <v>ALESSANDRA</v>
      </c>
      <c r="D156" t="s">
        <v>56</v>
      </c>
      <c r="E156" t="s">
        <v>162</v>
      </c>
      <c r="F156" t="s">
        <v>64</v>
      </c>
      <c r="G156" s="6" t="str">
        <f>VLOOKUP(Tabella1[[#This Row],[COD. MACCHINA]],Tabella35[],2,FALSE)</f>
        <v>MANUALE</v>
      </c>
      <c r="H156">
        <v>1676</v>
      </c>
      <c r="I156">
        <v>2000</v>
      </c>
      <c r="J156" s="6">
        <f>Tabella1[[#This Row],[ASS. FINALI]]-Tabella1[[#This Row],[ASS.INIZIALI]]</f>
        <v>324</v>
      </c>
      <c r="K156" t="s">
        <v>20</v>
      </c>
      <c r="M156" s="6">
        <f>ROUNDDOWN(IF(Tabella1[[#This Row],[DOPPIO OPERATORE '[SI/NO']]]="SI",Tabella1[[#This Row],[DIFFERENZA]]/2,Tabella1[[#This Row],[DIFFERENZA]]),0)</f>
        <v>324</v>
      </c>
      <c r="O156" s="6">
        <f>Tabella1[[#This Row],[DIFFERENZA EFFETTIVA SE DOPPIO OPERATORE]]-Tabella1[[#This Row],[SCARTI]]</f>
        <v>324</v>
      </c>
      <c r="P156" s="4">
        <v>0.375</v>
      </c>
      <c r="Q156" s="4">
        <v>0.40277777777777773</v>
      </c>
      <c r="R156" s="5">
        <f>Tabella1[[#This Row],[ORA FINE MATTINA]]-Tabella1[[#This Row],[ORA INIZIO MATTINA]]</f>
        <v>2.7777777777777735E-2</v>
      </c>
      <c r="S156" s="4"/>
      <c r="T156" s="4"/>
      <c r="U156" s="5">
        <f>Tabella1[[#This Row],[ORA FINE POMERIGGIO]]-Tabella1[[#This Row],[ORA INIZIO POMERIGGIO]]</f>
        <v>0</v>
      </c>
      <c r="V156" s="5">
        <f>Tabella1[[#This Row],[TOT. TEMPO POMERIGGIO]]+Tabella1[[#This Row],[TOT. TEMPO MATTINA]]</f>
        <v>2.7777777777777735E-2</v>
      </c>
      <c r="W156" s="7">
        <f>((HOUR(Tabella1[[#This Row],[TOT. ORE]])*60)+MINUTE(Tabella1[[#This Row],[TOT. ORE]]))</f>
        <v>40</v>
      </c>
      <c r="Y156" s="6">
        <f>Tabella1[[#This Row],[TOT. MINUTI]]-Tabella1[[#This Row],[FERMO MACCHINA]]</f>
        <v>40</v>
      </c>
      <c r="Z156" s="6">
        <f>ROUNDDOWN(Tabella1[[#This Row],[DIFFERENZA EFFETTIVA - SCARTI]]/Tabella1[[#This Row],[TEMPO EFFETTIVO]]*60,0)</f>
        <v>486</v>
      </c>
    </row>
    <row r="157" spans="1:27" x14ac:dyDescent="0.25">
      <c r="A157" s="1">
        <v>44595</v>
      </c>
      <c r="B157">
        <v>32</v>
      </c>
      <c r="C157" s="6" t="str">
        <f>VLOOKUP(Tabella1[[#This Row],[COD. OPERATORE]],Tabella3[],2,FALSE)</f>
        <v>ALESSANDRA</v>
      </c>
      <c r="D157" t="s">
        <v>56</v>
      </c>
      <c r="E157" t="s">
        <v>71</v>
      </c>
      <c r="F157" t="s">
        <v>64</v>
      </c>
      <c r="G157" s="6" t="str">
        <f>VLOOKUP(Tabella1[[#This Row],[COD. MACCHINA]],Tabella35[],2,FALSE)</f>
        <v>MANUALE</v>
      </c>
      <c r="H157">
        <v>250</v>
      </c>
      <c r="I157">
        <v>1750</v>
      </c>
      <c r="J157" s="6">
        <f>Tabella1[[#This Row],[ASS. FINALI]]-Tabella1[[#This Row],[ASS.INIZIALI]]</f>
        <v>1500</v>
      </c>
      <c r="K157" t="s">
        <v>20</v>
      </c>
      <c r="M157" s="6">
        <f>ROUNDDOWN(IF(Tabella1[[#This Row],[DOPPIO OPERATORE '[SI/NO']]]="SI",Tabella1[[#This Row],[DIFFERENZA]]/2,Tabella1[[#This Row],[DIFFERENZA]]),0)</f>
        <v>1500</v>
      </c>
      <c r="O157" s="6">
        <f>Tabella1[[#This Row],[DIFFERENZA EFFETTIVA SE DOPPIO OPERATORE]]-Tabella1[[#This Row],[SCARTI]]</f>
        <v>1500</v>
      </c>
      <c r="P157" s="4">
        <v>0.3611111111111111</v>
      </c>
      <c r="Q157" s="4">
        <v>0.5</v>
      </c>
      <c r="R157" s="5">
        <f>Tabella1[[#This Row],[ORA FINE MATTINA]]-Tabella1[[#This Row],[ORA INIZIO MATTINA]]</f>
        <v>0.1388888888888889</v>
      </c>
      <c r="S157" s="4">
        <v>0.5625</v>
      </c>
      <c r="T157" s="4">
        <v>0.72916666666666663</v>
      </c>
      <c r="U157" s="5">
        <f>Tabella1[[#This Row],[ORA FINE POMERIGGIO]]-Tabella1[[#This Row],[ORA INIZIO POMERIGGIO]]</f>
        <v>0.16666666666666663</v>
      </c>
      <c r="V157" s="5">
        <f>Tabella1[[#This Row],[TOT. TEMPO POMERIGGIO]]+Tabella1[[#This Row],[TOT. TEMPO MATTINA]]</f>
        <v>0.30555555555555552</v>
      </c>
      <c r="W157" s="7">
        <f>((HOUR(Tabella1[[#This Row],[TOT. ORE]])*60)+MINUTE(Tabella1[[#This Row],[TOT. ORE]]))</f>
        <v>440</v>
      </c>
      <c r="Y157" s="6">
        <f>Tabella1[[#This Row],[TOT. MINUTI]]-Tabella1[[#This Row],[FERMO MACCHINA]]</f>
        <v>440</v>
      </c>
      <c r="Z157" s="6">
        <f>ROUNDDOWN(Tabella1[[#This Row],[DIFFERENZA EFFETTIVA - SCARTI]]/Tabella1[[#This Row],[TEMPO EFFETTIVO]]*60,0)</f>
        <v>204</v>
      </c>
    </row>
    <row r="158" spans="1:27" x14ac:dyDescent="0.25">
      <c r="A158" s="1">
        <v>44596</v>
      </c>
      <c r="B158">
        <v>32</v>
      </c>
      <c r="C158" s="6" t="str">
        <f>VLOOKUP(Tabella1[[#This Row],[COD. OPERATORE]],Tabella3[],2,FALSE)</f>
        <v>ALESSANDRA</v>
      </c>
      <c r="D158" t="s">
        <v>56</v>
      </c>
      <c r="E158" t="s">
        <v>160</v>
      </c>
      <c r="F158" t="s">
        <v>64</v>
      </c>
      <c r="G158" s="6" t="str">
        <f>VLOOKUP(Tabella1[[#This Row],[COD. MACCHINA]],Tabella35[],2,FALSE)</f>
        <v>MANUALE</v>
      </c>
      <c r="H158">
        <v>0</v>
      </c>
      <c r="I158">
        <v>10</v>
      </c>
      <c r="J158" s="6">
        <f>Tabella1[[#This Row],[ASS. FINALI]]-Tabella1[[#This Row],[ASS.INIZIALI]]</f>
        <v>10</v>
      </c>
      <c r="K158" t="s">
        <v>20</v>
      </c>
      <c r="M158" s="6">
        <f>ROUNDDOWN(IF(Tabella1[[#This Row],[DOPPIO OPERATORE '[SI/NO']]]="SI",Tabella1[[#This Row],[DIFFERENZA]]/2,Tabella1[[#This Row],[DIFFERENZA]]),0)</f>
        <v>10</v>
      </c>
      <c r="O158" s="6">
        <f>Tabella1[[#This Row],[DIFFERENZA EFFETTIVA SE DOPPIO OPERATORE]]-Tabella1[[#This Row],[SCARTI]]</f>
        <v>10</v>
      </c>
      <c r="P158" s="4">
        <v>0.71875</v>
      </c>
      <c r="Q158" s="4">
        <v>0.72916666666666663</v>
      </c>
      <c r="R158" s="5">
        <f>Tabella1[[#This Row],[ORA FINE MATTINA]]-Tabella1[[#This Row],[ORA INIZIO MATTINA]]</f>
        <v>1.041666666666663E-2</v>
      </c>
      <c r="S158" s="4"/>
      <c r="T158" s="4"/>
      <c r="U158" s="5">
        <f>Tabella1[[#This Row],[ORA FINE POMERIGGIO]]-Tabella1[[#This Row],[ORA INIZIO POMERIGGIO]]</f>
        <v>0</v>
      </c>
      <c r="V158" s="5">
        <f>Tabella1[[#This Row],[TOT. TEMPO POMERIGGIO]]+Tabella1[[#This Row],[TOT. TEMPO MATTINA]]</f>
        <v>1.041666666666663E-2</v>
      </c>
      <c r="W158" s="7">
        <f>((HOUR(Tabella1[[#This Row],[TOT. ORE]])*60)+MINUTE(Tabella1[[#This Row],[TOT. ORE]]))</f>
        <v>15</v>
      </c>
      <c r="Y158" s="6">
        <f>Tabella1[[#This Row],[TOT. MINUTI]]-Tabella1[[#This Row],[FERMO MACCHINA]]</f>
        <v>15</v>
      </c>
      <c r="Z158" s="6">
        <f>ROUNDDOWN(Tabella1[[#This Row],[DIFFERENZA EFFETTIVA - SCARTI]]/Tabella1[[#This Row],[TEMPO EFFETTIVO]]*60,0)</f>
        <v>40</v>
      </c>
    </row>
    <row r="159" spans="1:27" x14ac:dyDescent="0.25">
      <c r="A159" s="1">
        <v>44599</v>
      </c>
      <c r="B159">
        <v>32</v>
      </c>
      <c r="C159" s="6" t="str">
        <f>VLOOKUP(Tabella1[[#This Row],[COD. OPERATORE]],Tabella3[],2,FALSE)</f>
        <v>ALESSANDRA</v>
      </c>
      <c r="D159" t="s">
        <v>56</v>
      </c>
      <c r="E159" t="s">
        <v>160</v>
      </c>
      <c r="F159" t="s">
        <v>64</v>
      </c>
      <c r="G159" s="6" t="str">
        <f>VLOOKUP(Tabella1[[#This Row],[COD. MACCHINA]],Tabella35[],2,FALSE)</f>
        <v>MANUALE</v>
      </c>
      <c r="H159">
        <v>10</v>
      </c>
      <c r="I159">
        <v>180</v>
      </c>
      <c r="J159" s="6">
        <f>Tabella1[[#This Row],[ASS. FINALI]]-Tabella1[[#This Row],[ASS.INIZIALI]]</f>
        <v>170</v>
      </c>
      <c r="K159" t="s">
        <v>20</v>
      </c>
      <c r="M159" s="6">
        <f>ROUNDDOWN(IF(Tabella1[[#This Row],[DOPPIO OPERATORE '[SI/NO']]]="SI",Tabella1[[#This Row],[DIFFERENZA]]/2,Tabella1[[#This Row],[DIFFERENZA]]),0)</f>
        <v>170</v>
      </c>
      <c r="O159" s="6">
        <f>Tabella1[[#This Row],[DIFFERENZA EFFETTIVA SE DOPPIO OPERATORE]]-Tabella1[[#This Row],[SCARTI]]</f>
        <v>170</v>
      </c>
      <c r="P159" s="4">
        <v>0.36944444444444446</v>
      </c>
      <c r="Q159" s="4">
        <v>0.5</v>
      </c>
      <c r="R159" s="5">
        <f>Tabella1[[#This Row],[ORA FINE MATTINA]]-Tabella1[[#This Row],[ORA INIZIO MATTINA]]</f>
        <v>0.13055555555555554</v>
      </c>
      <c r="S159" s="4">
        <v>0.5625</v>
      </c>
      <c r="T159" s="4">
        <v>0.61805555555555558</v>
      </c>
      <c r="U159" s="5">
        <f>Tabella1[[#This Row],[ORA FINE POMERIGGIO]]-Tabella1[[#This Row],[ORA INIZIO POMERIGGIO]]</f>
        <v>5.555555555555558E-2</v>
      </c>
      <c r="V159" s="5">
        <f>Tabella1[[#This Row],[TOT. TEMPO POMERIGGIO]]+Tabella1[[#This Row],[TOT. TEMPO MATTINA]]</f>
        <v>0.18611111111111112</v>
      </c>
      <c r="W159" s="7">
        <f>((HOUR(Tabella1[[#This Row],[TOT. ORE]])*60)+MINUTE(Tabella1[[#This Row],[TOT. ORE]]))</f>
        <v>268</v>
      </c>
      <c r="Y159" s="6">
        <f>Tabella1[[#This Row],[TOT. MINUTI]]-Tabella1[[#This Row],[FERMO MACCHINA]]</f>
        <v>268</v>
      </c>
      <c r="Z159" s="6">
        <f>ROUNDDOWN(Tabella1[[#This Row],[DIFFERENZA EFFETTIVA - SCARTI]]/Tabella1[[#This Row],[TEMPO EFFETTIVO]]*60,0)</f>
        <v>38</v>
      </c>
      <c r="AA159" t="s">
        <v>66</v>
      </c>
    </row>
    <row r="160" spans="1:27" x14ac:dyDescent="0.25">
      <c r="A160" s="1">
        <v>44600</v>
      </c>
      <c r="B160">
        <v>32</v>
      </c>
      <c r="C160" s="6" t="str">
        <f>VLOOKUP(Tabella1[[#This Row],[COD. OPERATORE]],Tabella3[],2,FALSE)</f>
        <v>ALESSANDRA</v>
      </c>
      <c r="D160" t="s">
        <v>56</v>
      </c>
      <c r="E160" t="s">
        <v>63</v>
      </c>
      <c r="F160" t="s">
        <v>64</v>
      </c>
      <c r="G160" s="6" t="str">
        <f>VLOOKUP(Tabella1[[#This Row],[COD. MACCHINA]],Tabella35[],2,FALSE)</f>
        <v>MANUALE</v>
      </c>
      <c r="H160">
        <v>50</v>
      </c>
      <c r="I160">
        <v>220</v>
      </c>
      <c r="J160" s="6">
        <f>Tabella1[[#This Row],[ASS. FINALI]]-Tabella1[[#This Row],[ASS.INIZIALI]]</f>
        <v>170</v>
      </c>
      <c r="K160" t="s">
        <v>20</v>
      </c>
      <c r="M160" s="6">
        <f>ROUNDDOWN(IF(Tabella1[[#This Row],[DOPPIO OPERATORE '[SI/NO']]]="SI",Tabella1[[#This Row],[DIFFERENZA]]/2,Tabella1[[#This Row],[DIFFERENZA]]),0)</f>
        <v>170</v>
      </c>
      <c r="O160" s="6">
        <f>Tabella1[[#This Row],[DIFFERENZA EFFETTIVA SE DOPPIO OPERATORE]]-Tabella1[[#This Row],[SCARTI]]</f>
        <v>170</v>
      </c>
      <c r="P160" s="4">
        <v>0.37152777777777773</v>
      </c>
      <c r="Q160" s="4">
        <v>0.5</v>
      </c>
      <c r="R160" s="5">
        <f>Tabella1[[#This Row],[ORA FINE MATTINA]]-Tabella1[[#This Row],[ORA INIZIO MATTINA]]</f>
        <v>0.12847222222222227</v>
      </c>
      <c r="S160" s="4">
        <v>0.5625</v>
      </c>
      <c r="T160" s="4">
        <v>0.72916666666666663</v>
      </c>
      <c r="U160" s="5">
        <f>Tabella1[[#This Row],[ORA FINE POMERIGGIO]]-Tabella1[[#This Row],[ORA INIZIO POMERIGGIO]]</f>
        <v>0.16666666666666663</v>
      </c>
      <c r="V160" s="5">
        <f>Tabella1[[#This Row],[TOT. TEMPO POMERIGGIO]]+Tabella1[[#This Row],[TOT. TEMPO MATTINA]]</f>
        <v>0.2951388888888889</v>
      </c>
      <c r="W160" s="7">
        <f>((HOUR(Tabella1[[#This Row],[TOT. ORE]])*60)+MINUTE(Tabella1[[#This Row],[TOT. ORE]]))</f>
        <v>425</v>
      </c>
      <c r="Y160" s="6">
        <f>Tabella1[[#This Row],[TOT. MINUTI]]-Tabella1[[#This Row],[FERMO MACCHINA]]</f>
        <v>425</v>
      </c>
      <c r="Z160" s="6">
        <f>ROUNDDOWN(Tabella1[[#This Row],[DIFFERENZA EFFETTIVA - SCARTI]]/Tabella1[[#This Row],[TEMPO EFFETTIVO]]*60,0)</f>
        <v>24</v>
      </c>
      <c r="AA160" t="s">
        <v>66</v>
      </c>
    </row>
    <row r="161" spans="1:27" x14ac:dyDescent="0.25">
      <c r="A161" s="1">
        <v>44597</v>
      </c>
      <c r="B161">
        <v>32</v>
      </c>
      <c r="C161" s="6" t="str">
        <f>VLOOKUP(Tabella1[[#This Row],[COD. OPERATORE]],Tabella3[],2,FALSE)</f>
        <v>ALESSANDRA</v>
      </c>
      <c r="D161" t="s">
        <v>56</v>
      </c>
      <c r="E161" t="s">
        <v>63</v>
      </c>
      <c r="F161" t="s">
        <v>64</v>
      </c>
      <c r="G161" s="6" t="str">
        <f>VLOOKUP(Tabella1[[#This Row],[COD. MACCHINA]],Tabella35[],2,FALSE)</f>
        <v>MANUALE</v>
      </c>
      <c r="H161">
        <v>220</v>
      </c>
      <c r="I161">
        <v>420</v>
      </c>
      <c r="J161" s="6">
        <f>Tabella1[[#This Row],[ASS. FINALI]]-Tabella1[[#This Row],[ASS.INIZIALI]]</f>
        <v>200</v>
      </c>
      <c r="K161" t="s">
        <v>20</v>
      </c>
      <c r="M161" s="6">
        <f>ROUNDDOWN(IF(Tabella1[[#This Row],[DOPPIO OPERATORE '[SI/NO']]]="SI",Tabella1[[#This Row],[DIFFERENZA]]/2,Tabella1[[#This Row],[DIFFERENZA]]),0)</f>
        <v>200</v>
      </c>
      <c r="O161" s="6">
        <f>Tabella1[[#This Row],[DIFFERENZA EFFETTIVA SE DOPPIO OPERATORE]]-Tabella1[[#This Row],[SCARTI]]</f>
        <v>200</v>
      </c>
      <c r="P161" s="4">
        <v>0.375</v>
      </c>
      <c r="Q161" s="4">
        <v>0.5</v>
      </c>
      <c r="R161" s="5">
        <f>Tabella1[[#This Row],[ORA FINE MATTINA]]-Tabella1[[#This Row],[ORA INIZIO MATTINA]]</f>
        <v>0.125</v>
      </c>
      <c r="S161" s="4">
        <v>0.5625</v>
      </c>
      <c r="T161" s="4">
        <v>0.72916666666666663</v>
      </c>
      <c r="U161" s="5">
        <f>Tabella1[[#This Row],[ORA FINE POMERIGGIO]]-Tabella1[[#This Row],[ORA INIZIO POMERIGGIO]]</f>
        <v>0.16666666666666663</v>
      </c>
      <c r="V161" s="5">
        <f>Tabella1[[#This Row],[TOT. TEMPO POMERIGGIO]]+Tabella1[[#This Row],[TOT. TEMPO MATTINA]]</f>
        <v>0.29166666666666663</v>
      </c>
      <c r="W161" s="7">
        <f>((HOUR(Tabella1[[#This Row],[TOT. ORE]])*60)+MINUTE(Tabella1[[#This Row],[TOT. ORE]]))</f>
        <v>420</v>
      </c>
      <c r="Y161" s="6">
        <f>Tabella1[[#This Row],[TOT. MINUTI]]-Tabella1[[#This Row],[FERMO MACCHINA]]</f>
        <v>420</v>
      </c>
      <c r="Z161" s="6">
        <f>ROUNDDOWN(Tabella1[[#This Row],[DIFFERENZA EFFETTIVA - SCARTI]]/Tabella1[[#This Row],[TEMPO EFFETTIVO]]*60,0)</f>
        <v>28</v>
      </c>
      <c r="AA161" t="s">
        <v>66</v>
      </c>
    </row>
    <row r="162" spans="1:27" x14ac:dyDescent="0.25">
      <c r="A162" s="1">
        <v>44596</v>
      </c>
      <c r="B162">
        <v>33</v>
      </c>
      <c r="C162" s="6" t="str">
        <f>VLOOKUP(Tabella1[[#This Row],[COD. OPERATORE]],Tabella3[],2,FALSE)</f>
        <v>KETTY</v>
      </c>
      <c r="D162" t="s">
        <v>16</v>
      </c>
      <c r="E162" t="s">
        <v>96</v>
      </c>
      <c r="F162">
        <v>6</v>
      </c>
      <c r="G162" s="6" t="str">
        <f>VLOOKUP(Tabella1[[#This Row],[COD. MACCHINA]],Tabella35[],2,FALSE)</f>
        <v>MSA matr.4319</v>
      </c>
      <c r="H162">
        <v>544434</v>
      </c>
      <c r="I162">
        <v>545447</v>
      </c>
      <c r="J162" s="6">
        <f>Tabella1[[#This Row],[ASS. FINALI]]-Tabella1[[#This Row],[ASS.INIZIALI]]</f>
        <v>1013</v>
      </c>
      <c r="K162" t="s">
        <v>58</v>
      </c>
      <c r="L162">
        <v>31</v>
      </c>
      <c r="M162" s="6">
        <f>ROUNDDOWN(IF(Tabella1[[#This Row],[DOPPIO OPERATORE '[SI/NO']]]="SI",Tabella1[[#This Row],[DIFFERENZA]]/2,Tabella1[[#This Row],[DIFFERENZA]]),0)</f>
        <v>506</v>
      </c>
      <c r="O162" s="6">
        <f>Tabella1[[#This Row],[DIFFERENZA EFFETTIVA SE DOPPIO OPERATORE]]-Tabella1[[#This Row],[SCARTI]]</f>
        <v>506</v>
      </c>
      <c r="P162" s="4">
        <v>0.36458333333333331</v>
      </c>
      <c r="Q162" s="4">
        <v>0.5</v>
      </c>
      <c r="R162" s="5">
        <f>Tabella1[[#This Row],[ORA FINE MATTINA]]-Tabella1[[#This Row],[ORA INIZIO MATTINA]]</f>
        <v>0.13541666666666669</v>
      </c>
      <c r="S162" s="4">
        <v>0.5625</v>
      </c>
      <c r="T162" s="4">
        <v>0.57986111111111105</v>
      </c>
      <c r="U162" s="5">
        <f>Tabella1[[#This Row],[ORA FINE POMERIGGIO]]-Tabella1[[#This Row],[ORA INIZIO POMERIGGIO]]</f>
        <v>1.7361111111111049E-2</v>
      </c>
      <c r="V162" s="5">
        <f>Tabella1[[#This Row],[TOT. TEMPO POMERIGGIO]]+Tabella1[[#This Row],[TOT. TEMPO MATTINA]]</f>
        <v>0.15277777777777773</v>
      </c>
      <c r="W162" s="7">
        <f>((HOUR(Tabella1[[#This Row],[TOT. ORE]])*60)+MINUTE(Tabella1[[#This Row],[TOT. ORE]]))</f>
        <v>220</v>
      </c>
      <c r="Y162" s="6">
        <f>Tabella1[[#This Row],[TOT. MINUTI]]-Tabella1[[#This Row],[FERMO MACCHINA]]</f>
        <v>220</v>
      </c>
      <c r="Z162" s="6">
        <f>ROUNDDOWN(Tabella1[[#This Row],[DIFFERENZA EFFETTIVA - SCARTI]]/Tabella1[[#This Row],[TEMPO EFFETTIVO]]*60,0)</f>
        <v>138</v>
      </c>
      <c r="AA162" t="s">
        <v>66</v>
      </c>
    </row>
    <row r="163" spans="1:27" x14ac:dyDescent="0.25">
      <c r="A163" s="1">
        <v>44596</v>
      </c>
      <c r="B163">
        <v>33</v>
      </c>
      <c r="C163" s="6" t="str">
        <f>VLOOKUP(Tabella1[[#This Row],[COD. OPERATORE]],Tabella3[],2,FALSE)</f>
        <v>KETTY</v>
      </c>
      <c r="D163" t="s">
        <v>56</v>
      </c>
      <c r="E163" t="s">
        <v>71</v>
      </c>
      <c r="F163" t="s">
        <v>64</v>
      </c>
      <c r="G163" s="6" t="str">
        <f>VLOOKUP(Tabella1[[#This Row],[COD. MACCHINA]],Tabella35[],2,FALSE)</f>
        <v>MANUALE</v>
      </c>
      <c r="H163">
        <v>0</v>
      </c>
      <c r="I163">
        <v>250</v>
      </c>
      <c r="J163" s="6">
        <f>Tabella1[[#This Row],[ASS. FINALI]]-Tabella1[[#This Row],[ASS.INIZIALI]]</f>
        <v>250</v>
      </c>
      <c r="K163" t="s">
        <v>58</v>
      </c>
      <c r="L163">
        <v>31</v>
      </c>
      <c r="M163" s="6">
        <f>ROUNDDOWN(IF(Tabella1[[#This Row],[DOPPIO OPERATORE '[SI/NO']]]="SI",Tabella1[[#This Row],[DIFFERENZA]]/2,Tabella1[[#This Row],[DIFFERENZA]]),0)</f>
        <v>125</v>
      </c>
      <c r="O163" s="6">
        <f>Tabella1[[#This Row],[DIFFERENZA EFFETTIVA SE DOPPIO OPERATORE]]-Tabella1[[#This Row],[SCARTI]]</f>
        <v>125</v>
      </c>
      <c r="P163" s="4">
        <v>0.57986111111111105</v>
      </c>
      <c r="Q163" s="4">
        <v>0.61111111111111105</v>
      </c>
      <c r="R163" s="5">
        <f>Tabella1[[#This Row],[ORA FINE MATTINA]]-Tabella1[[#This Row],[ORA INIZIO MATTINA]]</f>
        <v>3.125E-2</v>
      </c>
      <c r="S163" s="4"/>
      <c r="T163" s="4"/>
      <c r="U163" s="5">
        <f>Tabella1[[#This Row],[ORA FINE POMERIGGIO]]-Tabella1[[#This Row],[ORA INIZIO POMERIGGIO]]</f>
        <v>0</v>
      </c>
      <c r="V163" s="5">
        <f>Tabella1[[#This Row],[TOT. TEMPO POMERIGGIO]]+Tabella1[[#This Row],[TOT. TEMPO MATTINA]]</f>
        <v>3.125E-2</v>
      </c>
      <c r="W163" s="7">
        <f>((HOUR(Tabella1[[#This Row],[TOT. ORE]])*60)+MINUTE(Tabella1[[#This Row],[TOT. ORE]]))</f>
        <v>45</v>
      </c>
      <c r="Y163" s="6">
        <f>Tabella1[[#This Row],[TOT. MINUTI]]-Tabella1[[#This Row],[FERMO MACCHINA]]</f>
        <v>45</v>
      </c>
      <c r="Z163" s="6">
        <f>ROUNDDOWN(Tabella1[[#This Row],[DIFFERENZA EFFETTIVA - SCARTI]]/Tabella1[[#This Row],[TEMPO EFFETTIVO]]*60,0)</f>
        <v>166</v>
      </c>
      <c r="AA163" t="s">
        <v>66</v>
      </c>
    </row>
    <row r="164" spans="1:27" x14ac:dyDescent="0.25">
      <c r="A164" s="1">
        <v>44596</v>
      </c>
      <c r="B164">
        <v>33</v>
      </c>
      <c r="C164" s="6" t="str">
        <f>VLOOKUP(Tabella1[[#This Row],[COD. OPERATORE]],Tabella3[],2,FALSE)</f>
        <v>KETTY</v>
      </c>
      <c r="D164" t="s">
        <v>56</v>
      </c>
      <c r="E164" t="s">
        <v>73</v>
      </c>
      <c r="F164" t="s">
        <v>64</v>
      </c>
      <c r="G164" s="6" t="str">
        <f>VLOOKUP(Tabella1[[#This Row],[COD. MACCHINA]],Tabella35[],2,FALSE)</f>
        <v>MANUALE</v>
      </c>
      <c r="H164">
        <v>0</v>
      </c>
      <c r="I164">
        <v>1326</v>
      </c>
      <c r="J164" s="6">
        <f>Tabella1[[#This Row],[ASS. FINALI]]-Tabella1[[#This Row],[ASS.INIZIALI]]</f>
        <v>1326</v>
      </c>
      <c r="K164" t="s">
        <v>58</v>
      </c>
      <c r="L164">
        <v>31</v>
      </c>
      <c r="M164" s="6">
        <f>ROUNDDOWN(IF(Tabella1[[#This Row],[DOPPIO OPERATORE '[SI/NO']]]="SI",Tabella1[[#This Row],[DIFFERENZA]]/2,Tabella1[[#This Row],[DIFFERENZA]]),0)</f>
        <v>663</v>
      </c>
      <c r="O164" s="6">
        <f>Tabella1[[#This Row],[DIFFERENZA EFFETTIVA SE DOPPIO OPERATORE]]-Tabella1[[#This Row],[SCARTI]]</f>
        <v>663</v>
      </c>
      <c r="P164" s="4">
        <v>0.61111111111111105</v>
      </c>
      <c r="Q164" s="4">
        <v>0.72916666666666663</v>
      </c>
      <c r="R164" s="5">
        <f>Tabella1[[#This Row],[ORA FINE MATTINA]]-Tabella1[[#This Row],[ORA INIZIO MATTINA]]</f>
        <v>0.11805555555555558</v>
      </c>
      <c r="S164" s="4"/>
      <c r="T164" s="4"/>
      <c r="U164" s="5">
        <f>Tabella1[[#This Row],[ORA FINE POMERIGGIO]]-Tabella1[[#This Row],[ORA INIZIO POMERIGGIO]]</f>
        <v>0</v>
      </c>
      <c r="V164" s="5">
        <f>Tabella1[[#This Row],[TOT. TEMPO POMERIGGIO]]+Tabella1[[#This Row],[TOT. TEMPO MATTINA]]</f>
        <v>0.11805555555555558</v>
      </c>
      <c r="W164" s="7">
        <f>((HOUR(Tabella1[[#This Row],[TOT. ORE]])*60)+MINUTE(Tabella1[[#This Row],[TOT. ORE]]))</f>
        <v>170</v>
      </c>
      <c r="Y164" s="6">
        <f>Tabella1[[#This Row],[TOT. MINUTI]]-Tabella1[[#This Row],[FERMO MACCHINA]]</f>
        <v>170</v>
      </c>
      <c r="Z164" s="6">
        <f>ROUNDDOWN(Tabella1[[#This Row],[DIFFERENZA EFFETTIVA - SCARTI]]/Tabella1[[#This Row],[TEMPO EFFETTIVO]]*60,0)</f>
        <v>234</v>
      </c>
      <c r="AA164" t="s">
        <v>66</v>
      </c>
    </row>
    <row r="165" spans="1:27" x14ac:dyDescent="0.25">
      <c r="A165" s="1">
        <v>44599</v>
      </c>
      <c r="B165">
        <v>33</v>
      </c>
      <c r="C165" s="6" t="str">
        <f>VLOOKUP(Tabella1[[#This Row],[COD. OPERATORE]],Tabella3[],2,FALSE)</f>
        <v>KETTY</v>
      </c>
      <c r="D165" t="s">
        <v>56</v>
      </c>
      <c r="E165" t="s">
        <v>73</v>
      </c>
      <c r="F165" t="s">
        <v>64</v>
      </c>
      <c r="G165" s="6" t="str">
        <f>VLOOKUP(Tabella1[[#This Row],[COD. MACCHINA]],Tabella35[],2,FALSE)</f>
        <v>MANUALE</v>
      </c>
      <c r="H165">
        <v>1326</v>
      </c>
      <c r="I165">
        <v>2500</v>
      </c>
      <c r="J165" s="6">
        <f>Tabella1[[#This Row],[ASS. FINALI]]-Tabella1[[#This Row],[ASS.INIZIALI]]</f>
        <v>1174</v>
      </c>
      <c r="K165" t="s">
        <v>58</v>
      </c>
      <c r="L165">
        <v>31</v>
      </c>
      <c r="M165" s="6">
        <f>ROUNDDOWN(IF(Tabella1[[#This Row],[DOPPIO OPERATORE '[SI/NO']]]="SI",Tabella1[[#This Row],[DIFFERENZA]]/2,Tabella1[[#This Row],[DIFFERENZA]]),0)</f>
        <v>587</v>
      </c>
      <c r="O165" s="6">
        <f>Tabella1[[#This Row],[DIFFERENZA EFFETTIVA SE DOPPIO OPERATORE]]-Tabella1[[#This Row],[SCARTI]]</f>
        <v>587</v>
      </c>
      <c r="P165" s="4">
        <v>0.35416666666666669</v>
      </c>
      <c r="Q165" s="4">
        <v>0.43055555555555558</v>
      </c>
      <c r="R165" s="5">
        <f>Tabella1[[#This Row],[ORA FINE MATTINA]]-Tabella1[[#This Row],[ORA INIZIO MATTINA]]</f>
        <v>7.6388888888888895E-2</v>
      </c>
      <c r="S165" s="4"/>
      <c r="T165" s="4"/>
      <c r="U165" s="5">
        <f>Tabella1[[#This Row],[ORA FINE POMERIGGIO]]-Tabella1[[#This Row],[ORA INIZIO POMERIGGIO]]</f>
        <v>0</v>
      </c>
      <c r="V165" s="5">
        <f>Tabella1[[#This Row],[TOT. TEMPO POMERIGGIO]]+Tabella1[[#This Row],[TOT. TEMPO MATTINA]]</f>
        <v>7.6388888888888895E-2</v>
      </c>
      <c r="W165" s="7">
        <f>((HOUR(Tabella1[[#This Row],[TOT. ORE]])*60)+MINUTE(Tabella1[[#This Row],[TOT. ORE]]))</f>
        <v>110</v>
      </c>
      <c r="Y165" s="6">
        <f>Tabella1[[#This Row],[TOT. MINUTI]]-Tabella1[[#This Row],[FERMO MACCHINA]]</f>
        <v>110</v>
      </c>
      <c r="Z165" s="6">
        <f>ROUNDDOWN(Tabella1[[#This Row],[DIFFERENZA EFFETTIVA - SCARTI]]/Tabella1[[#This Row],[TEMPO EFFETTIVO]]*60,0)</f>
        <v>320</v>
      </c>
      <c r="AA165" t="s">
        <v>66</v>
      </c>
    </row>
    <row r="166" spans="1:27" x14ac:dyDescent="0.25">
      <c r="A166" s="1">
        <v>44599</v>
      </c>
      <c r="B166">
        <v>33</v>
      </c>
      <c r="C166" s="6" t="str">
        <f>VLOOKUP(Tabella1[[#This Row],[COD. OPERATORE]],Tabella3[],2,FALSE)</f>
        <v>KETTY</v>
      </c>
      <c r="D166" t="s">
        <v>68</v>
      </c>
      <c r="E166" t="s">
        <v>164</v>
      </c>
      <c r="F166">
        <v>6</v>
      </c>
      <c r="G166" s="6" t="str">
        <f>VLOOKUP(Tabella1[[#This Row],[COD. MACCHINA]],Tabella35[],2,FALSE)</f>
        <v>MSA matr.4319</v>
      </c>
      <c r="H166">
        <v>545455</v>
      </c>
      <c r="I166">
        <v>546150</v>
      </c>
      <c r="J166" s="6">
        <f>Tabella1[[#This Row],[ASS. FINALI]]-Tabella1[[#This Row],[ASS.INIZIALI]]</f>
        <v>695</v>
      </c>
      <c r="K166" t="s">
        <v>20</v>
      </c>
      <c r="M166" s="6">
        <f>ROUNDDOWN(IF(Tabella1[[#This Row],[DOPPIO OPERATORE '[SI/NO']]]="SI",Tabella1[[#This Row],[DIFFERENZA]]/2,Tabella1[[#This Row],[DIFFERENZA]]),0)</f>
        <v>695</v>
      </c>
      <c r="O166" s="6">
        <f>Tabella1[[#This Row],[DIFFERENZA EFFETTIVA SE DOPPIO OPERATORE]]-Tabella1[[#This Row],[SCARTI]]</f>
        <v>695</v>
      </c>
      <c r="P166" s="4">
        <v>0.43055555555555558</v>
      </c>
      <c r="Q166" s="4">
        <v>0.5</v>
      </c>
      <c r="R166" s="5">
        <f>Tabella1[[#This Row],[ORA FINE MATTINA]]-Tabella1[[#This Row],[ORA INIZIO MATTINA]]</f>
        <v>6.944444444444442E-2</v>
      </c>
      <c r="S166" s="4"/>
      <c r="T166" s="4"/>
      <c r="U166" s="5">
        <f>Tabella1[[#This Row],[ORA FINE POMERIGGIO]]-Tabella1[[#This Row],[ORA INIZIO POMERIGGIO]]</f>
        <v>0</v>
      </c>
      <c r="V166" s="5">
        <f>Tabella1[[#This Row],[TOT. TEMPO POMERIGGIO]]+Tabella1[[#This Row],[TOT. TEMPO MATTINA]]</f>
        <v>6.944444444444442E-2</v>
      </c>
      <c r="W166" s="7">
        <f>((HOUR(Tabella1[[#This Row],[TOT. ORE]])*60)+MINUTE(Tabella1[[#This Row],[TOT. ORE]]))</f>
        <v>100</v>
      </c>
      <c r="Y166" s="6">
        <f>Tabella1[[#This Row],[TOT. MINUTI]]-Tabella1[[#This Row],[FERMO MACCHINA]]</f>
        <v>100</v>
      </c>
      <c r="Z166" s="6">
        <f>ROUNDDOWN(Tabella1[[#This Row],[DIFFERENZA EFFETTIVA - SCARTI]]/Tabella1[[#This Row],[TEMPO EFFETTIVO]]*60,0)</f>
        <v>417</v>
      </c>
      <c r="AA166" t="s">
        <v>66</v>
      </c>
    </row>
    <row r="167" spans="1:27" x14ac:dyDescent="0.25">
      <c r="A167" s="1">
        <v>44599</v>
      </c>
      <c r="B167">
        <v>33</v>
      </c>
      <c r="C167" s="6" t="str">
        <f>VLOOKUP(Tabella1[[#This Row],[COD. OPERATORE]],Tabella3[],2,FALSE)</f>
        <v>KETTY</v>
      </c>
      <c r="D167" t="s">
        <v>68</v>
      </c>
      <c r="E167" t="s">
        <v>164</v>
      </c>
      <c r="F167">
        <v>6</v>
      </c>
      <c r="G167" s="6" t="str">
        <f>VLOOKUP(Tabella1[[#This Row],[COD. MACCHINA]],Tabella35[],2,FALSE)</f>
        <v>MSA matr.4319</v>
      </c>
      <c r="H167">
        <v>546151</v>
      </c>
      <c r="I167">
        <v>547652</v>
      </c>
      <c r="J167" s="6">
        <f>Tabella1[[#This Row],[ASS. FINALI]]-Tabella1[[#This Row],[ASS.INIZIALI]]</f>
        <v>1501</v>
      </c>
      <c r="K167" t="s">
        <v>20</v>
      </c>
      <c r="M167" s="6">
        <f>ROUNDDOWN(IF(Tabella1[[#This Row],[DOPPIO OPERATORE '[SI/NO']]]="SI",Tabella1[[#This Row],[DIFFERENZA]]/2,Tabella1[[#This Row],[DIFFERENZA]]),0)</f>
        <v>1501</v>
      </c>
      <c r="O167" s="6">
        <f>Tabella1[[#This Row],[DIFFERENZA EFFETTIVA SE DOPPIO OPERATORE]]-Tabella1[[#This Row],[SCARTI]]</f>
        <v>1501</v>
      </c>
      <c r="P167" s="4">
        <v>0.5625</v>
      </c>
      <c r="Q167" s="4">
        <v>0.72916666666666663</v>
      </c>
      <c r="R167" s="5">
        <f>Tabella1[[#This Row],[ORA FINE MATTINA]]-Tabella1[[#This Row],[ORA INIZIO MATTINA]]</f>
        <v>0.16666666666666663</v>
      </c>
      <c r="S167" s="4"/>
      <c r="T167" s="4"/>
      <c r="U167" s="5">
        <f>Tabella1[[#This Row],[ORA FINE POMERIGGIO]]-Tabella1[[#This Row],[ORA INIZIO POMERIGGIO]]</f>
        <v>0</v>
      </c>
      <c r="V167" s="5">
        <f>Tabella1[[#This Row],[TOT. TEMPO POMERIGGIO]]+Tabella1[[#This Row],[TOT. TEMPO MATTINA]]</f>
        <v>0.16666666666666663</v>
      </c>
      <c r="W167" s="7">
        <f>((HOUR(Tabella1[[#This Row],[TOT. ORE]])*60)+MINUTE(Tabella1[[#This Row],[TOT. ORE]]))</f>
        <v>240</v>
      </c>
      <c r="Y167" s="6">
        <f>Tabella1[[#This Row],[TOT. MINUTI]]-Tabella1[[#This Row],[FERMO MACCHINA]]</f>
        <v>240</v>
      </c>
      <c r="Z167" s="6">
        <f>ROUNDDOWN(Tabella1[[#This Row],[DIFFERENZA EFFETTIVA - SCARTI]]/Tabella1[[#This Row],[TEMPO EFFETTIVO]]*60,0)</f>
        <v>375</v>
      </c>
    </row>
    <row r="168" spans="1:27" x14ac:dyDescent="0.25">
      <c r="A168" s="1">
        <v>44600</v>
      </c>
      <c r="B168">
        <v>33</v>
      </c>
      <c r="C168" s="6" t="str">
        <f>VLOOKUP(Tabella1[[#This Row],[COD. OPERATORE]],Tabella3[],2,FALSE)</f>
        <v>KETTY</v>
      </c>
      <c r="D168" t="s">
        <v>68</v>
      </c>
      <c r="E168" t="s">
        <v>164</v>
      </c>
      <c r="F168">
        <v>6</v>
      </c>
      <c r="G168" s="6" t="str">
        <f>VLOOKUP(Tabella1[[#This Row],[COD. MACCHINA]],Tabella35[],2,FALSE)</f>
        <v>MSA matr.4319</v>
      </c>
      <c r="H168">
        <v>547652</v>
      </c>
      <c r="I168">
        <v>548758</v>
      </c>
      <c r="J168" s="6">
        <f>Tabella1[[#This Row],[ASS. FINALI]]-Tabella1[[#This Row],[ASS.INIZIALI]]</f>
        <v>1106</v>
      </c>
      <c r="K168" t="s">
        <v>20</v>
      </c>
      <c r="M168" s="6">
        <f>ROUNDDOWN(IF(Tabella1[[#This Row],[DOPPIO OPERATORE '[SI/NO']]]="SI",Tabella1[[#This Row],[DIFFERENZA]]/2,Tabella1[[#This Row],[DIFFERENZA]]),0)</f>
        <v>1106</v>
      </c>
      <c r="O168" s="6">
        <f>Tabella1[[#This Row],[DIFFERENZA EFFETTIVA SE DOPPIO OPERATORE]]-Tabella1[[#This Row],[SCARTI]]</f>
        <v>1106</v>
      </c>
      <c r="P168" s="4">
        <v>0.3611111111111111</v>
      </c>
      <c r="Q168" s="4">
        <v>0.5</v>
      </c>
      <c r="R168" s="5">
        <f>Tabella1[[#This Row],[ORA FINE MATTINA]]-Tabella1[[#This Row],[ORA INIZIO MATTINA]]</f>
        <v>0.1388888888888889</v>
      </c>
      <c r="S168" s="4"/>
      <c r="T168" s="4"/>
      <c r="U168" s="5">
        <f>Tabella1[[#This Row],[ORA FINE POMERIGGIO]]-Tabella1[[#This Row],[ORA INIZIO POMERIGGIO]]</f>
        <v>0</v>
      </c>
      <c r="V168" s="5">
        <f>Tabella1[[#This Row],[TOT. TEMPO POMERIGGIO]]+Tabella1[[#This Row],[TOT. TEMPO MATTINA]]</f>
        <v>0.1388888888888889</v>
      </c>
      <c r="W168" s="7">
        <f>((HOUR(Tabella1[[#This Row],[TOT. ORE]])*60)+MINUTE(Tabella1[[#This Row],[TOT. ORE]]))</f>
        <v>200</v>
      </c>
      <c r="Y168" s="6">
        <f>Tabella1[[#This Row],[TOT. MINUTI]]-Tabella1[[#This Row],[FERMO MACCHINA]]</f>
        <v>200</v>
      </c>
      <c r="Z168" s="6">
        <f>ROUNDDOWN(Tabella1[[#This Row],[DIFFERENZA EFFETTIVA - SCARTI]]/Tabella1[[#This Row],[TEMPO EFFETTIVO]]*60,0)</f>
        <v>331</v>
      </c>
      <c r="AA168" t="s">
        <v>66</v>
      </c>
    </row>
    <row r="169" spans="1:27" x14ac:dyDescent="0.25">
      <c r="A169" s="1">
        <v>44595</v>
      </c>
      <c r="B169">
        <v>11</v>
      </c>
      <c r="C169" s="6" t="str">
        <f>VLOOKUP(Tabella1[[#This Row],[COD. OPERATORE]],Tabella3[],2,FALSE)</f>
        <v>ILENIA</v>
      </c>
      <c r="D169" t="s">
        <v>16</v>
      </c>
      <c r="E169" t="s">
        <v>96</v>
      </c>
      <c r="F169">
        <v>8</v>
      </c>
      <c r="G169" s="6" t="str">
        <f>VLOOKUP(Tabella1[[#This Row],[COD. MACCHINA]],Tabella35[],2,FALSE)</f>
        <v>MONTAGGIO RUOTE</v>
      </c>
      <c r="H169">
        <v>0</v>
      </c>
      <c r="I169">
        <v>2000</v>
      </c>
      <c r="J169" s="6">
        <f>Tabella1[[#This Row],[ASS. FINALI]]-Tabella1[[#This Row],[ASS.INIZIALI]]</f>
        <v>2000</v>
      </c>
      <c r="K169" t="s">
        <v>20</v>
      </c>
      <c r="M169" s="6">
        <f>ROUNDDOWN(IF(Tabella1[[#This Row],[DOPPIO OPERATORE '[SI/NO']]]="SI",Tabella1[[#This Row],[DIFFERENZA]]/2,Tabella1[[#This Row],[DIFFERENZA]]),0)</f>
        <v>2000</v>
      </c>
      <c r="O169" s="6">
        <f>Tabella1[[#This Row],[DIFFERENZA EFFETTIVA SE DOPPIO OPERATORE]]-Tabella1[[#This Row],[SCARTI]]</f>
        <v>2000</v>
      </c>
      <c r="P169" s="4">
        <v>0.44097222222222227</v>
      </c>
      <c r="Q169" s="4">
        <v>0.5</v>
      </c>
      <c r="R169" s="5">
        <f>Tabella1[[#This Row],[ORA FINE MATTINA]]-Tabella1[[#This Row],[ORA INIZIO MATTINA]]</f>
        <v>5.9027777777777735E-2</v>
      </c>
      <c r="S169" s="4">
        <v>0.5625</v>
      </c>
      <c r="T169" s="4">
        <v>0.71527777777777779</v>
      </c>
      <c r="U169" s="5">
        <f>Tabella1[[#This Row],[ORA FINE POMERIGGIO]]-Tabella1[[#This Row],[ORA INIZIO POMERIGGIO]]</f>
        <v>0.15277777777777779</v>
      </c>
      <c r="V169" s="5">
        <f>Tabella1[[#This Row],[TOT. TEMPO POMERIGGIO]]+Tabella1[[#This Row],[TOT. TEMPO MATTINA]]</f>
        <v>0.21180555555555552</v>
      </c>
      <c r="W169" s="7">
        <f>((HOUR(Tabella1[[#This Row],[TOT. ORE]])*60)+MINUTE(Tabella1[[#This Row],[TOT. ORE]]))</f>
        <v>305</v>
      </c>
      <c r="Y169" s="6">
        <f>Tabella1[[#This Row],[TOT. MINUTI]]-Tabella1[[#This Row],[FERMO MACCHINA]]</f>
        <v>305</v>
      </c>
      <c r="Z169" s="6">
        <f>ROUNDDOWN(Tabella1[[#This Row],[DIFFERENZA EFFETTIVA - SCARTI]]/Tabella1[[#This Row],[TEMPO EFFETTIVO]]*60,0)</f>
        <v>393</v>
      </c>
    </row>
    <row r="170" spans="1:27" x14ac:dyDescent="0.25">
      <c r="A170" s="1">
        <v>44596</v>
      </c>
      <c r="B170">
        <v>11</v>
      </c>
      <c r="C170" s="6" t="str">
        <f>VLOOKUP(Tabella1[[#This Row],[COD. OPERATORE]],Tabella3[],2,FALSE)</f>
        <v>ILENIA</v>
      </c>
      <c r="D170" t="s">
        <v>165</v>
      </c>
      <c r="E170" t="s">
        <v>167</v>
      </c>
      <c r="F170" t="s">
        <v>64</v>
      </c>
      <c r="G170" s="6" t="str">
        <f>VLOOKUP(Tabella1[[#This Row],[COD. MACCHINA]],Tabella35[],2,FALSE)</f>
        <v>MANUALE</v>
      </c>
      <c r="H170">
        <v>0</v>
      </c>
      <c r="I170">
        <v>80</v>
      </c>
      <c r="J170" s="6">
        <f>Tabella1[[#This Row],[ASS. FINALI]]-Tabella1[[#This Row],[ASS.INIZIALI]]</f>
        <v>80</v>
      </c>
      <c r="K170" t="s">
        <v>20</v>
      </c>
      <c r="M170" s="6">
        <f>ROUNDDOWN(IF(Tabella1[[#This Row],[DOPPIO OPERATORE '[SI/NO']]]="SI",Tabella1[[#This Row],[DIFFERENZA]]/2,Tabella1[[#This Row],[DIFFERENZA]]),0)</f>
        <v>80</v>
      </c>
      <c r="O170" s="6">
        <f>Tabella1[[#This Row],[DIFFERENZA EFFETTIVA SE DOPPIO OPERATORE]]-Tabella1[[#This Row],[SCARTI]]</f>
        <v>80</v>
      </c>
      <c r="P170" s="4">
        <v>0.61458333333333337</v>
      </c>
      <c r="Q170" s="4">
        <v>0.72916666666666663</v>
      </c>
      <c r="R170" s="5">
        <f>Tabella1[[#This Row],[ORA FINE MATTINA]]-Tabella1[[#This Row],[ORA INIZIO MATTINA]]</f>
        <v>0.11458333333333326</v>
      </c>
      <c r="S170" s="4"/>
      <c r="T170" s="4"/>
      <c r="U170" s="5">
        <f>Tabella1[[#This Row],[ORA FINE POMERIGGIO]]-Tabella1[[#This Row],[ORA INIZIO POMERIGGIO]]</f>
        <v>0</v>
      </c>
      <c r="V170" s="5">
        <f>Tabella1[[#This Row],[TOT. TEMPO POMERIGGIO]]+Tabella1[[#This Row],[TOT. TEMPO MATTINA]]</f>
        <v>0.11458333333333326</v>
      </c>
      <c r="W170" s="7">
        <f>((HOUR(Tabella1[[#This Row],[TOT. ORE]])*60)+MINUTE(Tabella1[[#This Row],[TOT. ORE]]))</f>
        <v>165</v>
      </c>
      <c r="Y170" s="6">
        <f>Tabella1[[#This Row],[TOT. MINUTI]]-Tabella1[[#This Row],[FERMO MACCHINA]]</f>
        <v>165</v>
      </c>
      <c r="Z170" s="6">
        <f>ROUNDDOWN(Tabella1[[#This Row],[DIFFERENZA EFFETTIVA - SCARTI]]/Tabella1[[#This Row],[TEMPO EFFETTIVO]]*60,0)</f>
        <v>29</v>
      </c>
      <c r="AA170" t="s">
        <v>66</v>
      </c>
    </row>
    <row r="171" spans="1:27" x14ac:dyDescent="0.25">
      <c r="A171" s="1">
        <v>44599</v>
      </c>
      <c r="B171">
        <v>11</v>
      </c>
      <c r="C171" s="6" t="str">
        <f>VLOOKUP(Tabella1[[#This Row],[COD. OPERATORE]],Tabella3[],2,FALSE)</f>
        <v>ILENIA</v>
      </c>
      <c r="D171" t="s">
        <v>165</v>
      </c>
      <c r="E171" t="s">
        <v>167</v>
      </c>
      <c r="F171" t="s">
        <v>64</v>
      </c>
      <c r="G171" s="6" t="str">
        <f>VLOOKUP(Tabella1[[#This Row],[COD. MACCHINA]],Tabella35[],2,FALSE)</f>
        <v>MANUALE</v>
      </c>
      <c r="H171">
        <v>80</v>
      </c>
      <c r="I171">
        <v>470</v>
      </c>
      <c r="J171" s="6">
        <f>Tabella1[[#This Row],[ASS. FINALI]]-Tabella1[[#This Row],[ASS.INIZIALI]]</f>
        <v>390</v>
      </c>
      <c r="K171" t="s">
        <v>20</v>
      </c>
      <c r="M171" s="6">
        <f>ROUNDDOWN(IF(Tabella1[[#This Row],[DOPPIO OPERATORE '[SI/NO']]]="SI",Tabella1[[#This Row],[DIFFERENZA]]/2,Tabella1[[#This Row],[DIFFERENZA]]),0)</f>
        <v>390</v>
      </c>
      <c r="O171" s="6">
        <f>Tabella1[[#This Row],[DIFFERENZA EFFETTIVA SE DOPPIO OPERATORE]]-Tabella1[[#This Row],[SCARTI]]</f>
        <v>390</v>
      </c>
      <c r="P171" s="4">
        <v>0.33333333333333331</v>
      </c>
      <c r="Q171" s="4">
        <v>0.5</v>
      </c>
      <c r="R171" s="5">
        <f>Tabella1[[#This Row],[ORA FINE MATTINA]]-Tabella1[[#This Row],[ORA INIZIO MATTINA]]</f>
        <v>0.16666666666666669</v>
      </c>
      <c r="S171" s="4">
        <v>0.5625</v>
      </c>
      <c r="T171" s="4">
        <v>0.72916666666666663</v>
      </c>
      <c r="U171" s="5">
        <f>Tabella1[[#This Row],[ORA FINE POMERIGGIO]]-Tabella1[[#This Row],[ORA INIZIO POMERIGGIO]]</f>
        <v>0.16666666666666663</v>
      </c>
      <c r="V171" s="5">
        <f>Tabella1[[#This Row],[TOT. TEMPO POMERIGGIO]]+Tabella1[[#This Row],[TOT. TEMPO MATTINA]]</f>
        <v>0.33333333333333331</v>
      </c>
      <c r="W171" s="7">
        <f>((HOUR(Tabella1[[#This Row],[TOT. ORE]])*60)+MINUTE(Tabella1[[#This Row],[TOT. ORE]]))</f>
        <v>480</v>
      </c>
      <c r="Y171" s="6">
        <f>Tabella1[[#This Row],[TOT. MINUTI]]-Tabella1[[#This Row],[FERMO MACCHINA]]</f>
        <v>480</v>
      </c>
      <c r="Z171" s="6">
        <f>ROUNDDOWN(Tabella1[[#This Row],[DIFFERENZA EFFETTIVA - SCARTI]]/Tabella1[[#This Row],[TEMPO EFFETTIVO]]*60,0)</f>
        <v>48</v>
      </c>
      <c r="AA171" t="s">
        <v>66</v>
      </c>
    </row>
    <row r="172" spans="1:27" x14ac:dyDescent="0.25">
      <c r="A172" s="1">
        <v>44600</v>
      </c>
      <c r="B172">
        <v>11</v>
      </c>
      <c r="C172" s="6" t="str">
        <f>VLOOKUP(Tabella1[[#This Row],[COD. OPERATORE]],Tabella3[],2,FALSE)</f>
        <v>ILENIA</v>
      </c>
      <c r="D172" t="s">
        <v>165</v>
      </c>
      <c r="E172" t="s">
        <v>167</v>
      </c>
      <c r="F172" t="s">
        <v>64</v>
      </c>
      <c r="G172" s="6" t="str">
        <f>VLOOKUP(Tabella1[[#This Row],[COD. MACCHINA]],Tabella35[],2,FALSE)</f>
        <v>MANUALE</v>
      </c>
      <c r="H172">
        <v>470</v>
      </c>
      <c r="I172">
        <v>770</v>
      </c>
      <c r="J172" s="6">
        <f>Tabella1[[#This Row],[ASS. FINALI]]-Tabella1[[#This Row],[ASS.INIZIALI]]</f>
        <v>300</v>
      </c>
      <c r="K172" t="s">
        <v>20</v>
      </c>
      <c r="M172" s="6">
        <f>ROUNDDOWN(IF(Tabella1[[#This Row],[DOPPIO OPERATORE '[SI/NO']]]="SI",Tabella1[[#This Row],[DIFFERENZA]]/2,Tabella1[[#This Row],[DIFFERENZA]]),0)</f>
        <v>300</v>
      </c>
      <c r="O172" s="6">
        <f>Tabella1[[#This Row],[DIFFERENZA EFFETTIVA SE DOPPIO OPERATORE]]-Tabella1[[#This Row],[SCARTI]]</f>
        <v>300</v>
      </c>
      <c r="P172" s="4">
        <v>0.36458333333333331</v>
      </c>
      <c r="Q172" s="4">
        <v>0.48958333333333331</v>
      </c>
      <c r="R172" s="5">
        <f>Tabella1[[#This Row],[ORA FINE MATTINA]]-Tabella1[[#This Row],[ORA INIZIO MATTINA]]</f>
        <v>0.125</v>
      </c>
      <c r="S172" s="4"/>
      <c r="T172" s="4"/>
      <c r="U172" s="5">
        <f>Tabella1[[#This Row],[ORA FINE POMERIGGIO]]-Tabella1[[#This Row],[ORA INIZIO POMERIGGIO]]</f>
        <v>0</v>
      </c>
      <c r="V172" s="5">
        <f>Tabella1[[#This Row],[TOT. TEMPO POMERIGGIO]]+Tabella1[[#This Row],[TOT. TEMPO MATTINA]]</f>
        <v>0.125</v>
      </c>
      <c r="W172" s="7">
        <f>((HOUR(Tabella1[[#This Row],[TOT. ORE]])*60)+MINUTE(Tabella1[[#This Row],[TOT. ORE]]))</f>
        <v>180</v>
      </c>
      <c r="Y172" s="6">
        <f>Tabella1[[#This Row],[TOT. MINUTI]]-Tabella1[[#This Row],[FERMO MACCHINA]]</f>
        <v>180</v>
      </c>
      <c r="Z172" s="6">
        <f>ROUNDDOWN(Tabella1[[#This Row],[DIFFERENZA EFFETTIVA - SCARTI]]/Tabella1[[#This Row],[TEMPO EFFETTIVO]]*60,0)</f>
        <v>100</v>
      </c>
      <c r="AA172" t="s">
        <v>66</v>
      </c>
    </row>
    <row r="173" spans="1:27" x14ac:dyDescent="0.25">
      <c r="A173" s="1">
        <v>44600</v>
      </c>
      <c r="B173">
        <v>11</v>
      </c>
      <c r="C173" s="6" t="str">
        <f>VLOOKUP(Tabella1[[#This Row],[COD. OPERATORE]],Tabella3[],2,FALSE)</f>
        <v>ILENIA</v>
      </c>
      <c r="D173" t="s">
        <v>74</v>
      </c>
      <c r="E173" t="s">
        <v>168</v>
      </c>
      <c r="F173" t="s">
        <v>64</v>
      </c>
      <c r="G173" s="6" t="str">
        <f>VLOOKUP(Tabella1[[#This Row],[COD. MACCHINA]],Tabella35[],2,FALSE)</f>
        <v>MANUALE</v>
      </c>
      <c r="H173">
        <v>0</v>
      </c>
      <c r="I173">
        <v>2100</v>
      </c>
      <c r="J173" s="6">
        <f>Tabella1[[#This Row],[ASS. FINALI]]-Tabella1[[#This Row],[ASS.INIZIALI]]</f>
        <v>2100</v>
      </c>
      <c r="K173" t="s">
        <v>20</v>
      </c>
      <c r="M173" s="6">
        <f>ROUNDDOWN(IF(Tabella1[[#This Row],[DOPPIO OPERATORE '[SI/NO']]]="SI",Tabella1[[#This Row],[DIFFERENZA]]/2,Tabella1[[#This Row],[DIFFERENZA]]),0)</f>
        <v>2100</v>
      </c>
      <c r="O173" s="6">
        <f>Tabella1[[#This Row],[DIFFERENZA EFFETTIVA SE DOPPIO OPERATORE]]-Tabella1[[#This Row],[SCARTI]]</f>
        <v>2100</v>
      </c>
      <c r="P173" s="4">
        <v>0.48958333333333331</v>
      </c>
      <c r="Q173" s="4">
        <v>0.5</v>
      </c>
      <c r="R173" s="5">
        <f>Tabella1[[#This Row],[ORA FINE MATTINA]]-Tabella1[[#This Row],[ORA INIZIO MATTINA]]</f>
        <v>1.0416666666666685E-2</v>
      </c>
      <c r="S173" s="4">
        <v>0.5625</v>
      </c>
      <c r="T173" s="4">
        <v>0.71875</v>
      </c>
      <c r="U173" s="5">
        <f>Tabella1[[#This Row],[ORA FINE POMERIGGIO]]-Tabella1[[#This Row],[ORA INIZIO POMERIGGIO]]</f>
        <v>0.15625</v>
      </c>
      <c r="V173" s="5">
        <f>Tabella1[[#This Row],[TOT. TEMPO POMERIGGIO]]+Tabella1[[#This Row],[TOT. TEMPO MATTINA]]</f>
        <v>0.16666666666666669</v>
      </c>
      <c r="W173" s="7">
        <f>((HOUR(Tabella1[[#This Row],[TOT. ORE]])*60)+MINUTE(Tabella1[[#This Row],[TOT. ORE]]))</f>
        <v>240</v>
      </c>
      <c r="Y173" s="6">
        <f>Tabella1[[#This Row],[TOT. MINUTI]]-Tabella1[[#This Row],[FERMO MACCHINA]]</f>
        <v>240</v>
      </c>
      <c r="Z173" s="6">
        <f>ROUNDDOWN(Tabella1[[#This Row],[DIFFERENZA EFFETTIVA - SCARTI]]/Tabella1[[#This Row],[TEMPO EFFETTIVO]]*60,0)</f>
        <v>525</v>
      </c>
      <c r="AA173" t="s">
        <v>66</v>
      </c>
    </row>
    <row r="174" spans="1:27" x14ac:dyDescent="0.25">
      <c r="A174" s="1">
        <v>44601</v>
      </c>
      <c r="B174">
        <v>11</v>
      </c>
      <c r="C174" s="6" t="str">
        <f>VLOOKUP(Tabella1[[#This Row],[COD. OPERATORE]],Tabella3[],2,FALSE)</f>
        <v>ILENIA</v>
      </c>
      <c r="D174" t="s">
        <v>74</v>
      </c>
      <c r="E174" t="s">
        <v>168</v>
      </c>
      <c r="F174" t="s">
        <v>64</v>
      </c>
      <c r="G174" s="6" t="str">
        <f>VLOOKUP(Tabella1[[#This Row],[COD. MACCHINA]],Tabella35[],2,FALSE)</f>
        <v>MANUALE</v>
      </c>
      <c r="H174">
        <v>2100</v>
      </c>
      <c r="I174">
        <v>6685</v>
      </c>
      <c r="J174" s="6">
        <f>Tabella1[[#This Row],[ASS. FINALI]]-Tabella1[[#This Row],[ASS.INIZIALI]]</f>
        <v>4585</v>
      </c>
      <c r="K174" t="s">
        <v>20</v>
      </c>
      <c r="M174" s="6">
        <f>ROUNDDOWN(IF(Tabella1[[#This Row],[DOPPIO OPERATORE '[SI/NO']]]="SI",Tabella1[[#This Row],[DIFFERENZA]]/2,Tabella1[[#This Row],[DIFFERENZA]]),0)</f>
        <v>4585</v>
      </c>
      <c r="O174" s="6">
        <f>Tabella1[[#This Row],[DIFFERENZA EFFETTIVA SE DOPPIO OPERATORE]]-Tabella1[[#This Row],[SCARTI]]</f>
        <v>4585</v>
      </c>
      <c r="P174" s="4">
        <v>0.33333333333333331</v>
      </c>
      <c r="Q174" s="4">
        <v>0.5</v>
      </c>
      <c r="R174" s="5">
        <f>Tabella1[[#This Row],[ORA FINE MATTINA]]-Tabella1[[#This Row],[ORA INIZIO MATTINA]]</f>
        <v>0.16666666666666669</v>
      </c>
      <c r="S174" s="4">
        <v>0.5625</v>
      </c>
      <c r="T174" s="4">
        <v>0.71875</v>
      </c>
      <c r="U174" s="5">
        <f>Tabella1[[#This Row],[ORA FINE POMERIGGIO]]-Tabella1[[#This Row],[ORA INIZIO POMERIGGIO]]</f>
        <v>0.15625</v>
      </c>
      <c r="V174" s="5">
        <f>Tabella1[[#This Row],[TOT. TEMPO POMERIGGIO]]+Tabella1[[#This Row],[TOT. TEMPO MATTINA]]</f>
        <v>0.32291666666666669</v>
      </c>
      <c r="W174" s="7">
        <f>((HOUR(Tabella1[[#This Row],[TOT. ORE]])*60)+MINUTE(Tabella1[[#This Row],[TOT. ORE]]))</f>
        <v>465</v>
      </c>
      <c r="Y174" s="6">
        <f>Tabella1[[#This Row],[TOT. MINUTI]]-Tabella1[[#This Row],[FERMO MACCHINA]]</f>
        <v>465</v>
      </c>
      <c r="Z174" s="6">
        <f>ROUNDDOWN(Tabella1[[#This Row],[DIFFERENZA EFFETTIVA - SCARTI]]/Tabella1[[#This Row],[TEMPO EFFETTIVO]]*60,0)</f>
        <v>591</v>
      </c>
      <c r="AA174" t="s">
        <v>66</v>
      </c>
    </row>
    <row r="175" spans="1:27" x14ac:dyDescent="0.25">
      <c r="A175" s="1">
        <v>44601</v>
      </c>
      <c r="B175">
        <v>11</v>
      </c>
      <c r="C175" s="6" t="str">
        <f>VLOOKUP(Tabella1[[#This Row],[COD. OPERATORE]],Tabella3[],2,FALSE)</f>
        <v>ILENIA</v>
      </c>
      <c r="D175" t="s">
        <v>166</v>
      </c>
      <c r="E175" t="s">
        <v>169</v>
      </c>
      <c r="F175" t="s">
        <v>64</v>
      </c>
      <c r="G175" s="6" t="str">
        <f>VLOOKUP(Tabella1[[#This Row],[COD. MACCHINA]],Tabella35[],2,FALSE)</f>
        <v>MANUALE</v>
      </c>
      <c r="H175">
        <v>0</v>
      </c>
      <c r="I175">
        <v>40</v>
      </c>
      <c r="J175" s="6">
        <f>Tabella1[[#This Row],[ASS. FINALI]]-Tabella1[[#This Row],[ASS.INIZIALI]]</f>
        <v>40</v>
      </c>
      <c r="K175" t="s">
        <v>20</v>
      </c>
      <c r="M175" s="6">
        <f>ROUNDDOWN(IF(Tabella1[[#This Row],[DOPPIO OPERATORE '[SI/NO']]]="SI",Tabella1[[#This Row],[DIFFERENZA]]/2,Tabella1[[#This Row],[DIFFERENZA]]),0)</f>
        <v>40</v>
      </c>
      <c r="O175" s="6">
        <f>Tabella1[[#This Row],[DIFFERENZA EFFETTIVA SE DOPPIO OPERATORE]]-Tabella1[[#This Row],[SCARTI]]</f>
        <v>40</v>
      </c>
      <c r="P175" s="4">
        <v>0.71875</v>
      </c>
      <c r="Q175" s="4">
        <v>0.72916666666666663</v>
      </c>
      <c r="R175" s="5">
        <f>Tabella1[[#This Row],[ORA FINE MATTINA]]-Tabella1[[#This Row],[ORA INIZIO MATTINA]]</f>
        <v>1.041666666666663E-2</v>
      </c>
      <c r="S175" s="4"/>
      <c r="T175" s="4"/>
      <c r="U175" s="5">
        <f>Tabella1[[#This Row],[ORA FINE POMERIGGIO]]-Tabella1[[#This Row],[ORA INIZIO POMERIGGIO]]</f>
        <v>0</v>
      </c>
      <c r="V175" s="5">
        <f>Tabella1[[#This Row],[TOT. TEMPO POMERIGGIO]]+Tabella1[[#This Row],[TOT. TEMPO MATTINA]]</f>
        <v>1.041666666666663E-2</v>
      </c>
      <c r="W175" s="7">
        <f>((HOUR(Tabella1[[#This Row],[TOT. ORE]])*60)+MINUTE(Tabella1[[#This Row],[TOT. ORE]]))</f>
        <v>15</v>
      </c>
      <c r="Y175" s="6">
        <f>Tabella1[[#This Row],[TOT. MINUTI]]-Tabella1[[#This Row],[FERMO MACCHINA]]</f>
        <v>15</v>
      </c>
      <c r="Z175" s="6">
        <f>ROUNDDOWN(Tabella1[[#This Row],[DIFFERENZA EFFETTIVA - SCARTI]]/Tabella1[[#This Row],[TEMPO EFFETTIVO]]*60,0)</f>
        <v>160</v>
      </c>
      <c r="AA175" t="s">
        <v>66</v>
      </c>
    </row>
    <row r="176" spans="1:27" x14ac:dyDescent="0.25">
      <c r="A176" s="1">
        <v>44602</v>
      </c>
      <c r="B176">
        <v>11</v>
      </c>
      <c r="C176" s="6" t="str">
        <f>VLOOKUP(Tabella1[[#This Row],[COD. OPERATORE]],Tabella3[],2,FALSE)</f>
        <v>ILENIA</v>
      </c>
      <c r="D176" t="s">
        <v>166</v>
      </c>
      <c r="E176" t="s">
        <v>169</v>
      </c>
      <c r="F176" t="s">
        <v>64</v>
      </c>
      <c r="G176" s="6" t="str">
        <f>VLOOKUP(Tabella1[[#This Row],[COD. MACCHINA]],Tabella35[],2,FALSE)</f>
        <v>MANUALE</v>
      </c>
      <c r="H176">
        <v>40</v>
      </c>
      <c r="I176">
        <v>600</v>
      </c>
      <c r="J176" s="6">
        <f>Tabella1[[#This Row],[ASS. FINALI]]-Tabella1[[#This Row],[ASS.INIZIALI]]</f>
        <v>560</v>
      </c>
      <c r="K176" t="s">
        <v>20</v>
      </c>
      <c r="M176" s="6">
        <f>ROUNDDOWN(IF(Tabella1[[#This Row],[DOPPIO OPERATORE '[SI/NO']]]="SI",Tabella1[[#This Row],[DIFFERENZA]]/2,Tabella1[[#This Row],[DIFFERENZA]]),0)</f>
        <v>560</v>
      </c>
      <c r="O176" s="6">
        <f>Tabella1[[#This Row],[DIFFERENZA EFFETTIVA SE DOPPIO OPERATORE]]-Tabella1[[#This Row],[SCARTI]]</f>
        <v>560</v>
      </c>
      <c r="P176" s="4">
        <v>0.33333333333333331</v>
      </c>
      <c r="Q176" s="4">
        <v>0.4236111111111111</v>
      </c>
      <c r="R176" s="5">
        <f>Tabella1[[#This Row],[ORA FINE MATTINA]]-Tabella1[[#This Row],[ORA INIZIO MATTINA]]</f>
        <v>9.027777777777779E-2</v>
      </c>
      <c r="S176" s="4"/>
      <c r="T176" s="4"/>
      <c r="U176" s="5">
        <f>Tabella1[[#This Row],[ORA FINE POMERIGGIO]]-Tabella1[[#This Row],[ORA INIZIO POMERIGGIO]]</f>
        <v>0</v>
      </c>
      <c r="V176" s="5">
        <f>Tabella1[[#This Row],[TOT. TEMPO POMERIGGIO]]+Tabella1[[#This Row],[TOT. TEMPO MATTINA]]</f>
        <v>9.027777777777779E-2</v>
      </c>
      <c r="W176" s="7">
        <f>((HOUR(Tabella1[[#This Row],[TOT. ORE]])*60)+MINUTE(Tabella1[[#This Row],[TOT. ORE]]))</f>
        <v>130</v>
      </c>
      <c r="Y176" s="6">
        <f>Tabella1[[#This Row],[TOT. MINUTI]]-Tabella1[[#This Row],[FERMO MACCHINA]]</f>
        <v>130</v>
      </c>
      <c r="Z176" s="6">
        <f>ROUNDDOWN(Tabella1[[#This Row],[DIFFERENZA EFFETTIVA - SCARTI]]/Tabella1[[#This Row],[TEMPO EFFETTIVO]]*60,0)</f>
        <v>258</v>
      </c>
      <c r="AA176" t="s">
        <v>66</v>
      </c>
    </row>
    <row r="177" spans="1:27" x14ac:dyDescent="0.25">
      <c r="A177" s="1">
        <v>44593</v>
      </c>
      <c r="B177">
        <v>1</v>
      </c>
      <c r="C177" s="6" t="str">
        <f>VLOOKUP(Tabella1[[#This Row],[COD. OPERATORE]],Tabella3[],2,FALSE)</f>
        <v>ROBY</v>
      </c>
      <c r="D177" t="s">
        <v>54</v>
      </c>
      <c r="E177" t="s">
        <v>170</v>
      </c>
      <c r="F177">
        <v>1</v>
      </c>
      <c r="G177" s="6" t="str">
        <f>VLOOKUP(Tabella1[[#This Row],[COD. MACCHINA]],Tabella35[],2,FALSE)</f>
        <v>TRAPANO A COLONNA</v>
      </c>
      <c r="H177">
        <v>1000</v>
      </c>
      <c r="I177">
        <v>2100</v>
      </c>
      <c r="J177" s="6">
        <f>Tabella1[[#This Row],[ASS. FINALI]]-Tabella1[[#This Row],[ASS.INIZIALI]]</f>
        <v>1100</v>
      </c>
      <c r="K177" t="s">
        <v>20</v>
      </c>
      <c r="M177" s="6">
        <f>ROUNDDOWN(IF(Tabella1[[#This Row],[DOPPIO OPERATORE '[SI/NO']]]="SI",Tabella1[[#This Row],[DIFFERENZA]]/2,Tabella1[[#This Row],[DIFFERENZA]]),0)</f>
        <v>1100</v>
      </c>
      <c r="O177" s="6">
        <f>Tabella1[[#This Row],[DIFFERENZA EFFETTIVA SE DOPPIO OPERATORE]]-Tabella1[[#This Row],[SCARTI]]</f>
        <v>1100</v>
      </c>
      <c r="P177" s="4">
        <v>0.33333333333333331</v>
      </c>
      <c r="Q177" s="4">
        <v>0.5</v>
      </c>
      <c r="R177" s="5">
        <f>Tabella1[[#This Row],[ORA FINE MATTINA]]-Tabella1[[#This Row],[ORA INIZIO MATTINA]]</f>
        <v>0.16666666666666669</v>
      </c>
      <c r="S177" s="4"/>
      <c r="T177" s="4"/>
      <c r="U177" s="5">
        <f>Tabella1[[#This Row],[ORA FINE POMERIGGIO]]-Tabella1[[#This Row],[ORA INIZIO POMERIGGIO]]</f>
        <v>0</v>
      </c>
      <c r="V177" s="5">
        <f>Tabella1[[#This Row],[TOT. TEMPO POMERIGGIO]]+Tabella1[[#This Row],[TOT. TEMPO MATTINA]]</f>
        <v>0.16666666666666669</v>
      </c>
      <c r="W177" s="7">
        <f>((HOUR(Tabella1[[#This Row],[TOT. ORE]])*60)+MINUTE(Tabella1[[#This Row],[TOT. ORE]]))</f>
        <v>240</v>
      </c>
      <c r="Y177" s="6">
        <f>Tabella1[[#This Row],[TOT. MINUTI]]-Tabella1[[#This Row],[FERMO MACCHINA]]</f>
        <v>240</v>
      </c>
      <c r="Z177" s="6">
        <f>ROUNDDOWN(Tabella1[[#This Row],[DIFFERENZA EFFETTIVA - SCARTI]]/Tabella1[[#This Row],[TEMPO EFFETTIVO]]*60,0)</f>
        <v>275</v>
      </c>
      <c r="AA177" t="s">
        <v>147</v>
      </c>
    </row>
    <row r="178" spans="1:27" x14ac:dyDescent="0.25">
      <c r="A178" s="1">
        <v>44593</v>
      </c>
      <c r="B178">
        <v>1</v>
      </c>
      <c r="C178" s="6" t="str">
        <f>VLOOKUP(Tabella1[[#This Row],[COD. OPERATORE]],Tabella3[],2,FALSE)</f>
        <v>ROBY</v>
      </c>
      <c r="D178" t="s">
        <v>56</v>
      </c>
      <c r="E178" t="s">
        <v>171</v>
      </c>
      <c r="F178">
        <v>12</v>
      </c>
      <c r="G178" s="6" t="str">
        <f>VLOOKUP(Tabella1[[#This Row],[COD. MACCHINA]],Tabella35[],2,FALSE)</f>
        <v>FRESA matr.550/6</v>
      </c>
      <c r="H178">
        <v>0</v>
      </c>
      <c r="I178">
        <v>500</v>
      </c>
      <c r="J178" s="6">
        <f>Tabella1[[#This Row],[ASS. FINALI]]-Tabella1[[#This Row],[ASS.INIZIALI]]</f>
        <v>500</v>
      </c>
      <c r="K178" t="s">
        <v>20</v>
      </c>
      <c r="M178" s="6">
        <f>ROUNDDOWN(IF(Tabella1[[#This Row],[DOPPIO OPERATORE '[SI/NO']]]="SI",Tabella1[[#This Row],[DIFFERENZA]]/2,Tabella1[[#This Row],[DIFFERENZA]]),0)</f>
        <v>500</v>
      </c>
      <c r="O178" s="6">
        <f>Tabella1[[#This Row],[DIFFERENZA EFFETTIVA SE DOPPIO OPERATORE]]-Tabella1[[#This Row],[SCARTI]]</f>
        <v>500</v>
      </c>
      <c r="P178" s="4">
        <v>0.5625</v>
      </c>
      <c r="Q178" s="4">
        <v>0.60763888888888895</v>
      </c>
      <c r="R178" s="5">
        <f>Tabella1[[#This Row],[ORA FINE MATTINA]]-Tabella1[[#This Row],[ORA INIZIO MATTINA]]</f>
        <v>4.5138888888888951E-2</v>
      </c>
      <c r="S178" s="4"/>
      <c r="T178" s="4"/>
      <c r="U178" s="5">
        <f>Tabella1[[#This Row],[ORA FINE POMERIGGIO]]-Tabella1[[#This Row],[ORA INIZIO POMERIGGIO]]</f>
        <v>0</v>
      </c>
      <c r="V178" s="5">
        <f>Tabella1[[#This Row],[TOT. TEMPO POMERIGGIO]]+Tabella1[[#This Row],[TOT. TEMPO MATTINA]]</f>
        <v>4.5138888888888951E-2</v>
      </c>
      <c r="W178" s="7">
        <f>((HOUR(Tabella1[[#This Row],[TOT. ORE]])*60)+MINUTE(Tabella1[[#This Row],[TOT. ORE]]))</f>
        <v>65</v>
      </c>
      <c r="Y178" s="6">
        <f>Tabella1[[#This Row],[TOT. MINUTI]]-Tabella1[[#This Row],[FERMO MACCHINA]]</f>
        <v>65</v>
      </c>
      <c r="Z178" s="6">
        <f>ROUNDDOWN(Tabella1[[#This Row],[DIFFERENZA EFFETTIVA - SCARTI]]/Tabella1[[#This Row],[TEMPO EFFETTIVO]]*60,0)</f>
        <v>461</v>
      </c>
      <c r="AA178" t="s">
        <v>147</v>
      </c>
    </row>
    <row r="179" spans="1:27" x14ac:dyDescent="0.25">
      <c r="A179" s="1">
        <v>44593</v>
      </c>
      <c r="B179">
        <v>1</v>
      </c>
      <c r="C179" s="6" t="str">
        <f>VLOOKUP(Tabella1[[#This Row],[COD. OPERATORE]],Tabella3[],2,FALSE)</f>
        <v>ROBY</v>
      </c>
      <c r="D179" t="s">
        <v>56</v>
      </c>
      <c r="E179" t="s">
        <v>172</v>
      </c>
      <c r="F179">
        <v>12</v>
      </c>
      <c r="G179" s="6" t="str">
        <f>VLOOKUP(Tabella1[[#This Row],[COD. MACCHINA]],Tabella35[],2,FALSE)</f>
        <v>FRESA matr.550/6</v>
      </c>
      <c r="H179">
        <v>0</v>
      </c>
      <c r="I179">
        <v>1500</v>
      </c>
      <c r="J179" s="6">
        <f>Tabella1[[#This Row],[ASS. FINALI]]-Tabella1[[#This Row],[ASS.INIZIALI]]</f>
        <v>1500</v>
      </c>
      <c r="K179" t="s">
        <v>20</v>
      </c>
      <c r="M179" s="6">
        <f>ROUNDDOWN(IF(Tabella1[[#This Row],[DOPPIO OPERATORE '[SI/NO']]]="SI",Tabella1[[#This Row],[DIFFERENZA]]/2,Tabella1[[#This Row],[DIFFERENZA]]),0)</f>
        <v>1500</v>
      </c>
      <c r="O179" s="6">
        <f>Tabella1[[#This Row],[DIFFERENZA EFFETTIVA SE DOPPIO OPERATORE]]-Tabella1[[#This Row],[SCARTI]]</f>
        <v>1500</v>
      </c>
      <c r="P179" s="4">
        <v>0.60763888888888895</v>
      </c>
      <c r="Q179" s="4">
        <v>0.72916666666666663</v>
      </c>
      <c r="R179" s="5">
        <f>Tabella1[[#This Row],[ORA FINE MATTINA]]-Tabella1[[#This Row],[ORA INIZIO MATTINA]]</f>
        <v>0.12152777777777768</v>
      </c>
      <c r="S179" s="4"/>
      <c r="T179" s="4"/>
      <c r="U179" s="5">
        <f>Tabella1[[#This Row],[ORA FINE POMERIGGIO]]-Tabella1[[#This Row],[ORA INIZIO POMERIGGIO]]</f>
        <v>0</v>
      </c>
      <c r="V179" s="5">
        <f>Tabella1[[#This Row],[TOT. TEMPO POMERIGGIO]]+Tabella1[[#This Row],[TOT. TEMPO MATTINA]]</f>
        <v>0.12152777777777768</v>
      </c>
      <c r="W179" s="7">
        <f>((HOUR(Tabella1[[#This Row],[TOT. ORE]])*60)+MINUTE(Tabella1[[#This Row],[TOT. ORE]]))</f>
        <v>175</v>
      </c>
      <c r="Y179" s="6">
        <f>Tabella1[[#This Row],[TOT. MINUTI]]-Tabella1[[#This Row],[FERMO MACCHINA]]</f>
        <v>175</v>
      </c>
      <c r="Z179" s="6">
        <f>ROUNDDOWN(Tabella1[[#This Row],[DIFFERENZA EFFETTIVA - SCARTI]]/Tabella1[[#This Row],[TEMPO EFFETTIVO]]*60,0)</f>
        <v>514</v>
      </c>
      <c r="AA179" t="s">
        <v>147</v>
      </c>
    </row>
    <row r="180" spans="1:27" x14ac:dyDescent="0.25">
      <c r="A180" s="1">
        <v>44594</v>
      </c>
      <c r="B180">
        <v>1</v>
      </c>
      <c r="C180" s="6" t="str">
        <f>VLOOKUP(Tabella1[[#This Row],[COD. OPERATORE]],Tabella3[],2,FALSE)</f>
        <v>ROBY</v>
      </c>
      <c r="D180" t="s">
        <v>56</v>
      </c>
      <c r="E180" t="s">
        <v>172</v>
      </c>
      <c r="F180" t="s">
        <v>64</v>
      </c>
      <c r="G180" s="6" t="str">
        <f>VLOOKUP(Tabella1[[#This Row],[COD. MACCHINA]],Tabella35[],2,FALSE)</f>
        <v>MANUALE</v>
      </c>
      <c r="H180">
        <v>0</v>
      </c>
      <c r="I180">
        <v>180</v>
      </c>
      <c r="J180" s="6">
        <f>Tabella1[[#This Row],[ASS. FINALI]]-Tabella1[[#This Row],[ASS.INIZIALI]]</f>
        <v>180</v>
      </c>
      <c r="K180" t="s">
        <v>20</v>
      </c>
      <c r="M180" s="6">
        <f>ROUNDDOWN(IF(Tabella1[[#This Row],[DOPPIO OPERATORE '[SI/NO']]]="SI",Tabella1[[#This Row],[DIFFERENZA]]/2,Tabella1[[#This Row],[DIFFERENZA]]),0)</f>
        <v>180</v>
      </c>
      <c r="O180" s="6">
        <f>Tabella1[[#This Row],[DIFFERENZA EFFETTIVA SE DOPPIO OPERATORE]]-Tabella1[[#This Row],[SCARTI]]</f>
        <v>180</v>
      </c>
      <c r="P180" s="4">
        <v>0.33333333333333331</v>
      </c>
      <c r="Q180" s="4">
        <v>0.37847222222222227</v>
      </c>
      <c r="R180" s="5">
        <f>Tabella1[[#This Row],[ORA FINE MATTINA]]-Tabella1[[#This Row],[ORA INIZIO MATTINA]]</f>
        <v>4.5138888888888951E-2</v>
      </c>
      <c r="S180" s="4"/>
      <c r="T180" s="4"/>
      <c r="U180" s="5">
        <f>Tabella1[[#This Row],[ORA FINE POMERIGGIO]]-Tabella1[[#This Row],[ORA INIZIO POMERIGGIO]]</f>
        <v>0</v>
      </c>
      <c r="V180" s="5">
        <f>Tabella1[[#This Row],[TOT. TEMPO POMERIGGIO]]+Tabella1[[#This Row],[TOT. TEMPO MATTINA]]</f>
        <v>4.5138888888888951E-2</v>
      </c>
      <c r="W180" s="7">
        <f>((HOUR(Tabella1[[#This Row],[TOT. ORE]])*60)+MINUTE(Tabella1[[#This Row],[TOT. ORE]]))</f>
        <v>65</v>
      </c>
      <c r="Y180" s="6">
        <f>Tabella1[[#This Row],[TOT. MINUTI]]-Tabella1[[#This Row],[FERMO MACCHINA]]</f>
        <v>65</v>
      </c>
      <c r="Z180" s="6">
        <f>ROUNDDOWN(Tabella1[[#This Row],[DIFFERENZA EFFETTIVA - SCARTI]]/Tabella1[[#This Row],[TEMPO EFFETTIVO]]*60,0)</f>
        <v>166</v>
      </c>
    </row>
    <row r="181" spans="1:27" x14ac:dyDescent="0.25">
      <c r="A181" s="1">
        <v>44594</v>
      </c>
      <c r="B181">
        <v>1</v>
      </c>
      <c r="C181" s="6" t="str">
        <f>VLOOKUP(Tabella1[[#This Row],[COD. OPERATORE]],Tabella3[],2,FALSE)</f>
        <v>ROBY</v>
      </c>
      <c r="D181" t="s">
        <v>56</v>
      </c>
      <c r="E181" t="s">
        <v>173</v>
      </c>
      <c r="F181" t="s">
        <v>64</v>
      </c>
      <c r="G181" s="6" t="str">
        <f>VLOOKUP(Tabella1[[#This Row],[COD. MACCHINA]],Tabella35[],2,FALSE)</f>
        <v>MANUALE</v>
      </c>
      <c r="H181">
        <v>0</v>
      </c>
      <c r="I181">
        <v>1000</v>
      </c>
      <c r="J181" s="6">
        <f>Tabella1[[#This Row],[ASS. FINALI]]-Tabella1[[#This Row],[ASS.INIZIALI]]</f>
        <v>1000</v>
      </c>
      <c r="K181" t="s">
        <v>20</v>
      </c>
      <c r="M181" s="6">
        <f>ROUNDDOWN(IF(Tabella1[[#This Row],[DOPPIO OPERATORE '[SI/NO']]]="SI",Tabella1[[#This Row],[DIFFERENZA]]/2,Tabella1[[#This Row],[DIFFERENZA]]),0)</f>
        <v>1000</v>
      </c>
      <c r="O181" s="6">
        <f>Tabella1[[#This Row],[DIFFERENZA EFFETTIVA SE DOPPIO OPERATORE]]-Tabella1[[#This Row],[SCARTI]]</f>
        <v>1000</v>
      </c>
      <c r="P181" s="4">
        <v>0.37847222222222227</v>
      </c>
      <c r="Q181" s="4">
        <v>0.5</v>
      </c>
      <c r="R181" s="5">
        <f>Tabella1[[#This Row],[ORA FINE MATTINA]]-Tabella1[[#This Row],[ORA INIZIO MATTINA]]</f>
        <v>0.12152777777777773</v>
      </c>
      <c r="S181" s="4">
        <v>0.5625</v>
      </c>
      <c r="T181" s="4">
        <v>0.58680555555555558</v>
      </c>
      <c r="U181" s="5">
        <f>Tabella1[[#This Row],[ORA FINE POMERIGGIO]]-Tabella1[[#This Row],[ORA INIZIO POMERIGGIO]]</f>
        <v>2.430555555555558E-2</v>
      </c>
      <c r="V181" s="5">
        <f>Tabella1[[#This Row],[TOT. TEMPO POMERIGGIO]]+Tabella1[[#This Row],[TOT. TEMPO MATTINA]]</f>
        <v>0.14583333333333331</v>
      </c>
      <c r="W181" s="7">
        <f>((HOUR(Tabella1[[#This Row],[TOT. ORE]])*60)+MINUTE(Tabella1[[#This Row],[TOT. ORE]]))</f>
        <v>210</v>
      </c>
      <c r="Y181" s="6">
        <f>Tabella1[[#This Row],[TOT. MINUTI]]-Tabella1[[#This Row],[FERMO MACCHINA]]</f>
        <v>210</v>
      </c>
      <c r="Z181" s="6">
        <f>ROUNDDOWN(Tabella1[[#This Row],[DIFFERENZA EFFETTIVA - SCARTI]]/Tabella1[[#This Row],[TEMPO EFFETTIVO]]*60,0)</f>
        <v>285</v>
      </c>
    </row>
    <row r="182" spans="1:27" x14ac:dyDescent="0.25">
      <c r="A182" s="1">
        <v>44594</v>
      </c>
      <c r="B182">
        <v>1</v>
      </c>
      <c r="C182" s="6" t="str">
        <f>VLOOKUP(Tabella1[[#This Row],[COD. OPERATORE]],Tabella3[],2,FALSE)</f>
        <v>ROBY</v>
      </c>
      <c r="D182" t="s">
        <v>16</v>
      </c>
      <c r="E182" t="s">
        <v>174</v>
      </c>
      <c r="F182">
        <v>2</v>
      </c>
      <c r="G182" s="6" t="str">
        <f>VLOOKUP(Tabella1[[#This Row],[COD. MACCHINA]],Tabella35[],2,FALSE)</f>
        <v>MUPI matr.1252</v>
      </c>
      <c r="H182">
        <v>0</v>
      </c>
      <c r="I182">
        <v>150</v>
      </c>
      <c r="J182" s="6">
        <f>Tabella1[[#This Row],[ASS. FINALI]]-Tabella1[[#This Row],[ASS.INIZIALI]]</f>
        <v>150</v>
      </c>
      <c r="K182" t="s">
        <v>20</v>
      </c>
      <c r="M182" s="6">
        <f>ROUNDDOWN(IF(Tabella1[[#This Row],[DOPPIO OPERATORE '[SI/NO']]]="SI",Tabella1[[#This Row],[DIFFERENZA]]/2,Tabella1[[#This Row],[DIFFERENZA]]),0)</f>
        <v>150</v>
      </c>
      <c r="O182" s="6">
        <f>Tabella1[[#This Row],[DIFFERENZA EFFETTIVA SE DOPPIO OPERATORE]]-Tabella1[[#This Row],[SCARTI]]</f>
        <v>150</v>
      </c>
      <c r="P182" s="4">
        <v>0.58888888888888891</v>
      </c>
      <c r="Q182" s="4">
        <v>0.72916666666666663</v>
      </c>
      <c r="R182" s="5">
        <f>Tabella1[[#This Row],[ORA FINE MATTINA]]-Tabella1[[#This Row],[ORA INIZIO MATTINA]]</f>
        <v>0.14027777777777772</v>
      </c>
      <c r="S182" s="4"/>
      <c r="T182" s="4"/>
      <c r="U182" s="5">
        <f>Tabella1[[#This Row],[ORA FINE POMERIGGIO]]-Tabella1[[#This Row],[ORA INIZIO POMERIGGIO]]</f>
        <v>0</v>
      </c>
      <c r="V182" s="5">
        <f>Tabella1[[#This Row],[TOT. TEMPO POMERIGGIO]]+Tabella1[[#This Row],[TOT. TEMPO MATTINA]]</f>
        <v>0.14027777777777772</v>
      </c>
      <c r="W182" s="7">
        <f>((HOUR(Tabella1[[#This Row],[TOT. ORE]])*60)+MINUTE(Tabella1[[#This Row],[TOT. ORE]]))</f>
        <v>202</v>
      </c>
      <c r="Y182" s="6">
        <f>Tabella1[[#This Row],[TOT. MINUTI]]-Tabella1[[#This Row],[FERMO MACCHINA]]</f>
        <v>202</v>
      </c>
      <c r="Z182" s="6">
        <f>ROUNDDOWN(Tabella1[[#This Row],[DIFFERENZA EFFETTIVA - SCARTI]]/Tabella1[[#This Row],[TEMPO EFFETTIVO]]*60,0)</f>
        <v>44</v>
      </c>
      <c r="AA182" t="s">
        <v>177</v>
      </c>
    </row>
    <row r="183" spans="1:27" x14ac:dyDescent="0.25">
      <c r="A183" s="1">
        <v>44594</v>
      </c>
      <c r="B183">
        <v>1</v>
      </c>
      <c r="C183" s="6" t="str">
        <f>VLOOKUP(Tabella1[[#This Row],[COD. OPERATORE]],Tabella3[],2,FALSE)</f>
        <v>ROBY</v>
      </c>
      <c r="D183" t="s">
        <v>16</v>
      </c>
      <c r="E183" t="s">
        <v>174</v>
      </c>
      <c r="F183">
        <v>2</v>
      </c>
      <c r="G183" s="6" t="str">
        <f>VLOOKUP(Tabella1[[#This Row],[COD. MACCHINA]],Tabella35[],2,FALSE)</f>
        <v>MUPI matr.1252</v>
      </c>
      <c r="H183">
        <v>0</v>
      </c>
      <c r="I183">
        <v>150</v>
      </c>
      <c r="J183" s="6">
        <f>Tabella1[[#This Row],[ASS. FINALI]]-Tabella1[[#This Row],[ASS.INIZIALI]]</f>
        <v>150</v>
      </c>
      <c r="K183" t="s">
        <v>20</v>
      </c>
      <c r="M183" s="6">
        <f>ROUNDDOWN(IF(Tabella1[[#This Row],[DOPPIO OPERATORE '[SI/NO']]]="SI",Tabella1[[#This Row],[DIFFERENZA]]/2,Tabella1[[#This Row],[DIFFERENZA]]),0)</f>
        <v>150</v>
      </c>
      <c r="O183" s="6">
        <f>Tabella1[[#This Row],[DIFFERENZA EFFETTIVA SE DOPPIO OPERATORE]]-Tabella1[[#This Row],[SCARTI]]</f>
        <v>150</v>
      </c>
      <c r="P183" s="4">
        <v>0.58888888888888891</v>
      </c>
      <c r="Q183" s="4">
        <v>0.72916666666666663</v>
      </c>
      <c r="R183" s="5">
        <f>Tabella1[[#This Row],[ORA FINE MATTINA]]-Tabella1[[#This Row],[ORA INIZIO MATTINA]]</f>
        <v>0.14027777777777772</v>
      </c>
      <c r="S183" s="4"/>
      <c r="T183" s="4"/>
      <c r="U183" s="5">
        <f>Tabella1[[#This Row],[ORA FINE POMERIGGIO]]-Tabella1[[#This Row],[ORA INIZIO POMERIGGIO]]</f>
        <v>0</v>
      </c>
      <c r="V183" s="5">
        <f>Tabella1[[#This Row],[TOT. TEMPO POMERIGGIO]]+Tabella1[[#This Row],[TOT. TEMPO MATTINA]]</f>
        <v>0.14027777777777772</v>
      </c>
      <c r="W183" s="7">
        <f>((HOUR(Tabella1[[#This Row],[TOT. ORE]])*60)+MINUTE(Tabella1[[#This Row],[TOT. ORE]]))</f>
        <v>202</v>
      </c>
      <c r="Y183" s="6">
        <f>Tabella1[[#This Row],[TOT. MINUTI]]-Tabella1[[#This Row],[FERMO MACCHINA]]</f>
        <v>202</v>
      </c>
      <c r="Z183" s="6">
        <f>ROUNDDOWN(Tabella1[[#This Row],[DIFFERENZA EFFETTIVA - SCARTI]]/Tabella1[[#This Row],[TEMPO EFFETTIVO]]*60,0)</f>
        <v>44</v>
      </c>
      <c r="AA183" t="s">
        <v>177</v>
      </c>
    </row>
    <row r="184" spans="1:27" x14ac:dyDescent="0.25">
      <c r="A184" s="1">
        <v>44594</v>
      </c>
      <c r="B184">
        <v>1</v>
      </c>
      <c r="C184" s="6" t="str">
        <f>VLOOKUP(Tabella1[[#This Row],[COD. OPERATORE]],Tabella3[],2,FALSE)</f>
        <v>ROBY</v>
      </c>
      <c r="D184" t="s">
        <v>16</v>
      </c>
      <c r="E184" t="s">
        <v>175</v>
      </c>
      <c r="F184">
        <v>2</v>
      </c>
      <c r="G184" s="6" t="str">
        <f>VLOOKUP(Tabella1[[#This Row],[COD. MACCHINA]],Tabella35[],2,FALSE)</f>
        <v>MUPI matr.1252</v>
      </c>
      <c r="H184">
        <v>0</v>
      </c>
      <c r="I184">
        <v>150</v>
      </c>
      <c r="J184" s="6">
        <f>Tabella1[[#This Row],[ASS. FINALI]]-Tabella1[[#This Row],[ASS.INIZIALI]]</f>
        <v>150</v>
      </c>
      <c r="K184" t="s">
        <v>20</v>
      </c>
      <c r="M184" s="6">
        <f>ROUNDDOWN(IF(Tabella1[[#This Row],[DOPPIO OPERATORE '[SI/NO']]]="SI",Tabella1[[#This Row],[DIFFERENZA]]/2,Tabella1[[#This Row],[DIFFERENZA]]),0)</f>
        <v>150</v>
      </c>
      <c r="O184" s="6">
        <f>Tabella1[[#This Row],[DIFFERENZA EFFETTIVA SE DOPPIO OPERATORE]]-Tabella1[[#This Row],[SCARTI]]</f>
        <v>150</v>
      </c>
      <c r="P184" s="4">
        <v>0.58888888888888891</v>
      </c>
      <c r="Q184" s="4">
        <v>0.72916666666666663</v>
      </c>
      <c r="R184" s="5">
        <f>Tabella1[[#This Row],[ORA FINE MATTINA]]-Tabella1[[#This Row],[ORA INIZIO MATTINA]]</f>
        <v>0.14027777777777772</v>
      </c>
      <c r="S184" s="4"/>
      <c r="T184" s="4"/>
      <c r="U184" s="5">
        <f>Tabella1[[#This Row],[ORA FINE POMERIGGIO]]-Tabella1[[#This Row],[ORA INIZIO POMERIGGIO]]</f>
        <v>0</v>
      </c>
      <c r="V184" s="5">
        <f>Tabella1[[#This Row],[TOT. TEMPO POMERIGGIO]]+Tabella1[[#This Row],[TOT. TEMPO MATTINA]]</f>
        <v>0.14027777777777772</v>
      </c>
      <c r="W184" s="7">
        <f>((HOUR(Tabella1[[#This Row],[TOT. ORE]])*60)+MINUTE(Tabella1[[#This Row],[TOT. ORE]]))</f>
        <v>202</v>
      </c>
      <c r="Y184" s="6">
        <f>Tabella1[[#This Row],[TOT. MINUTI]]-Tabella1[[#This Row],[FERMO MACCHINA]]</f>
        <v>202</v>
      </c>
      <c r="Z184" s="6">
        <f>ROUNDDOWN(Tabella1[[#This Row],[DIFFERENZA EFFETTIVA - SCARTI]]/Tabella1[[#This Row],[TEMPO EFFETTIVO]]*60,0)</f>
        <v>44</v>
      </c>
      <c r="AA184" t="s">
        <v>177</v>
      </c>
    </row>
    <row r="185" spans="1:27" x14ac:dyDescent="0.25">
      <c r="A185" s="1">
        <v>44594</v>
      </c>
      <c r="B185">
        <v>1</v>
      </c>
      <c r="C185" s="6" t="str">
        <f>VLOOKUP(Tabella1[[#This Row],[COD. OPERATORE]],Tabella3[],2,FALSE)</f>
        <v>ROBY</v>
      </c>
      <c r="D185" t="s">
        <v>16</v>
      </c>
      <c r="E185" t="s">
        <v>176</v>
      </c>
      <c r="F185">
        <v>2</v>
      </c>
      <c r="G185" s="6" t="str">
        <f>VLOOKUP(Tabella1[[#This Row],[COD. MACCHINA]],Tabella35[],2,FALSE)</f>
        <v>MUPI matr.1252</v>
      </c>
      <c r="H185">
        <v>0</v>
      </c>
      <c r="I185">
        <v>150</v>
      </c>
      <c r="J185" s="6">
        <f>Tabella1[[#This Row],[ASS. FINALI]]-Tabella1[[#This Row],[ASS.INIZIALI]]</f>
        <v>150</v>
      </c>
      <c r="K185" t="s">
        <v>20</v>
      </c>
      <c r="M185" s="6">
        <f>ROUNDDOWN(IF(Tabella1[[#This Row],[DOPPIO OPERATORE '[SI/NO']]]="SI",Tabella1[[#This Row],[DIFFERENZA]]/2,Tabella1[[#This Row],[DIFFERENZA]]),0)</f>
        <v>150</v>
      </c>
      <c r="O185" s="6">
        <f>Tabella1[[#This Row],[DIFFERENZA EFFETTIVA SE DOPPIO OPERATORE]]-Tabella1[[#This Row],[SCARTI]]</f>
        <v>150</v>
      </c>
      <c r="P185" s="4">
        <v>0.58888888888888891</v>
      </c>
      <c r="Q185" s="4">
        <v>0.72916666666666663</v>
      </c>
      <c r="R185" s="5">
        <f>Tabella1[[#This Row],[ORA FINE MATTINA]]-Tabella1[[#This Row],[ORA INIZIO MATTINA]]</f>
        <v>0.14027777777777772</v>
      </c>
      <c r="S185" s="4"/>
      <c r="T185" s="4"/>
      <c r="U185" s="5">
        <f>Tabella1[[#This Row],[ORA FINE POMERIGGIO]]-Tabella1[[#This Row],[ORA INIZIO POMERIGGIO]]</f>
        <v>0</v>
      </c>
      <c r="V185" s="5">
        <f>Tabella1[[#This Row],[TOT. TEMPO POMERIGGIO]]+Tabella1[[#This Row],[TOT. TEMPO MATTINA]]</f>
        <v>0.14027777777777772</v>
      </c>
      <c r="W185" s="7">
        <f>((HOUR(Tabella1[[#This Row],[TOT. ORE]])*60)+MINUTE(Tabella1[[#This Row],[TOT. ORE]]))</f>
        <v>202</v>
      </c>
      <c r="Y185" s="6">
        <f>Tabella1[[#This Row],[TOT. MINUTI]]-Tabella1[[#This Row],[FERMO MACCHINA]]</f>
        <v>202</v>
      </c>
      <c r="Z185" s="6">
        <f>ROUNDDOWN(Tabella1[[#This Row],[DIFFERENZA EFFETTIVA - SCARTI]]/Tabella1[[#This Row],[TEMPO EFFETTIVO]]*60,0)</f>
        <v>44</v>
      </c>
      <c r="AA185" t="s">
        <v>177</v>
      </c>
    </row>
    <row r="186" spans="1:27" x14ac:dyDescent="0.25">
      <c r="A186" s="1">
        <v>44595</v>
      </c>
      <c r="B186">
        <v>1</v>
      </c>
      <c r="C186" s="6" t="str">
        <f>VLOOKUP(Tabella1[[#This Row],[COD. OPERATORE]],Tabella3[],2,FALSE)</f>
        <v>ROBY</v>
      </c>
      <c r="D186" t="s">
        <v>16</v>
      </c>
      <c r="E186" t="s">
        <v>178</v>
      </c>
      <c r="F186">
        <v>3</v>
      </c>
      <c r="G186" s="6" t="str">
        <f>VLOOKUP(Tabella1[[#This Row],[COD. MACCHINA]],Tabella35[],2,FALSE)</f>
        <v>MUPI matr.1501</v>
      </c>
      <c r="H186">
        <v>0</v>
      </c>
      <c r="I186">
        <v>215</v>
      </c>
      <c r="J186" s="6">
        <f>Tabella1[[#This Row],[ASS. FINALI]]-Tabella1[[#This Row],[ASS.INIZIALI]]</f>
        <v>215</v>
      </c>
      <c r="K186" t="s">
        <v>20</v>
      </c>
      <c r="M186" s="6">
        <f>ROUNDDOWN(IF(Tabella1[[#This Row],[DOPPIO OPERATORE '[SI/NO']]]="SI",Tabella1[[#This Row],[DIFFERENZA]]/2,Tabella1[[#This Row],[DIFFERENZA]]),0)</f>
        <v>215</v>
      </c>
      <c r="O186" s="6">
        <f>Tabella1[[#This Row],[DIFFERENZA EFFETTIVA SE DOPPIO OPERATORE]]-Tabella1[[#This Row],[SCARTI]]</f>
        <v>215</v>
      </c>
      <c r="P186" s="4">
        <v>0.40277777777777773</v>
      </c>
      <c r="Q186" s="4">
        <v>0.5</v>
      </c>
      <c r="R186" s="5">
        <f>Tabella1[[#This Row],[ORA FINE MATTINA]]-Tabella1[[#This Row],[ORA INIZIO MATTINA]]</f>
        <v>9.7222222222222265E-2</v>
      </c>
      <c r="S186" s="4"/>
      <c r="T186" s="4"/>
      <c r="U186" s="5">
        <f>Tabella1[[#This Row],[ORA FINE POMERIGGIO]]-Tabella1[[#This Row],[ORA INIZIO POMERIGGIO]]</f>
        <v>0</v>
      </c>
      <c r="V186" s="5">
        <f>Tabella1[[#This Row],[TOT. TEMPO POMERIGGIO]]+Tabella1[[#This Row],[TOT. TEMPO MATTINA]]</f>
        <v>9.7222222222222265E-2</v>
      </c>
      <c r="W186" s="7">
        <f>((HOUR(Tabella1[[#This Row],[TOT. ORE]])*60)+MINUTE(Tabella1[[#This Row],[TOT. ORE]]))</f>
        <v>140</v>
      </c>
      <c r="Y186" s="6">
        <f>Tabella1[[#This Row],[TOT. MINUTI]]-Tabella1[[#This Row],[FERMO MACCHINA]]</f>
        <v>140</v>
      </c>
      <c r="Z186" s="6">
        <f>ROUNDDOWN(Tabella1[[#This Row],[DIFFERENZA EFFETTIVA - SCARTI]]/Tabella1[[#This Row],[TEMPO EFFETTIVO]]*60,0)</f>
        <v>92</v>
      </c>
      <c r="AA186" t="s">
        <v>179</v>
      </c>
    </row>
    <row r="187" spans="1:27" x14ac:dyDescent="0.25">
      <c r="A187" s="1">
        <v>44595</v>
      </c>
      <c r="B187">
        <v>1</v>
      </c>
      <c r="C187" s="6" t="str">
        <f>VLOOKUP(Tabella1[[#This Row],[COD. OPERATORE]],Tabella3[],2,FALSE)</f>
        <v>ROBY</v>
      </c>
      <c r="D187" t="s">
        <v>16</v>
      </c>
      <c r="E187" t="s">
        <v>175</v>
      </c>
      <c r="F187">
        <v>3</v>
      </c>
      <c r="G187" s="6" t="str">
        <f>VLOOKUP(Tabella1[[#This Row],[COD. MACCHINA]],Tabella35[],2,FALSE)</f>
        <v>MUPI matr.1501</v>
      </c>
      <c r="H187">
        <v>0</v>
      </c>
      <c r="I187">
        <v>215</v>
      </c>
      <c r="J187" s="6">
        <f>Tabella1[[#This Row],[ASS. FINALI]]-Tabella1[[#This Row],[ASS.INIZIALI]]</f>
        <v>215</v>
      </c>
      <c r="K187" t="s">
        <v>20</v>
      </c>
      <c r="M187" s="6">
        <f>ROUNDDOWN(IF(Tabella1[[#This Row],[DOPPIO OPERATORE '[SI/NO']]]="SI",Tabella1[[#This Row],[DIFFERENZA]]/2,Tabella1[[#This Row],[DIFFERENZA]]),0)</f>
        <v>215</v>
      </c>
      <c r="O187" s="6">
        <f>Tabella1[[#This Row],[DIFFERENZA EFFETTIVA SE DOPPIO OPERATORE]]-Tabella1[[#This Row],[SCARTI]]</f>
        <v>215</v>
      </c>
      <c r="P187" s="4">
        <v>0.40277777777777773</v>
      </c>
      <c r="Q187" s="4">
        <v>0.5</v>
      </c>
      <c r="R187" s="5">
        <f>Tabella1[[#This Row],[ORA FINE MATTINA]]-Tabella1[[#This Row],[ORA INIZIO MATTINA]]</f>
        <v>9.7222222222222265E-2</v>
      </c>
      <c r="S187" s="4"/>
      <c r="T187" s="4"/>
      <c r="U187" s="5">
        <f>Tabella1[[#This Row],[ORA FINE POMERIGGIO]]-Tabella1[[#This Row],[ORA INIZIO POMERIGGIO]]</f>
        <v>0</v>
      </c>
      <c r="V187" s="5">
        <f>Tabella1[[#This Row],[TOT. TEMPO POMERIGGIO]]+Tabella1[[#This Row],[TOT. TEMPO MATTINA]]</f>
        <v>9.7222222222222265E-2</v>
      </c>
      <c r="W187" s="7">
        <f>((HOUR(Tabella1[[#This Row],[TOT. ORE]])*60)+MINUTE(Tabella1[[#This Row],[TOT. ORE]]))</f>
        <v>140</v>
      </c>
      <c r="Y187" s="6">
        <f>Tabella1[[#This Row],[TOT. MINUTI]]-Tabella1[[#This Row],[FERMO MACCHINA]]</f>
        <v>140</v>
      </c>
      <c r="Z187" s="6">
        <f>ROUNDDOWN(Tabella1[[#This Row],[DIFFERENZA EFFETTIVA - SCARTI]]/Tabella1[[#This Row],[TEMPO EFFETTIVO]]*60,0)</f>
        <v>92</v>
      </c>
      <c r="AA187" t="s">
        <v>179</v>
      </c>
    </row>
    <row r="188" spans="1:27" x14ac:dyDescent="0.25">
      <c r="A188" s="1">
        <v>44595</v>
      </c>
      <c r="B188">
        <v>1</v>
      </c>
      <c r="C188" s="6" t="str">
        <f>VLOOKUP(Tabella1[[#This Row],[COD. OPERATORE]],Tabella3[],2,FALSE)</f>
        <v>ROBY</v>
      </c>
      <c r="D188" t="s">
        <v>56</v>
      </c>
      <c r="E188" t="s">
        <v>180</v>
      </c>
      <c r="F188" t="s">
        <v>64</v>
      </c>
      <c r="G188" s="6" t="str">
        <f>VLOOKUP(Tabella1[[#This Row],[COD. MACCHINA]],Tabella35[],2,FALSE)</f>
        <v>MANUALE</v>
      </c>
      <c r="H188">
        <v>550</v>
      </c>
      <c r="I188">
        <v>1870</v>
      </c>
      <c r="J188" s="6">
        <f>Tabella1[[#This Row],[ASS. FINALI]]-Tabella1[[#This Row],[ASS.INIZIALI]]</f>
        <v>1320</v>
      </c>
      <c r="K188" t="s">
        <v>20</v>
      </c>
      <c r="M188" s="6">
        <f>ROUNDDOWN(IF(Tabella1[[#This Row],[DOPPIO OPERATORE '[SI/NO']]]="SI",Tabella1[[#This Row],[DIFFERENZA]]/2,Tabella1[[#This Row],[DIFFERENZA]]),0)</f>
        <v>1320</v>
      </c>
      <c r="O188" s="6">
        <f>Tabella1[[#This Row],[DIFFERENZA EFFETTIVA SE DOPPIO OPERATORE]]-Tabella1[[#This Row],[SCARTI]]</f>
        <v>1320</v>
      </c>
      <c r="P188" s="4">
        <v>0.60416666666666663</v>
      </c>
      <c r="Q188" s="4">
        <v>0.72916666666666663</v>
      </c>
      <c r="R188" s="5">
        <f>Tabella1[[#This Row],[ORA FINE MATTINA]]-Tabella1[[#This Row],[ORA INIZIO MATTINA]]</f>
        <v>0.125</v>
      </c>
      <c r="S188" s="4"/>
      <c r="T188" s="4"/>
      <c r="U188" s="5">
        <f>Tabella1[[#This Row],[ORA FINE POMERIGGIO]]-Tabella1[[#This Row],[ORA INIZIO POMERIGGIO]]</f>
        <v>0</v>
      </c>
      <c r="V188" s="5">
        <f>Tabella1[[#This Row],[TOT. TEMPO POMERIGGIO]]+Tabella1[[#This Row],[TOT. TEMPO MATTINA]]</f>
        <v>0.125</v>
      </c>
      <c r="W188" s="7">
        <f>((HOUR(Tabella1[[#This Row],[TOT. ORE]])*60)+MINUTE(Tabella1[[#This Row],[TOT. ORE]]))</f>
        <v>180</v>
      </c>
      <c r="Y188" s="6">
        <f>Tabella1[[#This Row],[TOT. MINUTI]]-Tabella1[[#This Row],[FERMO MACCHINA]]</f>
        <v>180</v>
      </c>
      <c r="Z188" s="6">
        <f>ROUNDDOWN(Tabella1[[#This Row],[DIFFERENZA EFFETTIVA - SCARTI]]/Tabella1[[#This Row],[TEMPO EFFETTIVO]]*60,0)</f>
        <v>440</v>
      </c>
    </row>
    <row r="189" spans="1:27" x14ac:dyDescent="0.25">
      <c r="A189" s="1">
        <v>44593</v>
      </c>
      <c r="B189">
        <v>2</v>
      </c>
      <c r="C189" s="6" t="str">
        <f>VLOOKUP(Tabella1[[#This Row],[COD. OPERATORE]],Tabella3[],2,FALSE)</f>
        <v>DAVIDE</v>
      </c>
      <c r="D189" t="s">
        <v>130</v>
      </c>
      <c r="E189" t="s">
        <v>155</v>
      </c>
      <c r="F189">
        <v>22</v>
      </c>
      <c r="G189" s="6" t="str">
        <f>VLOOKUP(Tabella1[[#This Row],[COD. MACCHINA]],Tabella35[],2,FALSE)</f>
        <v>LASER VIOLA</v>
      </c>
      <c r="H189">
        <v>970</v>
      </c>
      <c r="I189">
        <v>1800</v>
      </c>
      <c r="J189" s="6">
        <f>Tabella1[[#This Row],[ASS. FINALI]]-Tabella1[[#This Row],[ASS.INIZIALI]]</f>
        <v>830</v>
      </c>
      <c r="K189" t="s">
        <v>20</v>
      </c>
      <c r="M189" s="6">
        <f>ROUNDDOWN(IF(Tabella1[[#This Row],[DOPPIO OPERATORE '[SI/NO']]]="SI",Tabella1[[#This Row],[DIFFERENZA]]/2,Tabella1[[#This Row],[DIFFERENZA]]),0)</f>
        <v>830</v>
      </c>
      <c r="O189" s="6">
        <f>Tabella1[[#This Row],[DIFFERENZA EFFETTIVA SE DOPPIO OPERATORE]]-Tabella1[[#This Row],[SCARTI]]</f>
        <v>830</v>
      </c>
      <c r="P189" s="4">
        <v>0.33333333333333331</v>
      </c>
      <c r="Q189" s="4">
        <v>0.5</v>
      </c>
      <c r="R189" s="5">
        <f>Tabella1[[#This Row],[ORA FINE MATTINA]]-Tabella1[[#This Row],[ORA INIZIO MATTINA]]</f>
        <v>0.16666666666666669</v>
      </c>
      <c r="S189" s="4">
        <v>0.58333333333333337</v>
      </c>
      <c r="T189" s="4">
        <v>0.75</v>
      </c>
      <c r="U189" s="5">
        <f>Tabella1[[#This Row],[ORA FINE POMERIGGIO]]-Tabella1[[#This Row],[ORA INIZIO POMERIGGIO]]</f>
        <v>0.16666666666666663</v>
      </c>
      <c r="V189" s="5">
        <f>Tabella1[[#This Row],[TOT. TEMPO POMERIGGIO]]+Tabella1[[#This Row],[TOT. TEMPO MATTINA]]</f>
        <v>0.33333333333333331</v>
      </c>
      <c r="W189" s="7">
        <f>((HOUR(Tabella1[[#This Row],[TOT. ORE]])*60)+MINUTE(Tabella1[[#This Row],[TOT. ORE]]))</f>
        <v>480</v>
      </c>
      <c r="Y189" s="6">
        <f>Tabella1[[#This Row],[TOT. MINUTI]]-Tabella1[[#This Row],[FERMO MACCHINA]]</f>
        <v>480</v>
      </c>
      <c r="Z189" s="6">
        <f>ROUNDDOWN(Tabella1[[#This Row],[DIFFERENZA EFFETTIVA - SCARTI]]/Tabella1[[#This Row],[TEMPO EFFETTIVO]]*60,0)</f>
        <v>103</v>
      </c>
    </row>
    <row r="190" spans="1:27" x14ac:dyDescent="0.25">
      <c r="A190" s="1">
        <v>44593</v>
      </c>
      <c r="B190">
        <v>2</v>
      </c>
      <c r="C190" s="6" t="str">
        <f>VLOOKUP(Tabella1[[#This Row],[COD. OPERATORE]],Tabella3[],2,FALSE)</f>
        <v>DAVIDE</v>
      </c>
      <c r="D190" t="s">
        <v>74</v>
      </c>
      <c r="E190" t="s">
        <v>155</v>
      </c>
      <c r="F190">
        <v>4</v>
      </c>
      <c r="G190" s="6" t="str">
        <f>VLOOKUP(Tabella1[[#This Row],[COD. MACCHINA]],Tabella35[],2,FALSE)</f>
        <v>LASER VERDE</v>
      </c>
      <c r="H190">
        <v>945</v>
      </c>
      <c r="I190">
        <v>1755</v>
      </c>
      <c r="J190" s="6">
        <f>Tabella1[[#This Row],[ASS. FINALI]]-Tabella1[[#This Row],[ASS.INIZIALI]]</f>
        <v>810</v>
      </c>
      <c r="K190" t="s">
        <v>20</v>
      </c>
      <c r="M190" s="6">
        <f>ROUNDDOWN(IF(Tabella1[[#This Row],[DOPPIO OPERATORE '[SI/NO']]]="SI",Tabella1[[#This Row],[DIFFERENZA]]/2,Tabella1[[#This Row],[DIFFERENZA]]),0)</f>
        <v>810</v>
      </c>
      <c r="O190" s="6">
        <f>Tabella1[[#This Row],[DIFFERENZA EFFETTIVA SE DOPPIO OPERATORE]]-Tabella1[[#This Row],[SCARTI]]</f>
        <v>810</v>
      </c>
      <c r="P190" s="4">
        <v>0.33333333333333331</v>
      </c>
      <c r="Q190" s="4">
        <v>0.5</v>
      </c>
      <c r="R190" s="5">
        <f>Tabella1[[#This Row],[ORA FINE MATTINA]]-Tabella1[[#This Row],[ORA INIZIO MATTINA]]</f>
        <v>0.16666666666666669</v>
      </c>
      <c r="S190" s="4">
        <v>0.58333333333333337</v>
      </c>
      <c r="T190" s="4">
        <v>0.75</v>
      </c>
      <c r="U190" s="5">
        <f>Tabella1[[#This Row],[ORA FINE POMERIGGIO]]-Tabella1[[#This Row],[ORA INIZIO POMERIGGIO]]</f>
        <v>0.16666666666666663</v>
      </c>
      <c r="V190" s="5">
        <f>Tabella1[[#This Row],[TOT. TEMPO POMERIGGIO]]+Tabella1[[#This Row],[TOT. TEMPO MATTINA]]</f>
        <v>0.33333333333333331</v>
      </c>
      <c r="W190" s="7">
        <f>((HOUR(Tabella1[[#This Row],[TOT. ORE]])*60)+MINUTE(Tabella1[[#This Row],[TOT. ORE]]))</f>
        <v>480</v>
      </c>
      <c r="Y190" s="6">
        <f>Tabella1[[#This Row],[TOT. MINUTI]]-Tabella1[[#This Row],[FERMO MACCHINA]]</f>
        <v>480</v>
      </c>
      <c r="Z190" s="6">
        <f>ROUNDDOWN(Tabella1[[#This Row],[DIFFERENZA EFFETTIVA - SCARTI]]/Tabella1[[#This Row],[TEMPO EFFETTIVO]]*60,0)</f>
        <v>101</v>
      </c>
    </row>
    <row r="191" spans="1:27" x14ac:dyDescent="0.25">
      <c r="A191" s="1">
        <v>44594</v>
      </c>
      <c r="B191">
        <v>2</v>
      </c>
      <c r="C191" s="6" t="str">
        <f>VLOOKUP(Tabella1[[#This Row],[COD. OPERATORE]],Tabella3[],2,FALSE)</f>
        <v>DAVIDE</v>
      </c>
      <c r="D191" t="s">
        <v>74</v>
      </c>
      <c r="E191" t="s">
        <v>155</v>
      </c>
      <c r="F191">
        <v>22</v>
      </c>
      <c r="G191" s="6" t="str">
        <f>VLOOKUP(Tabella1[[#This Row],[COD. MACCHINA]],Tabella35[],2,FALSE)</f>
        <v>LASER VIOLA</v>
      </c>
      <c r="H191">
        <v>1800</v>
      </c>
      <c r="I191">
        <v>2525</v>
      </c>
      <c r="J191" s="6">
        <f>Tabella1[[#This Row],[ASS. FINALI]]-Tabella1[[#This Row],[ASS.INIZIALI]]</f>
        <v>725</v>
      </c>
      <c r="K191" t="s">
        <v>20</v>
      </c>
      <c r="M191" s="6">
        <f>ROUNDDOWN(IF(Tabella1[[#This Row],[DOPPIO OPERATORE '[SI/NO']]]="SI",Tabella1[[#This Row],[DIFFERENZA]]/2,Tabella1[[#This Row],[DIFFERENZA]]),0)</f>
        <v>725</v>
      </c>
      <c r="O191" s="6">
        <f>Tabella1[[#This Row],[DIFFERENZA EFFETTIVA SE DOPPIO OPERATORE]]-Tabella1[[#This Row],[SCARTI]]</f>
        <v>725</v>
      </c>
      <c r="P191" s="4">
        <v>0.33333333333333331</v>
      </c>
      <c r="Q191" s="4">
        <v>0.5</v>
      </c>
      <c r="R191" s="5">
        <f>Tabella1[[#This Row],[ORA FINE MATTINA]]-Tabella1[[#This Row],[ORA INIZIO MATTINA]]</f>
        <v>0.16666666666666669</v>
      </c>
      <c r="S191" s="4">
        <v>0.58333333333333337</v>
      </c>
      <c r="T191" s="4">
        <v>0.75</v>
      </c>
      <c r="U191" s="5">
        <f>Tabella1[[#This Row],[ORA FINE POMERIGGIO]]-Tabella1[[#This Row],[ORA INIZIO POMERIGGIO]]</f>
        <v>0.16666666666666663</v>
      </c>
      <c r="V191" s="5">
        <f>Tabella1[[#This Row],[TOT. TEMPO POMERIGGIO]]+Tabella1[[#This Row],[TOT. TEMPO MATTINA]]</f>
        <v>0.33333333333333331</v>
      </c>
      <c r="W191" s="7">
        <f>((HOUR(Tabella1[[#This Row],[TOT. ORE]])*60)+MINUTE(Tabella1[[#This Row],[TOT. ORE]]))</f>
        <v>480</v>
      </c>
      <c r="Y191" s="6">
        <f>Tabella1[[#This Row],[TOT. MINUTI]]-Tabella1[[#This Row],[FERMO MACCHINA]]</f>
        <v>480</v>
      </c>
      <c r="Z191" s="6">
        <f>ROUNDDOWN(Tabella1[[#This Row],[DIFFERENZA EFFETTIVA - SCARTI]]/Tabella1[[#This Row],[TEMPO EFFETTIVO]]*60,0)</f>
        <v>90</v>
      </c>
    </row>
    <row r="192" spans="1:27" x14ac:dyDescent="0.25">
      <c r="A192" s="1">
        <v>44594</v>
      </c>
      <c r="B192">
        <v>2</v>
      </c>
      <c r="C192" s="6" t="str">
        <f>VLOOKUP(Tabella1[[#This Row],[COD. OPERATORE]],Tabella3[],2,FALSE)</f>
        <v>DAVIDE</v>
      </c>
      <c r="D192" t="s">
        <v>74</v>
      </c>
      <c r="E192" t="s">
        <v>155</v>
      </c>
      <c r="F192">
        <v>4</v>
      </c>
      <c r="G192" s="6" t="str">
        <f>VLOOKUP(Tabella1[[#This Row],[COD. MACCHINA]],Tabella35[],2,FALSE)</f>
        <v>LASER VERDE</v>
      </c>
      <c r="H192">
        <v>1755</v>
      </c>
      <c r="I192">
        <v>2485</v>
      </c>
      <c r="J192" s="6">
        <f>Tabella1[[#This Row],[ASS. FINALI]]-Tabella1[[#This Row],[ASS.INIZIALI]]</f>
        <v>730</v>
      </c>
      <c r="K192" t="s">
        <v>20</v>
      </c>
      <c r="M192" s="6">
        <f>ROUNDDOWN(IF(Tabella1[[#This Row],[DOPPIO OPERATORE '[SI/NO']]]="SI",Tabella1[[#This Row],[DIFFERENZA]]/2,Tabella1[[#This Row],[DIFFERENZA]]),0)</f>
        <v>730</v>
      </c>
      <c r="O192" s="6">
        <f>Tabella1[[#This Row],[DIFFERENZA EFFETTIVA SE DOPPIO OPERATORE]]-Tabella1[[#This Row],[SCARTI]]</f>
        <v>730</v>
      </c>
      <c r="P192" s="4">
        <v>0.33333333333333331</v>
      </c>
      <c r="Q192" s="4">
        <v>0.5</v>
      </c>
      <c r="R192" s="5">
        <f>Tabella1[[#This Row],[ORA FINE MATTINA]]-Tabella1[[#This Row],[ORA INIZIO MATTINA]]</f>
        <v>0.16666666666666669</v>
      </c>
      <c r="S192" s="4">
        <v>0.58333333333333337</v>
      </c>
      <c r="T192" s="4">
        <v>0.75</v>
      </c>
      <c r="U192" s="5">
        <f>Tabella1[[#This Row],[ORA FINE POMERIGGIO]]-Tabella1[[#This Row],[ORA INIZIO POMERIGGIO]]</f>
        <v>0.16666666666666663</v>
      </c>
      <c r="V192" s="5">
        <f>Tabella1[[#This Row],[TOT. TEMPO POMERIGGIO]]+Tabella1[[#This Row],[TOT. TEMPO MATTINA]]</f>
        <v>0.33333333333333331</v>
      </c>
      <c r="W192" s="7">
        <f>((HOUR(Tabella1[[#This Row],[TOT. ORE]])*60)+MINUTE(Tabella1[[#This Row],[TOT. ORE]]))</f>
        <v>480</v>
      </c>
      <c r="Y192" s="6">
        <f>Tabella1[[#This Row],[TOT. MINUTI]]-Tabella1[[#This Row],[FERMO MACCHINA]]</f>
        <v>480</v>
      </c>
      <c r="Z192" s="6">
        <f>ROUNDDOWN(Tabella1[[#This Row],[DIFFERENZA EFFETTIVA - SCARTI]]/Tabella1[[#This Row],[TEMPO EFFETTIVO]]*60,0)</f>
        <v>91</v>
      </c>
    </row>
    <row r="193" spans="1:26" x14ac:dyDescent="0.25">
      <c r="A193" s="1">
        <v>44595</v>
      </c>
      <c r="B193">
        <v>2</v>
      </c>
      <c r="C193" s="6" t="str">
        <f>VLOOKUP(Tabella1[[#This Row],[COD. OPERATORE]],Tabella3[],2,FALSE)</f>
        <v>DAVIDE</v>
      </c>
      <c r="D193" t="s">
        <v>74</v>
      </c>
      <c r="E193" t="s">
        <v>155</v>
      </c>
      <c r="F193">
        <v>22</v>
      </c>
      <c r="G193" s="6" t="str">
        <f>VLOOKUP(Tabella1[[#This Row],[COD. MACCHINA]],Tabella35[],2,FALSE)</f>
        <v>LASER VIOLA</v>
      </c>
      <c r="H193">
        <v>2525</v>
      </c>
      <c r="I193">
        <v>3275</v>
      </c>
      <c r="J193" s="6">
        <f>Tabella1[[#This Row],[ASS. FINALI]]-Tabella1[[#This Row],[ASS.INIZIALI]]</f>
        <v>750</v>
      </c>
      <c r="K193" t="s">
        <v>20</v>
      </c>
      <c r="M193" s="6">
        <f>ROUNDDOWN(IF(Tabella1[[#This Row],[DOPPIO OPERATORE '[SI/NO']]]="SI",Tabella1[[#This Row],[DIFFERENZA]]/2,Tabella1[[#This Row],[DIFFERENZA]]),0)</f>
        <v>750</v>
      </c>
      <c r="O193" s="6">
        <f>Tabella1[[#This Row],[DIFFERENZA EFFETTIVA SE DOPPIO OPERATORE]]-Tabella1[[#This Row],[SCARTI]]</f>
        <v>750</v>
      </c>
      <c r="P193" s="4">
        <v>0.33333333333333331</v>
      </c>
      <c r="Q193" s="4">
        <v>0.5</v>
      </c>
      <c r="R193" s="5">
        <f>Tabella1[[#This Row],[ORA FINE MATTINA]]-Tabella1[[#This Row],[ORA INIZIO MATTINA]]</f>
        <v>0.16666666666666669</v>
      </c>
      <c r="S193" s="4">
        <v>0.58333333333333337</v>
      </c>
      <c r="T193" s="4">
        <v>0.75</v>
      </c>
      <c r="U193" s="5">
        <f>Tabella1[[#This Row],[ORA FINE POMERIGGIO]]-Tabella1[[#This Row],[ORA INIZIO POMERIGGIO]]</f>
        <v>0.16666666666666663</v>
      </c>
      <c r="V193" s="5">
        <f>Tabella1[[#This Row],[TOT. TEMPO POMERIGGIO]]+Tabella1[[#This Row],[TOT. TEMPO MATTINA]]</f>
        <v>0.33333333333333331</v>
      </c>
      <c r="W193" s="7">
        <f>((HOUR(Tabella1[[#This Row],[TOT. ORE]])*60)+MINUTE(Tabella1[[#This Row],[TOT. ORE]]))</f>
        <v>480</v>
      </c>
      <c r="Y193" s="6">
        <f>Tabella1[[#This Row],[TOT. MINUTI]]-Tabella1[[#This Row],[FERMO MACCHINA]]</f>
        <v>480</v>
      </c>
      <c r="Z193" s="6">
        <f>ROUNDDOWN(Tabella1[[#This Row],[DIFFERENZA EFFETTIVA - SCARTI]]/Tabella1[[#This Row],[TEMPO EFFETTIVO]]*60,0)</f>
        <v>93</v>
      </c>
    </row>
    <row r="194" spans="1:26" x14ac:dyDescent="0.25">
      <c r="A194" s="1">
        <v>44595</v>
      </c>
      <c r="B194">
        <v>2</v>
      </c>
      <c r="C194" s="6" t="str">
        <f>VLOOKUP(Tabella1[[#This Row],[COD. OPERATORE]],Tabella3[],2,FALSE)</f>
        <v>DAVIDE</v>
      </c>
      <c r="D194" t="s">
        <v>74</v>
      </c>
      <c r="E194" t="s">
        <v>155</v>
      </c>
      <c r="F194">
        <v>4</v>
      </c>
      <c r="G194" s="6" t="str">
        <f>VLOOKUP(Tabella1[[#This Row],[COD. MACCHINA]],Tabella35[],2,FALSE)</f>
        <v>LASER VERDE</v>
      </c>
      <c r="H194">
        <v>2486</v>
      </c>
      <c r="I194">
        <v>3241</v>
      </c>
      <c r="J194" s="6">
        <f>Tabella1[[#This Row],[ASS. FINALI]]-Tabella1[[#This Row],[ASS.INIZIALI]]</f>
        <v>755</v>
      </c>
      <c r="K194" t="s">
        <v>20</v>
      </c>
      <c r="M194" s="6">
        <f>ROUNDDOWN(IF(Tabella1[[#This Row],[DOPPIO OPERATORE '[SI/NO']]]="SI",Tabella1[[#This Row],[DIFFERENZA]]/2,Tabella1[[#This Row],[DIFFERENZA]]),0)</f>
        <v>755</v>
      </c>
      <c r="O194" s="6">
        <f>Tabella1[[#This Row],[DIFFERENZA EFFETTIVA SE DOPPIO OPERATORE]]-Tabella1[[#This Row],[SCARTI]]</f>
        <v>755</v>
      </c>
      <c r="P194" s="4">
        <v>0.33333333333333331</v>
      </c>
      <c r="Q194" s="4">
        <v>0.5</v>
      </c>
      <c r="R194" s="5">
        <f>Tabella1[[#This Row],[ORA FINE MATTINA]]-Tabella1[[#This Row],[ORA INIZIO MATTINA]]</f>
        <v>0.16666666666666669</v>
      </c>
      <c r="S194" s="4">
        <v>0.58333333333333337</v>
      </c>
      <c r="T194" s="4">
        <v>0.75</v>
      </c>
      <c r="U194" s="5">
        <f>Tabella1[[#This Row],[ORA FINE POMERIGGIO]]-Tabella1[[#This Row],[ORA INIZIO POMERIGGIO]]</f>
        <v>0.16666666666666663</v>
      </c>
      <c r="V194" s="5">
        <f>Tabella1[[#This Row],[TOT. TEMPO POMERIGGIO]]+Tabella1[[#This Row],[TOT. TEMPO MATTINA]]</f>
        <v>0.33333333333333331</v>
      </c>
      <c r="W194" s="7">
        <f>((HOUR(Tabella1[[#This Row],[TOT. ORE]])*60)+MINUTE(Tabella1[[#This Row],[TOT. ORE]]))</f>
        <v>480</v>
      </c>
      <c r="Y194" s="6">
        <f>Tabella1[[#This Row],[TOT. MINUTI]]-Tabella1[[#This Row],[FERMO MACCHINA]]</f>
        <v>480</v>
      </c>
      <c r="Z194" s="6">
        <f>ROUNDDOWN(Tabella1[[#This Row],[DIFFERENZA EFFETTIVA - SCARTI]]/Tabella1[[#This Row],[TEMPO EFFETTIVO]]*60,0)</f>
        <v>94</v>
      </c>
    </row>
    <row r="195" spans="1:26" x14ac:dyDescent="0.25">
      <c r="A195" s="1">
        <v>44596</v>
      </c>
      <c r="B195">
        <v>2</v>
      </c>
      <c r="C195" s="6" t="str">
        <f>VLOOKUP(Tabella1[[#This Row],[COD. OPERATORE]],Tabella3[],2,FALSE)</f>
        <v>DAVIDE</v>
      </c>
      <c r="D195" t="s">
        <v>74</v>
      </c>
      <c r="E195" t="s">
        <v>155</v>
      </c>
      <c r="F195">
        <v>22</v>
      </c>
      <c r="G195" s="6" t="str">
        <f>VLOOKUP(Tabella1[[#This Row],[COD. MACCHINA]],Tabella35[],2,FALSE)</f>
        <v>LASER VIOLA</v>
      </c>
      <c r="H195">
        <v>3275</v>
      </c>
      <c r="I195">
        <v>4015</v>
      </c>
      <c r="J195" s="6">
        <f>Tabella1[[#This Row],[ASS. FINALI]]-Tabella1[[#This Row],[ASS.INIZIALI]]</f>
        <v>740</v>
      </c>
      <c r="K195" t="s">
        <v>20</v>
      </c>
      <c r="M195" s="6">
        <f>ROUNDDOWN(IF(Tabella1[[#This Row],[DOPPIO OPERATORE '[SI/NO']]]="SI",Tabella1[[#This Row],[DIFFERENZA]]/2,Tabella1[[#This Row],[DIFFERENZA]]),0)</f>
        <v>740</v>
      </c>
      <c r="O195" s="6">
        <f>Tabella1[[#This Row],[DIFFERENZA EFFETTIVA SE DOPPIO OPERATORE]]-Tabella1[[#This Row],[SCARTI]]</f>
        <v>740</v>
      </c>
      <c r="P195" s="4">
        <v>0.33333333333333331</v>
      </c>
      <c r="Q195" s="4">
        <v>0.5</v>
      </c>
      <c r="R195" s="5">
        <f>Tabella1[[#This Row],[ORA FINE MATTINA]]-Tabella1[[#This Row],[ORA INIZIO MATTINA]]</f>
        <v>0.16666666666666669</v>
      </c>
      <c r="S195" s="4">
        <v>0.58333333333333337</v>
      </c>
      <c r="T195" s="4">
        <v>0.75</v>
      </c>
      <c r="U195" s="5">
        <f>Tabella1[[#This Row],[ORA FINE POMERIGGIO]]-Tabella1[[#This Row],[ORA INIZIO POMERIGGIO]]</f>
        <v>0.16666666666666663</v>
      </c>
      <c r="V195" s="5">
        <f>Tabella1[[#This Row],[TOT. TEMPO POMERIGGIO]]+Tabella1[[#This Row],[TOT. TEMPO MATTINA]]</f>
        <v>0.33333333333333331</v>
      </c>
      <c r="W195" s="7">
        <f>((HOUR(Tabella1[[#This Row],[TOT. ORE]])*60)+MINUTE(Tabella1[[#This Row],[TOT. ORE]]))</f>
        <v>480</v>
      </c>
      <c r="Y195" s="6">
        <f>Tabella1[[#This Row],[TOT. MINUTI]]-Tabella1[[#This Row],[FERMO MACCHINA]]</f>
        <v>480</v>
      </c>
      <c r="Z195" s="6">
        <f>ROUNDDOWN(Tabella1[[#This Row],[DIFFERENZA EFFETTIVA - SCARTI]]/Tabella1[[#This Row],[TEMPO EFFETTIVO]]*60,0)</f>
        <v>92</v>
      </c>
    </row>
    <row r="196" spans="1:26" x14ac:dyDescent="0.25">
      <c r="A196" s="1">
        <v>44596</v>
      </c>
      <c r="B196">
        <v>2</v>
      </c>
      <c r="C196" s="6" t="str">
        <f>VLOOKUP(Tabella1[[#This Row],[COD. OPERATORE]],Tabella3[],2,FALSE)</f>
        <v>DAVIDE</v>
      </c>
      <c r="D196" t="s">
        <v>74</v>
      </c>
      <c r="E196" t="s">
        <v>155</v>
      </c>
      <c r="F196">
        <v>4</v>
      </c>
      <c r="G196" s="6" t="str">
        <f>VLOOKUP(Tabella1[[#This Row],[COD. MACCHINA]],Tabella35[],2,FALSE)</f>
        <v>LASER VERDE</v>
      </c>
      <c r="H196">
        <v>3241</v>
      </c>
      <c r="I196">
        <v>3990</v>
      </c>
      <c r="J196" s="6">
        <f>Tabella1[[#This Row],[ASS. FINALI]]-Tabella1[[#This Row],[ASS.INIZIALI]]</f>
        <v>749</v>
      </c>
      <c r="K196" t="s">
        <v>20</v>
      </c>
      <c r="M196" s="6">
        <f>ROUNDDOWN(IF(Tabella1[[#This Row],[DOPPIO OPERATORE '[SI/NO']]]="SI",Tabella1[[#This Row],[DIFFERENZA]]/2,Tabella1[[#This Row],[DIFFERENZA]]),0)</f>
        <v>749</v>
      </c>
      <c r="O196" s="6">
        <f>Tabella1[[#This Row],[DIFFERENZA EFFETTIVA SE DOPPIO OPERATORE]]-Tabella1[[#This Row],[SCARTI]]</f>
        <v>749</v>
      </c>
      <c r="P196" s="4">
        <v>0.33333333333333331</v>
      </c>
      <c r="Q196" s="4">
        <v>0.5</v>
      </c>
      <c r="R196" s="5">
        <f>Tabella1[[#This Row],[ORA FINE MATTINA]]-Tabella1[[#This Row],[ORA INIZIO MATTINA]]</f>
        <v>0.16666666666666669</v>
      </c>
      <c r="S196" s="4">
        <v>0.58333333333333337</v>
      </c>
      <c r="T196" s="4">
        <v>0.75</v>
      </c>
      <c r="U196" s="5">
        <f>Tabella1[[#This Row],[ORA FINE POMERIGGIO]]-Tabella1[[#This Row],[ORA INIZIO POMERIGGIO]]</f>
        <v>0.16666666666666663</v>
      </c>
      <c r="V196" s="5">
        <f>Tabella1[[#This Row],[TOT. TEMPO POMERIGGIO]]+Tabella1[[#This Row],[TOT. TEMPO MATTINA]]</f>
        <v>0.33333333333333331</v>
      </c>
      <c r="W196" s="7">
        <f>((HOUR(Tabella1[[#This Row],[TOT. ORE]])*60)+MINUTE(Tabella1[[#This Row],[TOT. ORE]]))</f>
        <v>480</v>
      </c>
      <c r="Y196" s="6">
        <f>Tabella1[[#This Row],[TOT. MINUTI]]-Tabella1[[#This Row],[FERMO MACCHINA]]</f>
        <v>480</v>
      </c>
      <c r="Z196" s="6">
        <f>ROUNDDOWN(Tabella1[[#This Row],[DIFFERENZA EFFETTIVA - SCARTI]]/Tabella1[[#This Row],[TEMPO EFFETTIVO]]*60,0)</f>
        <v>93</v>
      </c>
    </row>
    <row r="197" spans="1:26" x14ac:dyDescent="0.25">
      <c r="A197" s="1">
        <v>44599</v>
      </c>
      <c r="B197">
        <v>2</v>
      </c>
      <c r="C197" s="6" t="str">
        <f>VLOOKUP(Tabella1[[#This Row],[COD. OPERATORE]],Tabella3[],2,FALSE)</f>
        <v>DAVIDE</v>
      </c>
      <c r="D197" t="s">
        <v>74</v>
      </c>
      <c r="E197" t="s">
        <v>181</v>
      </c>
      <c r="F197">
        <v>1</v>
      </c>
      <c r="G197" s="6" t="str">
        <f>VLOOKUP(Tabella1[[#This Row],[COD. MACCHINA]],Tabella35[],2,FALSE)</f>
        <v>TRAPANO A COLONNA</v>
      </c>
      <c r="H197">
        <v>0</v>
      </c>
      <c r="I197">
        <v>2000</v>
      </c>
      <c r="J197" s="6">
        <f>Tabella1[[#This Row],[ASS. FINALI]]-Tabella1[[#This Row],[ASS.INIZIALI]]</f>
        <v>2000</v>
      </c>
      <c r="K197" t="s">
        <v>20</v>
      </c>
      <c r="M197" s="6">
        <f>ROUNDDOWN(IF(Tabella1[[#This Row],[DOPPIO OPERATORE '[SI/NO']]]="SI",Tabella1[[#This Row],[DIFFERENZA]]/2,Tabella1[[#This Row],[DIFFERENZA]]),0)</f>
        <v>2000</v>
      </c>
      <c r="O197" s="6">
        <f>Tabella1[[#This Row],[DIFFERENZA EFFETTIVA SE DOPPIO OPERATORE]]-Tabella1[[#This Row],[SCARTI]]</f>
        <v>2000</v>
      </c>
      <c r="P197" s="4">
        <v>0.33333333333333331</v>
      </c>
      <c r="Q197" s="4">
        <v>0.5</v>
      </c>
      <c r="R197" s="5">
        <f>Tabella1[[#This Row],[ORA FINE MATTINA]]-Tabella1[[#This Row],[ORA INIZIO MATTINA]]</f>
        <v>0.16666666666666669</v>
      </c>
      <c r="S197" s="4">
        <v>0.58333333333333337</v>
      </c>
      <c r="T197" s="4">
        <v>0.66666666666666663</v>
      </c>
      <c r="U197" s="5">
        <f>Tabella1[[#This Row],[ORA FINE POMERIGGIO]]-Tabella1[[#This Row],[ORA INIZIO POMERIGGIO]]</f>
        <v>8.3333333333333259E-2</v>
      </c>
      <c r="V197" s="5">
        <f>Tabella1[[#This Row],[TOT. TEMPO POMERIGGIO]]+Tabella1[[#This Row],[TOT. TEMPO MATTINA]]</f>
        <v>0.24999999999999994</v>
      </c>
      <c r="W197" s="7">
        <f>((HOUR(Tabella1[[#This Row],[TOT. ORE]])*60)+MINUTE(Tabella1[[#This Row],[TOT. ORE]]))</f>
        <v>360</v>
      </c>
      <c r="Y197" s="6">
        <f>Tabella1[[#This Row],[TOT. MINUTI]]-Tabella1[[#This Row],[FERMO MACCHINA]]</f>
        <v>360</v>
      </c>
      <c r="Z197" s="6">
        <f>ROUNDDOWN(Tabella1[[#This Row],[DIFFERENZA EFFETTIVA - SCARTI]]/Tabella1[[#This Row],[TEMPO EFFETTIVO]]*60,0)</f>
        <v>333</v>
      </c>
    </row>
    <row r="198" spans="1:26" x14ac:dyDescent="0.25">
      <c r="A198" s="1">
        <v>44599</v>
      </c>
      <c r="B198">
        <v>2</v>
      </c>
      <c r="C198" s="6" t="str">
        <f>VLOOKUP(Tabella1[[#This Row],[COD. OPERATORE]],Tabella3[],2,FALSE)</f>
        <v>DAVIDE</v>
      </c>
      <c r="D198" t="s">
        <v>54</v>
      </c>
      <c r="E198" t="s">
        <v>146</v>
      </c>
      <c r="F198">
        <v>1</v>
      </c>
      <c r="G198" s="6" t="str">
        <f>VLOOKUP(Tabella1[[#This Row],[COD. MACCHINA]],Tabella35[],2,FALSE)</f>
        <v>TRAPANO A COLONNA</v>
      </c>
      <c r="H198">
        <v>0</v>
      </c>
      <c r="I198">
        <v>762</v>
      </c>
      <c r="J198" s="6">
        <f>Tabella1[[#This Row],[ASS. FINALI]]-Tabella1[[#This Row],[ASS.INIZIALI]]</f>
        <v>762</v>
      </c>
      <c r="K198" t="s">
        <v>20</v>
      </c>
      <c r="M198" s="6">
        <f>ROUNDDOWN(IF(Tabella1[[#This Row],[DOPPIO OPERATORE '[SI/NO']]]="SI",Tabella1[[#This Row],[DIFFERENZA]]/2,Tabella1[[#This Row],[DIFFERENZA]]),0)</f>
        <v>762</v>
      </c>
      <c r="O198" s="6">
        <f>Tabella1[[#This Row],[DIFFERENZA EFFETTIVA SE DOPPIO OPERATORE]]-Tabella1[[#This Row],[SCARTI]]</f>
        <v>762</v>
      </c>
      <c r="P198" s="4">
        <v>0.33333333333333331</v>
      </c>
      <c r="Q198" s="4">
        <v>0.5</v>
      </c>
      <c r="R198" s="5">
        <f>Tabella1[[#This Row],[ORA FINE MATTINA]]-Tabella1[[#This Row],[ORA INIZIO MATTINA]]</f>
        <v>0.16666666666666669</v>
      </c>
      <c r="S198" s="4">
        <v>0.58333333333333337</v>
      </c>
      <c r="T198" s="4">
        <v>0.75</v>
      </c>
      <c r="U198" s="5">
        <f>Tabella1[[#This Row],[ORA FINE POMERIGGIO]]-Tabella1[[#This Row],[ORA INIZIO POMERIGGIO]]</f>
        <v>0.16666666666666663</v>
      </c>
      <c r="V198" s="5">
        <f>Tabella1[[#This Row],[TOT. TEMPO POMERIGGIO]]+Tabella1[[#This Row],[TOT. TEMPO MATTINA]]</f>
        <v>0.33333333333333331</v>
      </c>
      <c r="W198" s="7">
        <f>((HOUR(Tabella1[[#This Row],[TOT. ORE]])*60)+MINUTE(Tabella1[[#This Row],[TOT. ORE]]))</f>
        <v>480</v>
      </c>
      <c r="Y198" s="6">
        <f>Tabella1[[#This Row],[TOT. MINUTI]]-Tabella1[[#This Row],[FERMO MACCHINA]]</f>
        <v>480</v>
      </c>
      <c r="Z198" s="6">
        <f>ROUNDDOWN(Tabella1[[#This Row],[DIFFERENZA EFFETTIVA - SCARTI]]/Tabella1[[#This Row],[TEMPO EFFETTIVO]]*60,0)</f>
        <v>95</v>
      </c>
    </row>
    <row r="199" spans="1:26" x14ac:dyDescent="0.25">
      <c r="A199" s="1">
        <v>44600</v>
      </c>
      <c r="B199">
        <v>2</v>
      </c>
      <c r="C199" s="6" t="str">
        <f>VLOOKUP(Tabella1[[#This Row],[COD. OPERATORE]],Tabella3[],2,FALSE)</f>
        <v>DAVIDE</v>
      </c>
      <c r="D199" t="s">
        <v>54</v>
      </c>
      <c r="E199" t="s">
        <v>146</v>
      </c>
      <c r="F199">
        <v>1</v>
      </c>
      <c r="G199" s="6" t="str">
        <f>VLOOKUP(Tabella1[[#This Row],[COD. MACCHINA]],Tabella35[],2,FALSE)</f>
        <v>TRAPANO A COLONNA</v>
      </c>
      <c r="H199">
        <v>762</v>
      </c>
      <c r="I199">
        <v>3768</v>
      </c>
      <c r="J199" s="6">
        <f>Tabella1[[#This Row],[ASS. FINALI]]-Tabella1[[#This Row],[ASS.INIZIALI]]</f>
        <v>3006</v>
      </c>
      <c r="K199" t="s">
        <v>20</v>
      </c>
      <c r="M199" s="6">
        <f>ROUNDDOWN(IF(Tabella1[[#This Row],[DOPPIO OPERATORE '[SI/NO']]]="SI",Tabella1[[#This Row],[DIFFERENZA]]/2,Tabella1[[#This Row],[DIFFERENZA]]),0)</f>
        <v>3006</v>
      </c>
      <c r="O199" s="6">
        <f>Tabella1[[#This Row],[DIFFERENZA EFFETTIVA SE DOPPIO OPERATORE]]-Tabella1[[#This Row],[SCARTI]]</f>
        <v>3006</v>
      </c>
      <c r="P199" s="4">
        <v>0.33333333333333331</v>
      </c>
      <c r="Q199" s="4">
        <v>0.5</v>
      </c>
      <c r="R199" s="5">
        <f>Tabella1[[#This Row],[ORA FINE MATTINA]]-Tabella1[[#This Row],[ORA INIZIO MATTINA]]</f>
        <v>0.16666666666666669</v>
      </c>
      <c r="S199" s="4">
        <v>0.58333333333333337</v>
      </c>
      <c r="T199" s="4">
        <v>0.75</v>
      </c>
      <c r="U199" s="5">
        <f>Tabella1[[#This Row],[ORA FINE POMERIGGIO]]-Tabella1[[#This Row],[ORA INIZIO POMERIGGIO]]</f>
        <v>0.16666666666666663</v>
      </c>
      <c r="V199" s="5">
        <f>Tabella1[[#This Row],[TOT. TEMPO POMERIGGIO]]+Tabella1[[#This Row],[TOT. TEMPO MATTINA]]</f>
        <v>0.33333333333333331</v>
      </c>
      <c r="W199" s="7">
        <f>((HOUR(Tabella1[[#This Row],[TOT. ORE]])*60)+MINUTE(Tabella1[[#This Row],[TOT. ORE]]))</f>
        <v>480</v>
      </c>
      <c r="Y199" s="6">
        <f>Tabella1[[#This Row],[TOT. MINUTI]]-Tabella1[[#This Row],[FERMO MACCHINA]]</f>
        <v>480</v>
      </c>
      <c r="Z199" s="6">
        <f>ROUNDDOWN(Tabella1[[#This Row],[DIFFERENZA EFFETTIVA - SCARTI]]/Tabella1[[#This Row],[TEMPO EFFETTIVO]]*60,0)</f>
        <v>375</v>
      </c>
    </row>
    <row r="200" spans="1:26" x14ac:dyDescent="0.25">
      <c r="A200" s="1">
        <v>44601</v>
      </c>
      <c r="B200">
        <v>2</v>
      </c>
      <c r="C200" s="6" t="str">
        <f>VLOOKUP(Tabella1[[#This Row],[COD. OPERATORE]],Tabella3[],2,FALSE)</f>
        <v>DAVIDE</v>
      </c>
      <c r="D200" t="s">
        <v>74</v>
      </c>
      <c r="E200" t="s">
        <v>182</v>
      </c>
      <c r="F200">
        <v>22</v>
      </c>
      <c r="G200" s="6" t="str">
        <f>VLOOKUP(Tabella1[[#This Row],[COD. MACCHINA]],Tabella35[],2,FALSE)</f>
        <v>LASER VIOLA</v>
      </c>
      <c r="H200">
        <v>127</v>
      </c>
      <c r="I200">
        <v>900</v>
      </c>
      <c r="J200" s="6">
        <f>Tabella1[[#This Row],[ASS. FINALI]]-Tabella1[[#This Row],[ASS.INIZIALI]]</f>
        <v>773</v>
      </c>
      <c r="K200" t="s">
        <v>20</v>
      </c>
      <c r="M200" s="6">
        <f>ROUNDDOWN(IF(Tabella1[[#This Row],[DOPPIO OPERATORE '[SI/NO']]]="SI",Tabella1[[#This Row],[DIFFERENZA]]/2,Tabella1[[#This Row],[DIFFERENZA]]),0)</f>
        <v>773</v>
      </c>
      <c r="O200" s="6">
        <f>Tabella1[[#This Row],[DIFFERENZA EFFETTIVA SE DOPPIO OPERATORE]]-Tabella1[[#This Row],[SCARTI]]</f>
        <v>773</v>
      </c>
      <c r="P200" s="4">
        <v>0.33333333333333331</v>
      </c>
      <c r="Q200" s="4">
        <v>0.5</v>
      </c>
      <c r="R200" s="5">
        <f>Tabella1[[#This Row],[ORA FINE MATTINA]]-Tabella1[[#This Row],[ORA INIZIO MATTINA]]</f>
        <v>0.16666666666666669</v>
      </c>
      <c r="S200" s="4">
        <v>0.58333333333333337</v>
      </c>
      <c r="T200" s="4">
        <v>0.75</v>
      </c>
      <c r="U200" s="5">
        <f>Tabella1[[#This Row],[ORA FINE POMERIGGIO]]-Tabella1[[#This Row],[ORA INIZIO POMERIGGIO]]</f>
        <v>0.16666666666666663</v>
      </c>
      <c r="V200" s="5">
        <f>Tabella1[[#This Row],[TOT. TEMPO POMERIGGIO]]+Tabella1[[#This Row],[TOT. TEMPO MATTINA]]</f>
        <v>0.33333333333333331</v>
      </c>
      <c r="W200" s="7">
        <f>((HOUR(Tabella1[[#This Row],[TOT. ORE]])*60)+MINUTE(Tabella1[[#This Row],[TOT. ORE]]))</f>
        <v>480</v>
      </c>
      <c r="Y200" s="6">
        <f>Tabella1[[#This Row],[TOT. MINUTI]]-Tabella1[[#This Row],[FERMO MACCHINA]]</f>
        <v>480</v>
      </c>
      <c r="Z200" s="6">
        <f>ROUNDDOWN(Tabella1[[#This Row],[DIFFERENZA EFFETTIVA - SCARTI]]/Tabella1[[#This Row],[TEMPO EFFETTIVO]]*60,0)</f>
        <v>96</v>
      </c>
    </row>
    <row r="201" spans="1:26" x14ac:dyDescent="0.25">
      <c r="A201" s="1">
        <v>44601</v>
      </c>
      <c r="B201">
        <v>2</v>
      </c>
      <c r="C201" s="6" t="str">
        <f>VLOOKUP(Tabella1[[#This Row],[COD. OPERATORE]],Tabella3[],2,FALSE)</f>
        <v>DAVIDE</v>
      </c>
      <c r="D201" t="s">
        <v>74</v>
      </c>
      <c r="E201" t="s">
        <v>182</v>
      </c>
      <c r="F201">
        <v>4</v>
      </c>
      <c r="G201" s="6" t="str">
        <f>VLOOKUP(Tabella1[[#This Row],[COD. MACCHINA]],Tabella35[],2,FALSE)</f>
        <v>LASER VERDE</v>
      </c>
      <c r="H201">
        <v>127</v>
      </c>
      <c r="I201">
        <v>885</v>
      </c>
      <c r="J201" s="6">
        <f>Tabella1[[#This Row],[ASS. FINALI]]-Tabella1[[#This Row],[ASS.INIZIALI]]</f>
        <v>758</v>
      </c>
      <c r="K201" t="s">
        <v>20</v>
      </c>
      <c r="M201" s="6">
        <f>ROUNDDOWN(IF(Tabella1[[#This Row],[DOPPIO OPERATORE '[SI/NO']]]="SI",Tabella1[[#This Row],[DIFFERENZA]]/2,Tabella1[[#This Row],[DIFFERENZA]]),0)</f>
        <v>758</v>
      </c>
      <c r="O201" s="6">
        <f>Tabella1[[#This Row],[DIFFERENZA EFFETTIVA SE DOPPIO OPERATORE]]-Tabella1[[#This Row],[SCARTI]]</f>
        <v>758</v>
      </c>
      <c r="P201" s="4">
        <v>0.33333333333333331</v>
      </c>
      <c r="Q201" s="4">
        <v>0.5</v>
      </c>
      <c r="R201" s="5">
        <f>Tabella1[[#This Row],[ORA FINE MATTINA]]-Tabella1[[#This Row],[ORA INIZIO MATTINA]]</f>
        <v>0.16666666666666669</v>
      </c>
      <c r="S201" s="4">
        <v>0.58333333333333337</v>
      </c>
      <c r="T201" s="4">
        <v>0.75</v>
      </c>
      <c r="U201" s="5">
        <f>Tabella1[[#This Row],[ORA FINE POMERIGGIO]]-Tabella1[[#This Row],[ORA INIZIO POMERIGGIO]]</f>
        <v>0.16666666666666663</v>
      </c>
      <c r="V201" s="5">
        <f>Tabella1[[#This Row],[TOT. TEMPO POMERIGGIO]]+Tabella1[[#This Row],[TOT. TEMPO MATTINA]]</f>
        <v>0.33333333333333331</v>
      </c>
      <c r="W201" s="7">
        <f>((HOUR(Tabella1[[#This Row],[TOT. ORE]])*60)+MINUTE(Tabella1[[#This Row],[TOT. ORE]]))</f>
        <v>480</v>
      </c>
      <c r="Y201" s="6">
        <f>Tabella1[[#This Row],[TOT. MINUTI]]-Tabella1[[#This Row],[FERMO MACCHINA]]</f>
        <v>480</v>
      </c>
      <c r="Z201" s="6">
        <f>ROUNDDOWN(Tabella1[[#This Row],[DIFFERENZA EFFETTIVA - SCARTI]]/Tabella1[[#This Row],[TEMPO EFFETTIVO]]*60,0)</f>
        <v>94</v>
      </c>
    </row>
    <row r="202" spans="1:26" x14ac:dyDescent="0.25">
      <c r="A202" s="1">
        <v>44602</v>
      </c>
      <c r="B202">
        <v>2</v>
      </c>
      <c r="C202" s="6" t="str">
        <f>VLOOKUP(Tabella1[[#This Row],[COD. OPERATORE]],Tabella3[],2,FALSE)</f>
        <v>DAVIDE</v>
      </c>
      <c r="D202" t="s">
        <v>74</v>
      </c>
      <c r="E202" t="s">
        <v>182</v>
      </c>
      <c r="F202">
        <v>22</v>
      </c>
      <c r="G202" s="6" t="str">
        <f>VLOOKUP(Tabella1[[#This Row],[COD. MACCHINA]],Tabella35[],2,FALSE)</f>
        <v>LASER VIOLA</v>
      </c>
      <c r="H202">
        <v>900</v>
      </c>
      <c r="I202">
        <v>1668</v>
      </c>
      <c r="J202" s="6">
        <f>Tabella1[[#This Row],[ASS. FINALI]]-Tabella1[[#This Row],[ASS.INIZIALI]]</f>
        <v>768</v>
      </c>
      <c r="K202" t="s">
        <v>20</v>
      </c>
      <c r="M202" s="6">
        <f>ROUNDDOWN(IF(Tabella1[[#This Row],[DOPPIO OPERATORE '[SI/NO']]]="SI",Tabella1[[#This Row],[DIFFERENZA]]/2,Tabella1[[#This Row],[DIFFERENZA]]),0)</f>
        <v>768</v>
      </c>
      <c r="O202" s="6">
        <f>Tabella1[[#This Row],[DIFFERENZA EFFETTIVA SE DOPPIO OPERATORE]]-Tabella1[[#This Row],[SCARTI]]</f>
        <v>768</v>
      </c>
      <c r="P202" s="4">
        <v>0.33333333333333331</v>
      </c>
      <c r="Q202" s="4">
        <v>0.5</v>
      </c>
      <c r="R202" s="5">
        <f>Tabella1[[#This Row],[ORA FINE MATTINA]]-Tabella1[[#This Row],[ORA INIZIO MATTINA]]</f>
        <v>0.16666666666666669</v>
      </c>
      <c r="S202" s="4">
        <v>0.58333333333333337</v>
      </c>
      <c r="T202" s="4">
        <v>0.75</v>
      </c>
      <c r="U202" s="5">
        <f>Tabella1[[#This Row],[ORA FINE POMERIGGIO]]-Tabella1[[#This Row],[ORA INIZIO POMERIGGIO]]</f>
        <v>0.16666666666666663</v>
      </c>
      <c r="V202" s="5">
        <f>Tabella1[[#This Row],[TOT. TEMPO POMERIGGIO]]+Tabella1[[#This Row],[TOT. TEMPO MATTINA]]</f>
        <v>0.33333333333333331</v>
      </c>
      <c r="W202" s="7">
        <f>((HOUR(Tabella1[[#This Row],[TOT. ORE]])*60)+MINUTE(Tabella1[[#This Row],[TOT. ORE]]))</f>
        <v>480</v>
      </c>
      <c r="Y202" s="6">
        <f>Tabella1[[#This Row],[TOT. MINUTI]]-Tabella1[[#This Row],[FERMO MACCHINA]]</f>
        <v>480</v>
      </c>
      <c r="Z202" s="6">
        <f>ROUNDDOWN(Tabella1[[#This Row],[DIFFERENZA EFFETTIVA - SCARTI]]/Tabella1[[#This Row],[TEMPO EFFETTIVO]]*60,0)</f>
        <v>96</v>
      </c>
    </row>
    <row r="203" spans="1:26" x14ac:dyDescent="0.25">
      <c r="A203" s="1">
        <v>44602</v>
      </c>
      <c r="B203">
        <v>2</v>
      </c>
      <c r="C203" s="6" t="str">
        <f>VLOOKUP(Tabella1[[#This Row],[COD. OPERATORE]],Tabella3[],2,FALSE)</f>
        <v>DAVIDE</v>
      </c>
      <c r="D203" t="s">
        <v>74</v>
      </c>
      <c r="E203" t="s">
        <v>182</v>
      </c>
      <c r="F203">
        <v>4</v>
      </c>
      <c r="G203" s="6" t="str">
        <f>VLOOKUP(Tabella1[[#This Row],[COD. MACCHINA]],Tabella35[],2,FALSE)</f>
        <v>LASER VERDE</v>
      </c>
      <c r="H203">
        <v>885</v>
      </c>
      <c r="I203">
        <v>1650</v>
      </c>
      <c r="J203" s="6">
        <f>Tabella1[[#This Row],[ASS. FINALI]]-Tabella1[[#This Row],[ASS.INIZIALI]]</f>
        <v>765</v>
      </c>
      <c r="K203" t="s">
        <v>20</v>
      </c>
      <c r="M203" s="6">
        <f>ROUNDDOWN(IF(Tabella1[[#This Row],[DOPPIO OPERATORE '[SI/NO']]]="SI",Tabella1[[#This Row],[DIFFERENZA]]/2,Tabella1[[#This Row],[DIFFERENZA]]),0)</f>
        <v>765</v>
      </c>
      <c r="O203" s="6">
        <f>Tabella1[[#This Row],[DIFFERENZA EFFETTIVA SE DOPPIO OPERATORE]]-Tabella1[[#This Row],[SCARTI]]</f>
        <v>765</v>
      </c>
      <c r="P203" s="4">
        <v>0.33333333333333331</v>
      </c>
      <c r="Q203" s="4">
        <v>0.5</v>
      </c>
      <c r="R203" s="5">
        <f>Tabella1[[#This Row],[ORA FINE MATTINA]]-Tabella1[[#This Row],[ORA INIZIO MATTINA]]</f>
        <v>0.16666666666666669</v>
      </c>
      <c r="S203" s="4">
        <v>0.58333333333333337</v>
      </c>
      <c r="T203" s="4">
        <v>0.75</v>
      </c>
      <c r="U203" s="5">
        <f>Tabella1[[#This Row],[ORA FINE POMERIGGIO]]-Tabella1[[#This Row],[ORA INIZIO POMERIGGIO]]</f>
        <v>0.16666666666666663</v>
      </c>
      <c r="V203" s="5">
        <f>Tabella1[[#This Row],[TOT. TEMPO POMERIGGIO]]+Tabella1[[#This Row],[TOT. TEMPO MATTINA]]</f>
        <v>0.33333333333333331</v>
      </c>
      <c r="W203" s="7">
        <f>((HOUR(Tabella1[[#This Row],[TOT. ORE]])*60)+MINUTE(Tabella1[[#This Row],[TOT. ORE]]))</f>
        <v>480</v>
      </c>
      <c r="Y203" s="6">
        <f>Tabella1[[#This Row],[TOT. MINUTI]]-Tabella1[[#This Row],[FERMO MACCHINA]]</f>
        <v>480</v>
      </c>
      <c r="Z203" s="6">
        <f>ROUNDDOWN(Tabella1[[#This Row],[DIFFERENZA EFFETTIVA - SCARTI]]/Tabella1[[#This Row],[TEMPO EFFETTIVO]]*60,0)</f>
        <v>95</v>
      </c>
    </row>
    <row r="204" spans="1:26" x14ac:dyDescent="0.25">
      <c r="A204" s="1">
        <v>44603</v>
      </c>
      <c r="B204">
        <v>2</v>
      </c>
      <c r="C204" s="6" t="str">
        <f>VLOOKUP(Tabella1[[#This Row],[COD. OPERATORE]],Tabella3[],2,FALSE)</f>
        <v>DAVIDE</v>
      </c>
      <c r="D204" t="s">
        <v>54</v>
      </c>
      <c r="E204" t="s">
        <v>146</v>
      </c>
      <c r="F204">
        <v>1</v>
      </c>
      <c r="G204" s="6" t="str">
        <f>VLOOKUP(Tabella1[[#This Row],[COD. MACCHINA]],Tabella35[],2,FALSE)</f>
        <v>TRAPANO A COLONNA</v>
      </c>
      <c r="H204">
        <v>5270</v>
      </c>
      <c r="I204">
        <v>7177</v>
      </c>
      <c r="J204" s="6">
        <f>Tabella1[[#This Row],[ASS. FINALI]]-Tabella1[[#This Row],[ASS.INIZIALI]]</f>
        <v>1907</v>
      </c>
      <c r="K204" t="s">
        <v>20</v>
      </c>
      <c r="M204" s="6">
        <f>ROUNDDOWN(IF(Tabella1[[#This Row],[DOPPIO OPERATORE '[SI/NO']]]="SI",Tabella1[[#This Row],[DIFFERENZA]]/2,Tabella1[[#This Row],[DIFFERENZA]]),0)</f>
        <v>1907</v>
      </c>
      <c r="O204" s="6">
        <f>Tabella1[[#This Row],[DIFFERENZA EFFETTIVA SE DOPPIO OPERATORE]]-Tabella1[[#This Row],[SCARTI]]</f>
        <v>1907</v>
      </c>
      <c r="P204" s="4">
        <v>0.33333333333333331</v>
      </c>
      <c r="Q204" s="4">
        <v>0.5</v>
      </c>
      <c r="R204" s="5">
        <f>Tabella1[[#This Row],[ORA FINE MATTINA]]-Tabella1[[#This Row],[ORA INIZIO MATTINA]]</f>
        <v>0.16666666666666669</v>
      </c>
      <c r="S204" s="4">
        <v>0.58333333333333337</v>
      </c>
      <c r="T204" s="4">
        <v>0.75</v>
      </c>
      <c r="U204" s="5">
        <f>Tabella1[[#This Row],[ORA FINE POMERIGGIO]]-Tabella1[[#This Row],[ORA INIZIO POMERIGGIO]]</f>
        <v>0.16666666666666663</v>
      </c>
      <c r="V204" s="5">
        <f>Tabella1[[#This Row],[TOT. TEMPO POMERIGGIO]]+Tabella1[[#This Row],[TOT. TEMPO MATTINA]]</f>
        <v>0.33333333333333331</v>
      </c>
      <c r="W204" s="7">
        <f>((HOUR(Tabella1[[#This Row],[TOT. ORE]])*60)+MINUTE(Tabella1[[#This Row],[TOT. ORE]]))</f>
        <v>480</v>
      </c>
      <c r="Y204" s="6">
        <f>Tabella1[[#This Row],[TOT. MINUTI]]-Tabella1[[#This Row],[FERMO MACCHINA]]</f>
        <v>480</v>
      </c>
      <c r="Z204" s="6">
        <f>ROUNDDOWN(Tabella1[[#This Row],[DIFFERENZA EFFETTIVA - SCARTI]]/Tabella1[[#This Row],[TEMPO EFFETTIVO]]*60,0)</f>
        <v>238</v>
      </c>
    </row>
    <row r="205" spans="1:26" x14ac:dyDescent="0.25">
      <c r="A205" s="1">
        <v>44599</v>
      </c>
      <c r="B205">
        <v>35</v>
      </c>
      <c r="C205" s="6" t="str">
        <f>VLOOKUP(Tabella1[[#This Row],[COD. OPERATORE]],Tabella3[],2,FALSE)</f>
        <v>MELANIA</v>
      </c>
      <c r="D205" t="s">
        <v>16</v>
      </c>
      <c r="E205" t="s">
        <v>96</v>
      </c>
      <c r="F205">
        <v>8</v>
      </c>
      <c r="G205" s="6" t="str">
        <f>VLOOKUP(Tabella1[[#This Row],[COD. MACCHINA]],Tabella35[],2,FALSE)</f>
        <v>MONTAGGIO RUOTE</v>
      </c>
      <c r="H205">
        <v>2018</v>
      </c>
      <c r="I205">
        <v>5000</v>
      </c>
      <c r="J205" s="6">
        <f>Tabella1[[#This Row],[ASS. FINALI]]-Tabella1[[#This Row],[ASS.INIZIALI]]</f>
        <v>2982</v>
      </c>
      <c r="K205" t="s">
        <v>20</v>
      </c>
      <c r="M205" s="6">
        <f>ROUNDDOWN(IF(Tabella1[[#This Row],[DOPPIO OPERATORE '[SI/NO']]]="SI",Tabella1[[#This Row],[DIFFERENZA]]/2,Tabella1[[#This Row],[DIFFERENZA]]),0)</f>
        <v>2982</v>
      </c>
      <c r="O205" s="6">
        <f>Tabella1[[#This Row],[DIFFERENZA EFFETTIVA SE DOPPIO OPERATORE]]-Tabella1[[#This Row],[SCARTI]]</f>
        <v>2982</v>
      </c>
      <c r="P205" s="4">
        <v>0.375</v>
      </c>
      <c r="Q205" s="4">
        <v>0.5</v>
      </c>
      <c r="R205" s="5">
        <f>Tabella1[[#This Row],[ORA FINE MATTINA]]-Tabella1[[#This Row],[ORA INIZIO MATTINA]]</f>
        <v>0.125</v>
      </c>
      <c r="S205" s="4">
        <v>0.5625</v>
      </c>
      <c r="T205" s="4">
        <v>0.72916666666666663</v>
      </c>
      <c r="U205" s="5">
        <f>Tabella1[[#This Row],[ORA FINE POMERIGGIO]]-Tabella1[[#This Row],[ORA INIZIO POMERIGGIO]]</f>
        <v>0.16666666666666663</v>
      </c>
      <c r="V205" s="5">
        <f>Tabella1[[#This Row],[TOT. TEMPO POMERIGGIO]]+Tabella1[[#This Row],[TOT. TEMPO MATTINA]]</f>
        <v>0.29166666666666663</v>
      </c>
      <c r="W205" s="7">
        <f>((HOUR(Tabella1[[#This Row],[TOT. ORE]])*60)+MINUTE(Tabella1[[#This Row],[TOT. ORE]]))</f>
        <v>420</v>
      </c>
      <c r="Y205" s="6">
        <f>Tabella1[[#This Row],[TOT. MINUTI]]-Tabella1[[#This Row],[FERMO MACCHINA]]</f>
        <v>420</v>
      </c>
      <c r="Z205" s="6">
        <f>ROUNDDOWN(Tabella1[[#This Row],[DIFFERENZA EFFETTIVA - SCARTI]]/Tabella1[[#This Row],[TEMPO EFFETTIVO]]*60,0)</f>
        <v>426</v>
      </c>
    </row>
    <row r="206" spans="1:26" x14ac:dyDescent="0.25">
      <c r="A206" s="1">
        <v>44600</v>
      </c>
      <c r="B206">
        <v>35</v>
      </c>
      <c r="C206" s="6" t="str">
        <f>VLOOKUP(Tabella1[[#This Row],[COD. OPERATORE]],Tabella3[],2,FALSE)</f>
        <v>MELANIA</v>
      </c>
      <c r="D206" t="s">
        <v>16</v>
      </c>
      <c r="E206" t="s">
        <v>62</v>
      </c>
      <c r="F206">
        <v>9</v>
      </c>
      <c r="G206" s="6" t="str">
        <f>VLOOKUP(Tabella1[[#This Row],[COD. MACCHINA]],Tabella35[],2,FALSE)</f>
        <v>MONTAGGIO ANELLINI</v>
      </c>
      <c r="H206">
        <v>0</v>
      </c>
      <c r="I206">
        <v>3000</v>
      </c>
      <c r="J206" s="6">
        <f>Tabella1[[#This Row],[ASS. FINALI]]-Tabella1[[#This Row],[ASS.INIZIALI]]</f>
        <v>3000</v>
      </c>
      <c r="K206" t="s">
        <v>20</v>
      </c>
      <c r="M206" s="6">
        <f>ROUNDDOWN(IF(Tabella1[[#This Row],[DOPPIO OPERATORE '[SI/NO']]]="SI",Tabella1[[#This Row],[DIFFERENZA]]/2,Tabella1[[#This Row],[DIFFERENZA]]),0)</f>
        <v>3000</v>
      </c>
      <c r="O206" s="6">
        <f>Tabella1[[#This Row],[DIFFERENZA EFFETTIVA SE DOPPIO OPERATORE]]-Tabella1[[#This Row],[SCARTI]]</f>
        <v>3000</v>
      </c>
      <c r="P206" s="4">
        <v>0.375</v>
      </c>
      <c r="Q206" s="4">
        <v>0.4513888888888889</v>
      </c>
      <c r="R206" s="5">
        <f>Tabella1[[#This Row],[ORA FINE MATTINA]]-Tabella1[[#This Row],[ORA INIZIO MATTINA]]</f>
        <v>7.6388888888888895E-2</v>
      </c>
      <c r="S206" s="4"/>
      <c r="T206" s="4"/>
      <c r="U206" s="5">
        <f>Tabella1[[#This Row],[ORA FINE POMERIGGIO]]-Tabella1[[#This Row],[ORA INIZIO POMERIGGIO]]</f>
        <v>0</v>
      </c>
      <c r="V206" s="5">
        <f>Tabella1[[#This Row],[TOT. TEMPO POMERIGGIO]]+Tabella1[[#This Row],[TOT. TEMPO MATTINA]]</f>
        <v>7.6388888888888895E-2</v>
      </c>
      <c r="W206" s="7">
        <f>((HOUR(Tabella1[[#This Row],[TOT. ORE]])*60)+MINUTE(Tabella1[[#This Row],[TOT. ORE]]))</f>
        <v>110</v>
      </c>
      <c r="Y206" s="6">
        <f>Tabella1[[#This Row],[TOT. MINUTI]]-Tabella1[[#This Row],[FERMO MACCHINA]]</f>
        <v>110</v>
      </c>
      <c r="Z206" s="6">
        <f>ROUNDDOWN(Tabella1[[#This Row],[DIFFERENZA EFFETTIVA - SCARTI]]/Tabella1[[#This Row],[TEMPO EFFETTIVO]]*60,0)</f>
        <v>1636</v>
      </c>
    </row>
    <row r="207" spans="1:26" x14ac:dyDescent="0.25">
      <c r="A207" s="1">
        <v>44600</v>
      </c>
      <c r="B207">
        <v>35</v>
      </c>
      <c r="C207" s="6" t="str">
        <f>VLOOKUP(Tabella1[[#This Row],[COD. OPERATORE]],Tabella3[],2,FALSE)</f>
        <v>MELANIA</v>
      </c>
      <c r="D207" t="s">
        <v>16</v>
      </c>
      <c r="E207" t="s">
        <v>96</v>
      </c>
      <c r="F207">
        <v>8</v>
      </c>
      <c r="G207" s="6" t="str">
        <f>VLOOKUP(Tabella1[[#This Row],[COD. MACCHINA]],Tabella35[],2,FALSE)</f>
        <v>MONTAGGIO RUOTE</v>
      </c>
      <c r="H207">
        <v>5000</v>
      </c>
      <c r="I207">
        <v>7000</v>
      </c>
      <c r="J207" s="6">
        <f>Tabella1[[#This Row],[ASS. FINALI]]-Tabella1[[#This Row],[ASS.INIZIALI]]</f>
        <v>2000</v>
      </c>
      <c r="K207" t="s">
        <v>20</v>
      </c>
      <c r="M207" s="6">
        <f>ROUNDDOWN(IF(Tabella1[[#This Row],[DOPPIO OPERATORE '[SI/NO']]]="SI",Tabella1[[#This Row],[DIFFERENZA]]/2,Tabella1[[#This Row],[DIFFERENZA]]),0)</f>
        <v>2000</v>
      </c>
      <c r="O207" s="6">
        <f>Tabella1[[#This Row],[DIFFERENZA EFFETTIVA SE DOPPIO OPERATORE]]-Tabella1[[#This Row],[SCARTI]]</f>
        <v>2000</v>
      </c>
      <c r="P207" s="4">
        <v>0.4513888888888889</v>
      </c>
      <c r="Q207" s="4">
        <v>0.5</v>
      </c>
      <c r="R207" s="5">
        <f>Tabella1[[#This Row],[ORA FINE MATTINA]]-Tabella1[[#This Row],[ORA INIZIO MATTINA]]</f>
        <v>4.8611111111111105E-2</v>
      </c>
      <c r="S207" s="4">
        <v>0.5625</v>
      </c>
      <c r="T207" s="4">
        <v>0.65972222222222221</v>
      </c>
      <c r="U207" s="5">
        <f>Tabella1[[#This Row],[ORA FINE POMERIGGIO]]-Tabella1[[#This Row],[ORA INIZIO POMERIGGIO]]</f>
        <v>9.722222222222221E-2</v>
      </c>
      <c r="V207" s="5">
        <f>Tabella1[[#This Row],[TOT. TEMPO POMERIGGIO]]+Tabella1[[#This Row],[TOT. TEMPO MATTINA]]</f>
        <v>0.14583333333333331</v>
      </c>
      <c r="W207" s="7">
        <f>((HOUR(Tabella1[[#This Row],[TOT. ORE]])*60)+MINUTE(Tabella1[[#This Row],[TOT. ORE]]))</f>
        <v>210</v>
      </c>
      <c r="Y207" s="6">
        <f>Tabella1[[#This Row],[TOT. MINUTI]]-Tabella1[[#This Row],[FERMO MACCHINA]]</f>
        <v>210</v>
      </c>
      <c r="Z207" s="6">
        <f>ROUNDDOWN(Tabella1[[#This Row],[DIFFERENZA EFFETTIVA - SCARTI]]/Tabella1[[#This Row],[TEMPO EFFETTIVO]]*60,0)</f>
        <v>571</v>
      </c>
    </row>
    <row r="208" spans="1:26" x14ac:dyDescent="0.25">
      <c r="A208" s="1">
        <v>44600</v>
      </c>
      <c r="B208">
        <v>35</v>
      </c>
      <c r="C208" s="6" t="str">
        <f>VLOOKUP(Tabella1[[#This Row],[COD. OPERATORE]],Tabella3[],2,FALSE)</f>
        <v>MELANIA</v>
      </c>
      <c r="D208" t="s">
        <v>16</v>
      </c>
      <c r="E208" t="s">
        <v>26</v>
      </c>
      <c r="F208">
        <v>8</v>
      </c>
      <c r="G208" s="6" t="str">
        <f>VLOOKUP(Tabella1[[#This Row],[COD. MACCHINA]],Tabella35[],2,FALSE)</f>
        <v>MONTAGGIO RUOTE</v>
      </c>
      <c r="H208">
        <v>0</v>
      </c>
      <c r="I208">
        <v>300</v>
      </c>
      <c r="J208" s="6">
        <f>Tabella1[[#This Row],[ASS. FINALI]]-Tabella1[[#This Row],[ASS.INIZIALI]]</f>
        <v>300</v>
      </c>
      <c r="K208" t="s">
        <v>20</v>
      </c>
      <c r="M208" s="6">
        <f>ROUNDDOWN(IF(Tabella1[[#This Row],[DOPPIO OPERATORE '[SI/NO']]]="SI",Tabella1[[#This Row],[DIFFERENZA]]/2,Tabella1[[#This Row],[DIFFERENZA]]),0)</f>
        <v>300</v>
      </c>
      <c r="O208" s="6">
        <f>Tabella1[[#This Row],[DIFFERENZA EFFETTIVA SE DOPPIO OPERATORE]]-Tabella1[[#This Row],[SCARTI]]</f>
        <v>300</v>
      </c>
      <c r="P208" s="4">
        <v>0.70138888888888884</v>
      </c>
      <c r="Q208" s="4">
        <v>0.72916666666666663</v>
      </c>
      <c r="R208" s="5">
        <f>Tabella1[[#This Row],[ORA FINE MATTINA]]-Tabella1[[#This Row],[ORA INIZIO MATTINA]]</f>
        <v>2.777777777777779E-2</v>
      </c>
      <c r="S208" s="4"/>
      <c r="T208" s="4"/>
      <c r="U208" s="5">
        <f>Tabella1[[#This Row],[ORA FINE POMERIGGIO]]-Tabella1[[#This Row],[ORA INIZIO POMERIGGIO]]</f>
        <v>0</v>
      </c>
      <c r="V208" s="5">
        <f>Tabella1[[#This Row],[TOT. TEMPO POMERIGGIO]]+Tabella1[[#This Row],[TOT. TEMPO MATTINA]]</f>
        <v>2.777777777777779E-2</v>
      </c>
      <c r="W208" s="7">
        <f>((HOUR(Tabella1[[#This Row],[TOT. ORE]])*60)+MINUTE(Tabella1[[#This Row],[TOT. ORE]]))</f>
        <v>40</v>
      </c>
      <c r="Y208" s="6">
        <f>Tabella1[[#This Row],[TOT. MINUTI]]-Tabella1[[#This Row],[FERMO MACCHINA]]</f>
        <v>40</v>
      </c>
      <c r="Z208" s="6">
        <f>ROUNDDOWN(Tabella1[[#This Row],[DIFFERENZA EFFETTIVA - SCARTI]]/Tabella1[[#This Row],[TEMPO EFFETTIVO]]*60,0)</f>
        <v>450</v>
      </c>
    </row>
    <row r="209" spans="1:27" x14ac:dyDescent="0.25">
      <c r="A209" s="1">
        <v>44601</v>
      </c>
      <c r="B209">
        <v>35</v>
      </c>
      <c r="C209" s="6" t="str">
        <f>VLOOKUP(Tabella1[[#This Row],[COD. OPERATORE]],Tabella3[],2,FALSE)</f>
        <v>MELANIA</v>
      </c>
      <c r="D209" t="s">
        <v>16</v>
      </c>
      <c r="E209" t="s">
        <v>26</v>
      </c>
      <c r="F209">
        <v>8</v>
      </c>
      <c r="G209" s="6" t="str">
        <f>VLOOKUP(Tabella1[[#This Row],[COD. MACCHINA]],Tabella35[],2,FALSE)</f>
        <v>MONTAGGIO RUOTE</v>
      </c>
      <c r="H209">
        <v>300</v>
      </c>
      <c r="I209">
        <v>2000</v>
      </c>
      <c r="J209" s="6">
        <f>Tabella1[[#This Row],[ASS. FINALI]]-Tabella1[[#This Row],[ASS.INIZIALI]]</f>
        <v>1700</v>
      </c>
      <c r="K209" t="s">
        <v>20</v>
      </c>
      <c r="M209" s="6">
        <f>ROUNDDOWN(IF(Tabella1[[#This Row],[DOPPIO OPERATORE '[SI/NO']]]="SI",Tabella1[[#This Row],[DIFFERENZA]]/2,Tabella1[[#This Row],[DIFFERENZA]]),0)</f>
        <v>1700</v>
      </c>
      <c r="O209" s="6">
        <f>Tabella1[[#This Row],[DIFFERENZA EFFETTIVA SE DOPPIO OPERATORE]]-Tabella1[[#This Row],[SCARTI]]</f>
        <v>1700</v>
      </c>
      <c r="P209" s="4">
        <v>0.33333333333333331</v>
      </c>
      <c r="Q209" s="4">
        <v>0.4861111111111111</v>
      </c>
      <c r="R209" s="5">
        <f>Tabella1[[#This Row],[ORA FINE MATTINA]]-Tabella1[[#This Row],[ORA INIZIO MATTINA]]</f>
        <v>0.15277777777777779</v>
      </c>
      <c r="S209" s="4"/>
      <c r="T209" s="4"/>
      <c r="U209" s="5">
        <f>Tabella1[[#This Row],[ORA FINE POMERIGGIO]]-Tabella1[[#This Row],[ORA INIZIO POMERIGGIO]]</f>
        <v>0</v>
      </c>
      <c r="V209" s="5">
        <f>Tabella1[[#This Row],[TOT. TEMPO POMERIGGIO]]+Tabella1[[#This Row],[TOT. TEMPO MATTINA]]</f>
        <v>0.15277777777777779</v>
      </c>
      <c r="W209" s="7">
        <f>((HOUR(Tabella1[[#This Row],[TOT. ORE]])*60)+MINUTE(Tabella1[[#This Row],[TOT. ORE]]))</f>
        <v>220</v>
      </c>
      <c r="Y209" s="6">
        <f>Tabella1[[#This Row],[TOT. MINUTI]]-Tabella1[[#This Row],[FERMO MACCHINA]]</f>
        <v>220</v>
      </c>
      <c r="Z209" s="6">
        <f>ROUNDDOWN(Tabella1[[#This Row],[DIFFERENZA EFFETTIVA - SCARTI]]/Tabella1[[#This Row],[TEMPO EFFETTIVO]]*60,0)</f>
        <v>463</v>
      </c>
    </row>
    <row r="210" spans="1:27" x14ac:dyDescent="0.25">
      <c r="A210" s="1">
        <v>44601</v>
      </c>
      <c r="B210">
        <v>35</v>
      </c>
      <c r="C210" s="6" t="str">
        <f>VLOOKUP(Tabella1[[#This Row],[COD. OPERATORE]],Tabella3[],2,FALSE)</f>
        <v>MELANIA</v>
      </c>
      <c r="D210" t="s">
        <v>16</v>
      </c>
      <c r="E210" t="s">
        <v>62</v>
      </c>
      <c r="F210">
        <v>9</v>
      </c>
      <c r="G210" s="6" t="str">
        <f>VLOOKUP(Tabella1[[#This Row],[COD. MACCHINA]],Tabella35[],2,FALSE)</f>
        <v>MONTAGGIO ANELLINI</v>
      </c>
      <c r="H210">
        <v>0</v>
      </c>
      <c r="I210">
        <v>500</v>
      </c>
      <c r="J210" s="6">
        <f>Tabella1[[#This Row],[ASS. FINALI]]-Tabella1[[#This Row],[ASS.INIZIALI]]</f>
        <v>500</v>
      </c>
      <c r="K210" t="s">
        <v>20</v>
      </c>
      <c r="M210" s="6">
        <f>ROUNDDOWN(IF(Tabella1[[#This Row],[DOPPIO OPERATORE '[SI/NO']]]="SI",Tabella1[[#This Row],[DIFFERENZA]]/2,Tabella1[[#This Row],[DIFFERENZA]]),0)</f>
        <v>500</v>
      </c>
      <c r="O210" s="6">
        <f>Tabella1[[#This Row],[DIFFERENZA EFFETTIVA SE DOPPIO OPERATORE]]-Tabella1[[#This Row],[SCARTI]]</f>
        <v>500</v>
      </c>
      <c r="P210" s="4">
        <v>0.4861111111111111</v>
      </c>
      <c r="Q210" s="4">
        <v>0.5</v>
      </c>
      <c r="R210" s="5">
        <f>Tabella1[[#This Row],[ORA FINE MATTINA]]-Tabella1[[#This Row],[ORA INIZIO MATTINA]]</f>
        <v>1.3888888888888895E-2</v>
      </c>
      <c r="S210" s="4"/>
      <c r="T210" s="4"/>
      <c r="U210" s="5">
        <f>Tabella1[[#This Row],[ORA FINE POMERIGGIO]]-Tabella1[[#This Row],[ORA INIZIO POMERIGGIO]]</f>
        <v>0</v>
      </c>
      <c r="V210" s="5">
        <f>Tabella1[[#This Row],[TOT. TEMPO POMERIGGIO]]+Tabella1[[#This Row],[TOT. TEMPO MATTINA]]</f>
        <v>1.3888888888888895E-2</v>
      </c>
      <c r="W210" s="7">
        <f>((HOUR(Tabella1[[#This Row],[TOT. ORE]])*60)+MINUTE(Tabella1[[#This Row],[TOT. ORE]]))</f>
        <v>20</v>
      </c>
      <c r="Y210" s="6">
        <f>Tabella1[[#This Row],[TOT. MINUTI]]-Tabella1[[#This Row],[FERMO MACCHINA]]</f>
        <v>20</v>
      </c>
      <c r="Z210" s="6">
        <f>ROUNDDOWN(Tabella1[[#This Row],[DIFFERENZA EFFETTIVA - SCARTI]]/Tabella1[[#This Row],[TEMPO EFFETTIVO]]*60,0)</f>
        <v>1500</v>
      </c>
    </row>
    <row r="211" spans="1:27" x14ac:dyDescent="0.25">
      <c r="A211" s="1">
        <v>44601</v>
      </c>
      <c r="B211">
        <v>35</v>
      </c>
      <c r="C211" s="6" t="str">
        <f>VLOOKUP(Tabella1[[#This Row],[COD. OPERATORE]],Tabella3[],2,FALSE)</f>
        <v>MELANIA</v>
      </c>
      <c r="D211" t="s">
        <v>16</v>
      </c>
      <c r="E211" t="s">
        <v>62</v>
      </c>
      <c r="F211">
        <v>9</v>
      </c>
      <c r="G211" s="6" t="str">
        <f>VLOOKUP(Tabella1[[#This Row],[COD. MACCHINA]],Tabella35[],2,FALSE)</f>
        <v>MONTAGGIO ANELLINI</v>
      </c>
      <c r="H211">
        <v>500</v>
      </c>
      <c r="I211">
        <v>4000</v>
      </c>
      <c r="J211" s="6">
        <f>Tabella1[[#This Row],[ASS. FINALI]]-Tabella1[[#This Row],[ASS.INIZIALI]]</f>
        <v>3500</v>
      </c>
      <c r="K211" t="s">
        <v>20</v>
      </c>
      <c r="M211" s="6">
        <f>ROUNDDOWN(IF(Tabella1[[#This Row],[DOPPIO OPERATORE '[SI/NO']]]="SI",Tabella1[[#This Row],[DIFFERENZA]]/2,Tabella1[[#This Row],[DIFFERENZA]]),0)</f>
        <v>3500</v>
      </c>
      <c r="O211" s="6">
        <f>Tabella1[[#This Row],[DIFFERENZA EFFETTIVA SE DOPPIO OPERATORE]]-Tabella1[[#This Row],[SCARTI]]</f>
        <v>3500</v>
      </c>
      <c r="P211" s="4">
        <v>0.60416666666666663</v>
      </c>
      <c r="Q211" s="4">
        <v>0.69791666666666663</v>
      </c>
      <c r="R211" s="5">
        <f>Tabella1[[#This Row],[ORA FINE MATTINA]]-Tabella1[[#This Row],[ORA INIZIO MATTINA]]</f>
        <v>9.375E-2</v>
      </c>
      <c r="S211" s="4"/>
      <c r="T211" s="4"/>
      <c r="U211" s="5">
        <f>Tabella1[[#This Row],[ORA FINE POMERIGGIO]]-Tabella1[[#This Row],[ORA INIZIO POMERIGGIO]]</f>
        <v>0</v>
      </c>
      <c r="V211" s="5">
        <f>Tabella1[[#This Row],[TOT. TEMPO POMERIGGIO]]+Tabella1[[#This Row],[TOT. TEMPO MATTINA]]</f>
        <v>9.375E-2</v>
      </c>
      <c r="W211" s="7">
        <f>((HOUR(Tabella1[[#This Row],[TOT. ORE]])*60)+MINUTE(Tabella1[[#This Row],[TOT. ORE]]))</f>
        <v>135</v>
      </c>
      <c r="Y211" s="6">
        <f>Tabella1[[#This Row],[TOT. MINUTI]]-Tabella1[[#This Row],[FERMO MACCHINA]]</f>
        <v>135</v>
      </c>
      <c r="Z211" s="6">
        <f>ROUNDDOWN(Tabella1[[#This Row],[DIFFERENZA EFFETTIVA - SCARTI]]/Tabella1[[#This Row],[TEMPO EFFETTIVO]]*60,0)</f>
        <v>1555</v>
      </c>
    </row>
    <row r="212" spans="1:27" x14ac:dyDescent="0.25">
      <c r="A212" s="1">
        <v>44596</v>
      </c>
      <c r="B212">
        <v>1</v>
      </c>
      <c r="C212" s="6" t="str">
        <f>VLOOKUP(Tabella1[[#This Row],[COD. OPERATORE]],Tabella3[],2,FALSE)</f>
        <v>ROBY</v>
      </c>
      <c r="D212" t="s">
        <v>56</v>
      </c>
      <c r="E212" t="s">
        <v>180</v>
      </c>
      <c r="F212" t="s">
        <v>64</v>
      </c>
      <c r="G212" s="6" t="str">
        <f>VLOOKUP(Tabella1[[#This Row],[COD. MACCHINA]],Tabella35[],2,FALSE)</f>
        <v>MANUALE</v>
      </c>
      <c r="H212">
        <v>2850</v>
      </c>
      <c r="I212">
        <v>2985</v>
      </c>
      <c r="J212" s="6">
        <f>Tabella1[[#This Row],[ASS. FINALI]]-Tabella1[[#This Row],[ASS.INIZIALI]]</f>
        <v>135</v>
      </c>
      <c r="K212" t="s">
        <v>20</v>
      </c>
      <c r="M212" s="6">
        <f>ROUNDDOWN(IF(Tabella1[[#This Row],[DOPPIO OPERATORE '[SI/NO']]]="SI",Tabella1[[#This Row],[DIFFERENZA]]/2,Tabella1[[#This Row],[DIFFERENZA]]),0)</f>
        <v>135</v>
      </c>
      <c r="O212" s="6">
        <f>Tabella1[[#This Row],[DIFFERENZA EFFETTIVA SE DOPPIO OPERATORE]]-Tabella1[[#This Row],[SCARTI]]</f>
        <v>135</v>
      </c>
      <c r="P212" s="4">
        <v>0.39583333333333331</v>
      </c>
      <c r="Q212" s="4">
        <v>0.4201388888888889</v>
      </c>
      <c r="R212" s="5">
        <f>Tabella1[[#This Row],[ORA FINE MATTINA]]-Tabella1[[#This Row],[ORA INIZIO MATTINA]]</f>
        <v>2.430555555555558E-2</v>
      </c>
      <c r="S212" s="4"/>
      <c r="T212" s="4"/>
      <c r="U212" s="5">
        <f>Tabella1[[#This Row],[ORA FINE POMERIGGIO]]-Tabella1[[#This Row],[ORA INIZIO POMERIGGIO]]</f>
        <v>0</v>
      </c>
      <c r="V212" s="5">
        <f>Tabella1[[#This Row],[TOT. TEMPO POMERIGGIO]]+Tabella1[[#This Row],[TOT. TEMPO MATTINA]]</f>
        <v>2.430555555555558E-2</v>
      </c>
      <c r="W212" s="7">
        <f>((HOUR(Tabella1[[#This Row],[TOT. ORE]])*60)+MINUTE(Tabella1[[#This Row],[TOT. ORE]]))</f>
        <v>35</v>
      </c>
      <c r="Y212" s="6">
        <f>Tabella1[[#This Row],[TOT. MINUTI]]-Tabella1[[#This Row],[FERMO MACCHINA]]</f>
        <v>35</v>
      </c>
      <c r="Z212" s="6">
        <f>ROUNDDOWN(Tabella1[[#This Row],[DIFFERENZA EFFETTIVA - SCARTI]]/Tabella1[[#This Row],[TEMPO EFFETTIVO]]*60,0)</f>
        <v>231</v>
      </c>
      <c r="AA212" t="s">
        <v>147</v>
      </c>
    </row>
    <row r="213" spans="1:27" x14ac:dyDescent="0.25">
      <c r="A213" s="1">
        <v>44596</v>
      </c>
      <c r="B213">
        <v>1</v>
      </c>
      <c r="C213" s="6" t="str">
        <f>VLOOKUP(Tabella1[[#This Row],[COD. OPERATORE]],Tabella3[],2,FALSE)</f>
        <v>ROBY</v>
      </c>
      <c r="D213" t="s">
        <v>54</v>
      </c>
      <c r="E213" t="s">
        <v>183</v>
      </c>
      <c r="F213" t="s">
        <v>64</v>
      </c>
      <c r="G213" s="6" t="str">
        <f>VLOOKUP(Tabella1[[#This Row],[COD. MACCHINA]],Tabella35[],2,FALSE)</f>
        <v>MANUALE</v>
      </c>
      <c r="H213">
        <v>0</v>
      </c>
      <c r="I213">
        <v>77350</v>
      </c>
      <c r="J213" s="6">
        <f>Tabella1[[#This Row],[ASS. FINALI]]-Tabella1[[#This Row],[ASS.INIZIALI]]</f>
        <v>77350</v>
      </c>
      <c r="K213" t="s">
        <v>20</v>
      </c>
      <c r="M213" s="6">
        <f>ROUNDDOWN(IF(Tabella1[[#This Row],[DOPPIO OPERATORE '[SI/NO']]]="SI",Tabella1[[#This Row],[DIFFERENZA]]/2,Tabella1[[#This Row],[DIFFERENZA]]),0)</f>
        <v>77350</v>
      </c>
      <c r="O213" s="6">
        <f>Tabella1[[#This Row],[DIFFERENZA EFFETTIVA SE DOPPIO OPERATORE]]-Tabella1[[#This Row],[SCARTI]]</f>
        <v>77350</v>
      </c>
      <c r="P213" s="4">
        <v>0.4201388888888889</v>
      </c>
      <c r="Q213" s="4">
        <v>0.5</v>
      </c>
      <c r="R213" s="5">
        <f>Tabella1[[#This Row],[ORA FINE MATTINA]]-Tabella1[[#This Row],[ORA INIZIO MATTINA]]</f>
        <v>7.9861111111111105E-2</v>
      </c>
      <c r="S213" s="4">
        <v>0.5625</v>
      </c>
      <c r="T213" s="4">
        <v>0.65277777777777779</v>
      </c>
      <c r="U213" s="5">
        <f>Tabella1[[#This Row],[ORA FINE POMERIGGIO]]-Tabella1[[#This Row],[ORA INIZIO POMERIGGIO]]</f>
        <v>9.027777777777779E-2</v>
      </c>
      <c r="V213" s="5">
        <f>Tabella1[[#This Row],[TOT. TEMPO POMERIGGIO]]+Tabella1[[#This Row],[TOT. TEMPO MATTINA]]</f>
        <v>0.1701388888888889</v>
      </c>
      <c r="W213" s="7">
        <f>((HOUR(Tabella1[[#This Row],[TOT. ORE]])*60)+MINUTE(Tabella1[[#This Row],[TOT. ORE]]))</f>
        <v>245</v>
      </c>
      <c r="Y213" s="6">
        <f>Tabella1[[#This Row],[TOT. MINUTI]]-Tabella1[[#This Row],[FERMO MACCHINA]]</f>
        <v>245</v>
      </c>
      <c r="Z213" s="6">
        <f>ROUNDDOWN(Tabella1[[#This Row],[DIFFERENZA EFFETTIVA - SCARTI]]/Tabella1[[#This Row],[TEMPO EFFETTIVO]]*60,0)</f>
        <v>18942</v>
      </c>
    </row>
    <row r="214" spans="1:27" x14ac:dyDescent="0.25">
      <c r="A214" s="1">
        <v>44596</v>
      </c>
      <c r="B214">
        <v>1</v>
      </c>
      <c r="C214" s="6" t="str">
        <f>VLOOKUP(Tabella1[[#This Row],[COD. OPERATORE]],Tabella3[],2,FALSE)</f>
        <v>ROBY</v>
      </c>
      <c r="D214" t="s">
        <v>56</v>
      </c>
      <c r="E214" t="s">
        <v>180</v>
      </c>
      <c r="F214" t="s">
        <v>64</v>
      </c>
      <c r="G214" s="6" t="str">
        <f>VLOOKUP(Tabella1[[#This Row],[COD. MACCHINA]],Tabella35[],2,FALSE)</f>
        <v>MANUALE</v>
      </c>
      <c r="H214">
        <v>3150</v>
      </c>
      <c r="I214">
        <v>4040</v>
      </c>
      <c r="J214" s="6">
        <f>Tabella1[[#This Row],[ASS. FINALI]]-Tabella1[[#This Row],[ASS.INIZIALI]]</f>
        <v>890</v>
      </c>
      <c r="K214" t="s">
        <v>20</v>
      </c>
      <c r="M214" s="6">
        <f>ROUNDDOWN(IF(Tabella1[[#This Row],[DOPPIO OPERATORE '[SI/NO']]]="SI",Tabella1[[#This Row],[DIFFERENZA]]/2,Tabella1[[#This Row],[DIFFERENZA]]),0)</f>
        <v>890</v>
      </c>
      <c r="O214" s="6">
        <f>Tabella1[[#This Row],[DIFFERENZA EFFETTIVA SE DOPPIO OPERATORE]]-Tabella1[[#This Row],[SCARTI]]</f>
        <v>890</v>
      </c>
      <c r="P214" s="4">
        <v>0.61111111111111105</v>
      </c>
      <c r="Q214" s="4">
        <v>0.72916666666666663</v>
      </c>
      <c r="R214" s="5">
        <f>Tabella1[[#This Row],[ORA FINE MATTINA]]-Tabella1[[#This Row],[ORA INIZIO MATTINA]]</f>
        <v>0.11805555555555558</v>
      </c>
      <c r="S214" s="4"/>
      <c r="T214" s="4"/>
      <c r="U214" s="5">
        <f>Tabella1[[#This Row],[ORA FINE POMERIGGIO]]-Tabella1[[#This Row],[ORA INIZIO POMERIGGIO]]</f>
        <v>0</v>
      </c>
      <c r="V214" s="5">
        <f>Tabella1[[#This Row],[TOT. TEMPO POMERIGGIO]]+Tabella1[[#This Row],[TOT. TEMPO MATTINA]]</f>
        <v>0.11805555555555558</v>
      </c>
      <c r="W214" s="7">
        <f>((HOUR(Tabella1[[#This Row],[TOT. ORE]])*60)+MINUTE(Tabella1[[#This Row],[TOT. ORE]]))</f>
        <v>170</v>
      </c>
      <c r="Y214" s="6">
        <f>Tabella1[[#This Row],[TOT. MINUTI]]-Tabella1[[#This Row],[FERMO MACCHINA]]</f>
        <v>170</v>
      </c>
      <c r="Z214" s="6">
        <f>ROUNDDOWN(Tabella1[[#This Row],[DIFFERENZA EFFETTIVA - SCARTI]]/Tabella1[[#This Row],[TEMPO EFFETTIVO]]*60,0)</f>
        <v>314</v>
      </c>
    </row>
    <row r="215" spans="1:27" x14ac:dyDescent="0.25">
      <c r="A215" s="1">
        <v>44599</v>
      </c>
      <c r="B215">
        <v>1</v>
      </c>
      <c r="C215" s="6" t="str">
        <f>VLOOKUP(Tabella1[[#This Row],[COD. OPERATORE]],Tabella3[],2,FALSE)</f>
        <v>ROBY</v>
      </c>
      <c r="D215" t="s">
        <v>74</v>
      </c>
      <c r="E215" t="s">
        <v>155</v>
      </c>
      <c r="F215">
        <v>4</v>
      </c>
      <c r="G215" s="6" t="str">
        <f>VLOOKUP(Tabella1[[#This Row],[COD. MACCHINA]],Tabella35[],2,FALSE)</f>
        <v>LASER VERDE</v>
      </c>
      <c r="H215">
        <v>3991</v>
      </c>
      <c r="I215">
        <v>4935</v>
      </c>
      <c r="J215" s="6">
        <f>Tabella1[[#This Row],[ASS. FINALI]]-Tabella1[[#This Row],[ASS.INIZIALI]]</f>
        <v>944</v>
      </c>
      <c r="K215" t="s">
        <v>20</v>
      </c>
      <c r="M215" s="6">
        <f>ROUNDDOWN(IF(Tabella1[[#This Row],[DOPPIO OPERATORE '[SI/NO']]]="SI",Tabella1[[#This Row],[DIFFERENZA]]/2,Tabella1[[#This Row],[DIFFERENZA]]),0)</f>
        <v>944</v>
      </c>
      <c r="O215" s="6">
        <f>Tabella1[[#This Row],[DIFFERENZA EFFETTIVA SE DOPPIO OPERATORE]]-Tabella1[[#This Row],[SCARTI]]</f>
        <v>944</v>
      </c>
      <c r="P215" s="4">
        <v>0.33333333333333331</v>
      </c>
      <c r="Q215" s="4">
        <v>0.5</v>
      </c>
      <c r="R215" s="5">
        <f>Tabella1[[#This Row],[ORA FINE MATTINA]]-Tabella1[[#This Row],[ORA INIZIO MATTINA]]</f>
        <v>0.16666666666666669</v>
      </c>
      <c r="S215" s="4">
        <v>0.5625</v>
      </c>
      <c r="T215" s="4">
        <v>0.72916666666666663</v>
      </c>
      <c r="U215" s="5">
        <f>Tabella1[[#This Row],[ORA FINE POMERIGGIO]]-Tabella1[[#This Row],[ORA INIZIO POMERIGGIO]]</f>
        <v>0.16666666666666663</v>
      </c>
      <c r="V215" s="5">
        <f>Tabella1[[#This Row],[TOT. TEMPO POMERIGGIO]]+Tabella1[[#This Row],[TOT. TEMPO MATTINA]]</f>
        <v>0.33333333333333331</v>
      </c>
      <c r="W215" s="7">
        <f>((HOUR(Tabella1[[#This Row],[TOT. ORE]])*60)+MINUTE(Tabella1[[#This Row],[TOT. ORE]]))</f>
        <v>480</v>
      </c>
      <c r="Y215" s="6">
        <f>Tabella1[[#This Row],[TOT. MINUTI]]-Tabella1[[#This Row],[FERMO MACCHINA]]</f>
        <v>480</v>
      </c>
      <c r="Z215" s="6">
        <f>ROUNDDOWN(Tabella1[[#This Row],[DIFFERENZA EFFETTIVA - SCARTI]]/Tabella1[[#This Row],[TEMPO EFFETTIVO]]*60,0)</f>
        <v>118</v>
      </c>
    </row>
    <row r="216" spans="1:27" x14ac:dyDescent="0.25">
      <c r="A216" s="1">
        <v>44599</v>
      </c>
      <c r="B216">
        <v>1</v>
      </c>
      <c r="C216" s="6" t="str">
        <f>VLOOKUP(Tabella1[[#This Row],[COD. OPERATORE]],Tabella3[],2,FALSE)</f>
        <v>ROBY</v>
      </c>
      <c r="D216" t="s">
        <v>74</v>
      </c>
      <c r="E216" t="s">
        <v>155</v>
      </c>
      <c r="F216">
        <v>22</v>
      </c>
      <c r="G216" s="6" t="str">
        <f>VLOOKUP(Tabella1[[#This Row],[COD. MACCHINA]],Tabella35[],2,FALSE)</f>
        <v>LASER VIOLA</v>
      </c>
      <c r="H216">
        <v>4016</v>
      </c>
      <c r="I216">
        <v>4961</v>
      </c>
      <c r="J216" s="6">
        <f>Tabella1[[#This Row],[ASS. FINALI]]-Tabella1[[#This Row],[ASS.INIZIALI]]</f>
        <v>945</v>
      </c>
      <c r="K216" t="s">
        <v>20</v>
      </c>
      <c r="M216" s="6">
        <f>ROUNDDOWN(IF(Tabella1[[#This Row],[DOPPIO OPERATORE '[SI/NO']]]="SI",Tabella1[[#This Row],[DIFFERENZA]]/2,Tabella1[[#This Row],[DIFFERENZA]]),0)</f>
        <v>945</v>
      </c>
      <c r="O216" s="6">
        <f>Tabella1[[#This Row],[DIFFERENZA EFFETTIVA SE DOPPIO OPERATORE]]-Tabella1[[#This Row],[SCARTI]]</f>
        <v>945</v>
      </c>
      <c r="P216" s="4">
        <v>0.33333333333333331</v>
      </c>
      <c r="Q216" s="4">
        <v>0.5</v>
      </c>
      <c r="R216" s="5">
        <f>Tabella1[[#This Row],[ORA FINE MATTINA]]-Tabella1[[#This Row],[ORA INIZIO MATTINA]]</f>
        <v>0.16666666666666669</v>
      </c>
      <c r="S216" s="4">
        <v>0.5625</v>
      </c>
      <c r="T216" s="4">
        <v>0.72916666666666663</v>
      </c>
      <c r="U216" s="5">
        <f>Tabella1[[#This Row],[ORA FINE POMERIGGIO]]-Tabella1[[#This Row],[ORA INIZIO POMERIGGIO]]</f>
        <v>0.16666666666666663</v>
      </c>
      <c r="V216" s="5">
        <f>Tabella1[[#This Row],[TOT. TEMPO POMERIGGIO]]+Tabella1[[#This Row],[TOT. TEMPO MATTINA]]</f>
        <v>0.33333333333333331</v>
      </c>
      <c r="W216" s="7">
        <f>((HOUR(Tabella1[[#This Row],[TOT. ORE]])*60)+MINUTE(Tabella1[[#This Row],[TOT. ORE]]))</f>
        <v>480</v>
      </c>
      <c r="Y216" s="6">
        <f>Tabella1[[#This Row],[TOT. MINUTI]]-Tabella1[[#This Row],[FERMO MACCHINA]]</f>
        <v>480</v>
      </c>
      <c r="Z216" s="6">
        <f>ROUNDDOWN(Tabella1[[#This Row],[DIFFERENZA EFFETTIVA - SCARTI]]/Tabella1[[#This Row],[TEMPO EFFETTIVO]]*60,0)</f>
        <v>118</v>
      </c>
    </row>
    <row r="217" spans="1:27" x14ac:dyDescent="0.25">
      <c r="A217" s="1">
        <v>44600</v>
      </c>
      <c r="B217">
        <v>1</v>
      </c>
      <c r="C217" s="6" t="str">
        <f>VLOOKUP(Tabella1[[#This Row],[COD. OPERATORE]],Tabella3[],2,FALSE)</f>
        <v>ROBY</v>
      </c>
      <c r="D217" t="s">
        <v>74</v>
      </c>
      <c r="E217" t="s">
        <v>155</v>
      </c>
      <c r="F217">
        <v>4</v>
      </c>
      <c r="G217" s="6" t="str">
        <f>VLOOKUP(Tabella1[[#This Row],[COD. MACCHINA]],Tabella35[],2,FALSE)</f>
        <v>LASER VERDE</v>
      </c>
      <c r="H217">
        <v>4935</v>
      </c>
      <c r="I217">
        <v>5645</v>
      </c>
      <c r="J217" s="6">
        <f>Tabella1[[#This Row],[ASS. FINALI]]-Tabella1[[#This Row],[ASS.INIZIALI]]</f>
        <v>710</v>
      </c>
      <c r="K217" t="s">
        <v>20</v>
      </c>
      <c r="M217" s="6">
        <f>ROUNDDOWN(IF(Tabella1[[#This Row],[DOPPIO OPERATORE '[SI/NO']]]="SI",Tabella1[[#This Row],[DIFFERENZA]]/2,Tabella1[[#This Row],[DIFFERENZA]]),0)</f>
        <v>710</v>
      </c>
      <c r="O217" s="6">
        <f>Tabella1[[#This Row],[DIFFERENZA EFFETTIVA SE DOPPIO OPERATORE]]-Tabella1[[#This Row],[SCARTI]]</f>
        <v>710</v>
      </c>
      <c r="P217" s="4">
        <v>0.33333333333333331</v>
      </c>
      <c r="Q217" s="4">
        <v>0.5</v>
      </c>
      <c r="R217" s="5">
        <f>Tabella1[[#This Row],[ORA FINE MATTINA]]-Tabella1[[#This Row],[ORA INIZIO MATTINA]]</f>
        <v>0.16666666666666669</v>
      </c>
      <c r="S217" s="4">
        <v>0.5625</v>
      </c>
      <c r="T217" s="4">
        <v>0.67361111111111116</v>
      </c>
      <c r="U217" s="5">
        <f>Tabella1[[#This Row],[ORA FINE POMERIGGIO]]-Tabella1[[#This Row],[ORA INIZIO POMERIGGIO]]</f>
        <v>0.11111111111111116</v>
      </c>
      <c r="V217" s="5">
        <f>Tabella1[[#This Row],[TOT. TEMPO POMERIGGIO]]+Tabella1[[#This Row],[TOT. TEMPO MATTINA]]</f>
        <v>0.27777777777777785</v>
      </c>
      <c r="W217" s="7">
        <f>((HOUR(Tabella1[[#This Row],[TOT. ORE]])*60)+MINUTE(Tabella1[[#This Row],[TOT. ORE]]))</f>
        <v>400</v>
      </c>
      <c r="Y217" s="6">
        <f>Tabella1[[#This Row],[TOT. MINUTI]]-Tabella1[[#This Row],[FERMO MACCHINA]]</f>
        <v>400</v>
      </c>
      <c r="Z217" s="6">
        <f>ROUNDDOWN(Tabella1[[#This Row],[DIFFERENZA EFFETTIVA - SCARTI]]/Tabella1[[#This Row],[TEMPO EFFETTIVO]]*60,0)</f>
        <v>106</v>
      </c>
    </row>
    <row r="218" spans="1:27" x14ac:dyDescent="0.25">
      <c r="A218" s="1">
        <v>44600</v>
      </c>
      <c r="B218">
        <v>1</v>
      </c>
      <c r="C218" s="6" t="str">
        <f>VLOOKUP(Tabella1[[#This Row],[COD. OPERATORE]],Tabella3[],2,FALSE)</f>
        <v>ROBY</v>
      </c>
      <c r="D218" t="s">
        <v>74</v>
      </c>
      <c r="E218" t="s">
        <v>155</v>
      </c>
      <c r="F218">
        <v>22</v>
      </c>
      <c r="G218" s="6" t="str">
        <f>VLOOKUP(Tabella1[[#This Row],[COD. MACCHINA]],Tabella35[],2,FALSE)</f>
        <v>LASER VIOLA</v>
      </c>
      <c r="H218">
        <v>4961</v>
      </c>
      <c r="I218">
        <v>5670</v>
      </c>
      <c r="J218" s="6">
        <f>Tabella1[[#This Row],[ASS. FINALI]]-Tabella1[[#This Row],[ASS.INIZIALI]]</f>
        <v>709</v>
      </c>
      <c r="K218" t="s">
        <v>20</v>
      </c>
      <c r="M218" s="6">
        <f>ROUNDDOWN(IF(Tabella1[[#This Row],[DOPPIO OPERATORE '[SI/NO']]]="SI",Tabella1[[#This Row],[DIFFERENZA]]/2,Tabella1[[#This Row],[DIFFERENZA]]),0)</f>
        <v>709</v>
      </c>
      <c r="O218" s="6">
        <f>Tabella1[[#This Row],[DIFFERENZA EFFETTIVA SE DOPPIO OPERATORE]]-Tabella1[[#This Row],[SCARTI]]</f>
        <v>709</v>
      </c>
      <c r="P218" s="4">
        <v>0.33333333333333331</v>
      </c>
      <c r="Q218" s="4">
        <v>0.5</v>
      </c>
      <c r="R218" s="5">
        <f>Tabella1[[#This Row],[ORA FINE MATTINA]]-Tabella1[[#This Row],[ORA INIZIO MATTINA]]</f>
        <v>0.16666666666666669</v>
      </c>
      <c r="S218" s="4">
        <v>0.5625</v>
      </c>
      <c r="T218" s="4">
        <v>0.67361111111111116</v>
      </c>
      <c r="U218" s="5">
        <f>Tabella1[[#This Row],[ORA FINE POMERIGGIO]]-Tabella1[[#This Row],[ORA INIZIO POMERIGGIO]]</f>
        <v>0.11111111111111116</v>
      </c>
      <c r="V218" s="5">
        <f>Tabella1[[#This Row],[TOT. TEMPO POMERIGGIO]]+Tabella1[[#This Row],[TOT. TEMPO MATTINA]]</f>
        <v>0.27777777777777785</v>
      </c>
      <c r="W218" s="7">
        <f>((HOUR(Tabella1[[#This Row],[TOT. ORE]])*60)+MINUTE(Tabella1[[#This Row],[TOT. ORE]]))</f>
        <v>400</v>
      </c>
      <c r="Y218" s="6">
        <f>Tabella1[[#This Row],[TOT. MINUTI]]-Tabella1[[#This Row],[FERMO MACCHINA]]</f>
        <v>400</v>
      </c>
      <c r="Z218" s="6">
        <f>ROUNDDOWN(Tabella1[[#This Row],[DIFFERENZA EFFETTIVA - SCARTI]]/Tabella1[[#This Row],[TEMPO EFFETTIVO]]*60,0)</f>
        <v>106</v>
      </c>
    </row>
    <row r="219" spans="1:27" x14ac:dyDescent="0.25">
      <c r="A219" s="1">
        <v>44600</v>
      </c>
      <c r="B219">
        <v>1</v>
      </c>
      <c r="C219" s="6" t="str">
        <f>VLOOKUP(Tabella1[[#This Row],[COD. OPERATORE]],Tabella3[],2,FALSE)</f>
        <v>ROBY</v>
      </c>
      <c r="D219" t="s">
        <v>74</v>
      </c>
      <c r="E219" t="s">
        <v>182</v>
      </c>
      <c r="F219">
        <v>4</v>
      </c>
      <c r="G219" s="6" t="str">
        <f>VLOOKUP(Tabella1[[#This Row],[COD. MACCHINA]],Tabella35[],2,FALSE)</f>
        <v>LASER VERDE</v>
      </c>
      <c r="H219">
        <v>0</v>
      </c>
      <c r="I219">
        <v>126</v>
      </c>
      <c r="J219" s="6">
        <f>Tabella1[[#This Row],[ASS. FINALI]]-Tabella1[[#This Row],[ASS.INIZIALI]]</f>
        <v>126</v>
      </c>
      <c r="K219" t="s">
        <v>20</v>
      </c>
      <c r="M219" s="6">
        <f>ROUNDDOWN(IF(Tabella1[[#This Row],[DOPPIO OPERATORE '[SI/NO']]]="SI",Tabella1[[#This Row],[DIFFERENZA]]/2,Tabella1[[#This Row],[DIFFERENZA]]),0)</f>
        <v>126</v>
      </c>
      <c r="O219" s="6">
        <f>Tabella1[[#This Row],[DIFFERENZA EFFETTIVA SE DOPPIO OPERATORE]]-Tabella1[[#This Row],[SCARTI]]</f>
        <v>126</v>
      </c>
      <c r="P219" s="4">
        <v>0.67361111111111116</v>
      </c>
      <c r="Q219" s="4">
        <v>0.72916666666666663</v>
      </c>
      <c r="R219" s="5">
        <f>Tabella1[[#This Row],[ORA FINE MATTINA]]-Tabella1[[#This Row],[ORA INIZIO MATTINA]]</f>
        <v>5.5555555555555469E-2</v>
      </c>
      <c r="S219" s="4"/>
      <c r="T219" s="4"/>
      <c r="U219" s="5">
        <f>Tabella1[[#This Row],[ORA FINE POMERIGGIO]]-Tabella1[[#This Row],[ORA INIZIO POMERIGGIO]]</f>
        <v>0</v>
      </c>
      <c r="V219" s="5">
        <f>Tabella1[[#This Row],[TOT. TEMPO POMERIGGIO]]+Tabella1[[#This Row],[TOT. TEMPO MATTINA]]</f>
        <v>5.5555555555555469E-2</v>
      </c>
      <c r="W219" s="7">
        <f>((HOUR(Tabella1[[#This Row],[TOT. ORE]])*60)+MINUTE(Tabella1[[#This Row],[TOT. ORE]]))</f>
        <v>80</v>
      </c>
      <c r="Y219" s="6">
        <f>Tabella1[[#This Row],[TOT. MINUTI]]-Tabella1[[#This Row],[FERMO MACCHINA]]</f>
        <v>80</v>
      </c>
      <c r="Z219" s="6">
        <f>ROUNDDOWN(Tabella1[[#This Row],[DIFFERENZA EFFETTIVA - SCARTI]]/Tabella1[[#This Row],[TEMPO EFFETTIVO]]*60,0)</f>
        <v>94</v>
      </c>
    </row>
    <row r="220" spans="1:27" x14ac:dyDescent="0.25">
      <c r="A220" s="1">
        <v>44600</v>
      </c>
      <c r="B220">
        <v>1</v>
      </c>
      <c r="C220" s="6" t="str">
        <f>VLOOKUP(Tabella1[[#This Row],[COD. OPERATORE]],Tabella3[],2,FALSE)</f>
        <v>ROBY</v>
      </c>
      <c r="D220" t="s">
        <v>74</v>
      </c>
      <c r="E220" t="s">
        <v>182</v>
      </c>
      <c r="F220">
        <v>22</v>
      </c>
      <c r="G220" s="6" t="str">
        <f>VLOOKUP(Tabella1[[#This Row],[COD. MACCHINA]],Tabella35[],2,FALSE)</f>
        <v>LASER VIOLA</v>
      </c>
      <c r="H220">
        <v>0</v>
      </c>
      <c r="I220">
        <v>126</v>
      </c>
      <c r="J220" s="6">
        <f>Tabella1[[#This Row],[ASS. FINALI]]-Tabella1[[#This Row],[ASS.INIZIALI]]</f>
        <v>126</v>
      </c>
      <c r="K220" t="s">
        <v>20</v>
      </c>
      <c r="M220" s="6">
        <f>ROUNDDOWN(IF(Tabella1[[#This Row],[DOPPIO OPERATORE '[SI/NO']]]="SI",Tabella1[[#This Row],[DIFFERENZA]]/2,Tabella1[[#This Row],[DIFFERENZA]]),0)</f>
        <v>126</v>
      </c>
      <c r="O220" s="6">
        <f>Tabella1[[#This Row],[DIFFERENZA EFFETTIVA SE DOPPIO OPERATORE]]-Tabella1[[#This Row],[SCARTI]]</f>
        <v>126</v>
      </c>
      <c r="P220" s="4">
        <v>0.67361111111111116</v>
      </c>
      <c r="Q220" s="4">
        <v>0.72916666666666663</v>
      </c>
      <c r="R220" s="5">
        <f>Tabella1[[#This Row],[ORA FINE MATTINA]]-Tabella1[[#This Row],[ORA INIZIO MATTINA]]</f>
        <v>5.5555555555555469E-2</v>
      </c>
      <c r="S220" s="4"/>
      <c r="T220" s="4"/>
      <c r="U220" s="5">
        <f>Tabella1[[#This Row],[ORA FINE POMERIGGIO]]-Tabella1[[#This Row],[ORA INIZIO POMERIGGIO]]</f>
        <v>0</v>
      </c>
      <c r="V220" s="5">
        <f>Tabella1[[#This Row],[TOT. TEMPO POMERIGGIO]]+Tabella1[[#This Row],[TOT. TEMPO MATTINA]]</f>
        <v>5.5555555555555469E-2</v>
      </c>
      <c r="W220" s="7">
        <f>((HOUR(Tabella1[[#This Row],[TOT. ORE]])*60)+MINUTE(Tabella1[[#This Row],[TOT. ORE]]))</f>
        <v>80</v>
      </c>
      <c r="Y220" s="6">
        <f>Tabella1[[#This Row],[TOT. MINUTI]]-Tabella1[[#This Row],[FERMO MACCHINA]]</f>
        <v>80</v>
      </c>
      <c r="Z220" s="6">
        <f>ROUNDDOWN(Tabella1[[#This Row],[DIFFERENZA EFFETTIVA - SCARTI]]/Tabella1[[#This Row],[TEMPO EFFETTIVO]]*60,0)</f>
        <v>94</v>
      </c>
    </row>
    <row r="221" spans="1:27" x14ac:dyDescent="0.25">
      <c r="A221" s="1">
        <v>44601</v>
      </c>
      <c r="B221">
        <v>1</v>
      </c>
      <c r="C221" s="6" t="str">
        <f>VLOOKUP(Tabella1[[#This Row],[COD. OPERATORE]],Tabella3[],2,FALSE)</f>
        <v>ROBY</v>
      </c>
      <c r="D221" t="s">
        <v>54</v>
      </c>
      <c r="E221" t="s">
        <v>129</v>
      </c>
      <c r="F221">
        <v>1</v>
      </c>
      <c r="G221" s="6" t="str">
        <f>VLOOKUP(Tabella1[[#This Row],[COD. MACCHINA]],Tabella35[],2,FALSE)</f>
        <v>TRAPANO A COLONNA</v>
      </c>
      <c r="H221">
        <v>3768</v>
      </c>
      <c r="I221">
        <v>5270</v>
      </c>
      <c r="J221" s="6">
        <f>Tabella1[[#This Row],[ASS. FINALI]]-Tabella1[[#This Row],[ASS.INIZIALI]]</f>
        <v>1502</v>
      </c>
      <c r="K221" t="s">
        <v>20</v>
      </c>
      <c r="M221" s="6">
        <f>ROUNDDOWN(IF(Tabella1[[#This Row],[DOPPIO OPERATORE '[SI/NO']]]="SI",Tabella1[[#This Row],[DIFFERENZA]]/2,Tabella1[[#This Row],[DIFFERENZA]]),0)</f>
        <v>1502</v>
      </c>
      <c r="O221" s="6">
        <f>Tabella1[[#This Row],[DIFFERENZA EFFETTIVA SE DOPPIO OPERATORE]]-Tabella1[[#This Row],[SCARTI]]</f>
        <v>1502</v>
      </c>
      <c r="P221" s="4">
        <v>0.33333333333333331</v>
      </c>
      <c r="Q221" s="4">
        <v>0.5</v>
      </c>
      <c r="R221" s="5">
        <f>Tabella1[[#This Row],[ORA FINE MATTINA]]-Tabella1[[#This Row],[ORA INIZIO MATTINA]]</f>
        <v>0.16666666666666669</v>
      </c>
      <c r="S221" s="4"/>
      <c r="T221" s="4"/>
      <c r="U221" s="5">
        <f>Tabella1[[#This Row],[ORA FINE POMERIGGIO]]-Tabella1[[#This Row],[ORA INIZIO POMERIGGIO]]</f>
        <v>0</v>
      </c>
      <c r="V221" s="5">
        <f>Tabella1[[#This Row],[TOT. TEMPO POMERIGGIO]]+Tabella1[[#This Row],[TOT. TEMPO MATTINA]]</f>
        <v>0.16666666666666669</v>
      </c>
      <c r="W221" s="7">
        <f>((HOUR(Tabella1[[#This Row],[TOT. ORE]])*60)+MINUTE(Tabella1[[#This Row],[TOT. ORE]]))</f>
        <v>240</v>
      </c>
      <c r="Y221" s="6">
        <f>Tabella1[[#This Row],[TOT. MINUTI]]-Tabella1[[#This Row],[FERMO MACCHINA]]</f>
        <v>240</v>
      </c>
      <c r="Z221" s="6">
        <f>ROUNDDOWN(Tabella1[[#This Row],[DIFFERENZA EFFETTIVA - SCARTI]]/Tabella1[[#This Row],[TEMPO EFFETTIVO]]*60,0)</f>
        <v>375</v>
      </c>
    </row>
    <row r="222" spans="1:27" x14ac:dyDescent="0.25">
      <c r="A222" s="1">
        <v>44601</v>
      </c>
      <c r="B222">
        <v>1</v>
      </c>
      <c r="C222" s="6" t="str">
        <f>VLOOKUP(Tabella1[[#This Row],[COD. OPERATORE]],Tabella3[],2,FALSE)</f>
        <v>ROBY</v>
      </c>
      <c r="D222" t="s">
        <v>56</v>
      </c>
      <c r="E222" t="s">
        <v>184</v>
      </c>
      <c r="F222" t="s">
        <v>64</v>
      </c>
      <c r="G222" s="6" t="str">
        <f>VLOOKUP(Tabella1[[#This Row],[COD. MACCHINA]],Tabella35[],2,FALSE)</f>
        <v>MANUALE</v>
      </c>
      <c r="H222">
        <v>12</v>
      </c>
      <c r="I222">
        <v>156</v>
      </c>
      <c r="J222" s="6">
        <f>Tabella1[[#This Row],[ASS. FINALI]]-Tabella1[[#This Row],[ASS.INIZIALI]]</f>
        <v>144</v>
      </c>
      <c r="K222" t="s">
        <v>20</v>
      </c>
      <c r="M222" s="6">
        <f>ROUNDDOWN(IF(Tabella1[[#This Row],[DOPPIO OPERATORE '[SI/NO']]]="SI",Tabella1[[#This Row],[DIFFERENZA]]/2,Tabella1[[#This Row],[DIFFERENZA]]),0)</f>
        <v>144</v>
      </c>
      <c r="O222" s="6">
        <f>Tabella1[[#This Row],[DIFFERENZA EFFETTIVA SE DOPPIO OPERATORE]]-Tabella1[[#This Row],[SCARTI]]</f>
        <v>144</v>
      </c>
      <c r="P222" s="4">
        <v>0.5625</v>
      </c>
      <c r="Q222" s="4">
        <v>0.69444444444444453</v>
      </c>
      <c r="R222" s="5">
        <f>Tabella1[[#This Row],[ORA FINE MATTINA]]-Tabella1[[#This Row],[ORA INIZIO MATTINA]]</f>
        <v>0.13194444444444453</v>
      </c>
      <c r="S222" s="4"/>
      <c r="T222" s="4"/>
      <c r="U222" s="5">
        <f>Tabella1[[#This Row],[ORA FINE POMERIGGIO]]-Tabella1[[#This Row],[ORA INIZIO POMERIGGIO]]</f>
        <v>0</v>
      </c>
      <c r="V222" s="5">
        <f>Tabella1[[#This Row],[TOT. TEMPO POMERIGGIO]]+Tabella1[[#This Row],[TOT. TEMPO MATTINA]]</f>
        <v>0.13194444444444453</v>
      </c>
      <c r="W222" s="7">
        <f>((HOUR(Tabella1[[#This Row],[TOT. ORE]])*60)+MINUTE(Tabella1[[#This Row],[TOT. ORE]]))</f>
        <v>190</v>
      </c>
      <c r="Y222" s="6">
        <f>Tabella1[[#This Row],[TOT. MINUTI]]-Tabella1[[#This Row],[FERMO MACCHINA]]</f>
        <v>190</v>
      </c>
      <c r="Z222" s="6">
        <f>ROUNDDOWN(Tabella1[[#This Row],[DIFFERENZA EFFETTIVA - SCARTI]]/Tabella1[[#This Row],[TEMPO EFFETTIVO]]*60,0)</f>
        <v>45</v>
      </c>
      <c r="AA222" t="s">
        <v>185</v>
      </c>
    </row>
    <row r="223" spans="1:27" x14ac:dyDescent="0.25">
      <c r="A223" s="1">
        <v>44601</v>
      </c>
      <c r="B223">
        <v>1</v>
      </c>
      <c r="C223" s="6" t="str">
        <f>VLOOKUP(Tabella1[[#This Row],[COD. OPERATORE]],Tabella3[],2,FALSE)</f>
        <v>ROBY</v>
      </c>
      <c r="D223" t="s">
        <v>56</v>
      </c>
      <c r="E223" t="s">
        <v>186</v>
      </c>
      <c r="F223" t="s">
        <v>64</v>
      </c>
      <c r="G223" s="6" t="str">
        <f>VLOOKUP(Tabella1[[#This Row],[COD. MACCHINA]],Tabella35[],2,FALSE)</f>
        <v>MANUALE</v>
      </c>
      <c r="H223">
        <v>0</v>
      </c>
      <c r="I223">
        <v>100</v>
      </c>
      <c r="J223" s="6">
        <f>Tabella1[[#This Row],[ASS. FINALI]]-Tabella1[[#This Row],[ASS.INIZIALI]]</f>
        <v>100</v>
      </c>
      <c r="K223" t="s">
        <v>20</v>
      </c>
      <c r="M223" s="6">
        <f>ROUNDDOWN(IF(Tabella1[[#This Row],[DOPPIO OPERATORE '[SI/NO']]]="SI",Tabella1[[#This Row],[DIFFERENZA]]/2,Tabella1[[#This Row],[DIFFERENZA]]),0)</f>
        <v>100</v>
      </c>
      <c r="O223" s="6">
        <f>Tabella1[[#This Row],[DIFFERENZA EFFETTIVA SE DOPPIO OPERATORE]]-Tabella1[[#This Row],[SCARTI]]</f>
        <v>100</v>
      </c>
      <c r="P223" s="4">
        <v>0.69791666666666663</v>
      </c>
      <c r="Q223" s="4">
        <v>0.72916666666666663</v>
      </c>
      <c r="R223" s="5">
        <f>Tabella1[[#This Row],[ORA FINE MATTINA]]-Tabella1[[#This Row],[ORA INIZIO MATTINA]]</f>
        <v>3.125E-2</v>
      </c>
      <c r="S223" s="4"/>
      <c r="T223" s="4"/>
      <c r="U223" s="5">
        <f>Tabella1[[#This Row],[ORA FINE POMERIGGIO]]-Tabella1[[#This Row],[ORA INIZIO POMERIGGIO]]</f>
        <v>0</v>
      </c>
      <c r="V223" s="5">
        <f>Tabella1[[#This Row],[TOT. TEMPO POMERIGGIO]]+Tabella1[[#This Row],[TOT. TEMPO MATTINA]]</f>
        <v>3.125E-2</v>
      </c>
      <c r="W223" s="7">
        <f>((HOUR(Tabella1[[#This Row],[TOT. ORE]])*60)+MINUTE(Tabella1[[#This Row],[TOT. ORE]]))</f>
        <v>45</v>
      </c>
      <c r="Y223" s="6">
        <f>Tabella1[[#This Row],[TOT. MINUTI]]-Tabella1[[#This Row],[FERMO MACCHINA]]</f>
        <v>45</v>
      </c>
      <c r="Z223" s="6">
        <f>ROUNDDOWN(Tabella1[[#This Row],[DIFFERENZA EFFETTIVA - SCARTI]]/Tabella1[[#This Row],[TEMPO EFFETTIVO]]*60,0)</f>
        <v>133</v>
      </c>
    </row>
    <row r="224" spans="1:27" x14ac:dyDescent="0.25">
      <c r="A224" s="1">
        <v>44602</v>
      </c>
      <c r="B224">
        <v>1</v>
      </c>
      <c r="C224" s="6" t="str">
        <f>VLOOKUP(Tabella1[[#This Row],[COD. OPERATORE]],Tabella3[],2,FALSE)</f>
        <v>ROBY</v>
      </c>
      <c r="D224" t="s">
        <v>56</v>
      </c>
      <c r="E224" t="s">
        <v>186</v>
      </c>
      <c r="F224" t="s">
        <v>64</v>
      </c>
      <c r="G224" s="6" t="str">
        <f>VLOOKUP(Tabella1[[#This Row],[COD. MACCHINA]],Tabella35[],2,FALSE)</f>
        <v>MANUALE</v>
      </c>
      <c r="H224">
        <v>100</v>
      </c>
      <c r="I224">
        <v>1040</v>
      </c>
      <c r="J224" s="6">
        <f>Tabella1[[#This Row],[ASS. FINALI]]-Tabella1[[#This Row],[ASS.INIZIALI]]</f>
        <v>940</v>
      </c>
      <c r="K224" t="s">
        <v>20</v>
      </c>
      <c r="M224" s="6">
        <f>ROUNDDOWN(IF(Tabella1[[#This Row],[DOPPIO OPERATORE '[SI/NO']]]="SI",Tabella1[[#This Row],[DIFFERENZA]]/2,Tabella1[[#This Row],[DIFFERENZA]]),0)</f>
        <v>940</v>
      </c>
      <c r="O224" s="6">
        <f>Tabella1[[#This Row],[DIFFERENZA EFFETTIVA SE DOPPIO OPERATORE]]-Tabella1[[#This Row],[SCARTI]]</f>
        <v>940</v>
      </c>
      <c r="P224" s="4">
        <v>0.33333333333333331</v>
      </c>
      <c r="Q224" s="4">
        <v>0.5</v>
      </c>
      <c r="R224" s="5">
        <f>Tabella1[[#This Row],[ORA FINE MATTINA]]-Tabella1[[#This Row],[ORA INIZIO MATTINA]]</f>
        <v>0.16666666666666669</v>
      </c>
      <c r="S224" s="4">
        <v>0.5625</v>
      </c>
      <c r="T224" s="4">
        <v>0.72916666666666663</v>
      </c>
      <c r="U224" s="5">
        <f>Tabella1[[#This Row],[ORA FINE POMERIGGIO]]-Tabella1[[#This Row],[ORA INIZIO POMERIGGIO]]</f>
        <v>0.16666666666666663</v>
      </c>
      <c r="V224" s="5">
        <f>Tabella1[[#This Row],[TOT. TEMPO POMERIGGIO]]+Tabella1[[#This Row],[TOT. TEMPO MATTINA]]</f>
        <v>0.33333333333333331</v>
      </c>
      <c r="W224" s="7">
        <f>((HOUR(Tabella1[[#This Row],[TOT. ORE]])*60)+MINUTE(Tabella1[[#This Row],[TOT. ORE]]))</f>
        <v>480</v>
      </c>
      <c r="Y224" s="6">
        <f>Tabella1[[#This Row],[TOT. MINUTI]]-Tabella1[[#This Row],[FERMO MACCHINA]]</f>
        <v>480</v>
      </c>
      <c r="Z224" s="6">
        <f>ROUNDDOWN(Tabella1[[#This Row],[DIFFERENZA EFFETTIVA - SCARTI]]/Tabella1[[#This Row],[TEMPO EFFETTIVO]]*60,0)</f>
        <v>117</v>
      </c>
    </row>
    <row r="225" spans="1:27" x14ac:dyDescent="0.25">
      <c r="A225" s="1">
        <v>44600</v>
      </c>
      <c r="B225">
        <v>33</v>
      </c>
      <c r="C225" s="6" t="str">
        <f>VLOOKUP(Tabella1[[#This Row],[COD. OPERATORE]],Tabella3[],2,FALSE)</f>
        <v>KETTY</v>
      </c>
      <c r="D225" t="s">
        <v>68</v>
      </c>
      <c r="E225" t="s">
        <v>187</v>
      </c>
      <c r="F225">
        <v>6</v>
      </c>
      <c r="G225" s="6" t="str">
        <f>VLOOKUP(Tabella1[[#This Row],[COD. MACCHINA]],Tabella35[],2,FALSE)</f>
        <v>MSA matr.4319</v>
      </c>
      <c r="H225">
        <v>548758</v>
      </c>
      <c r="I225">
        <v>549749</v>
      </c>
      <c r="J225" s="6">
        <f>Tabella1[[#This Row],[ASS. FINALI]]-Tabella1[[#This Row],[ASS.INIZIALI]]</f>
        <v>991</v>
      </c>
      <c r="K225" t="s">
        <v>20</v>
      </c>
      <c r="M225" s="6">
        <f>ROUNDDOWN(IF(Tabella1[[#This Row],[DOPPIO OPERATORE '[SI/NO']]]="SI",Tabella1[[#This Row],[DIFFERENZA]]/2,Tabella1[[#This Row],[DIFFERENZA]]),0)</f>
        <v>991</v>
      </c>
      <c r="O225" s="6">
        <f>Tabella1[[#This Row],[DIFFERENZA EFFETTIVA SE DOPPIO OPERATORE]]-Tabella1[[#This Row],[SCARTI]]</f>
        <v>991</v>
      </c>
      <c r="P225" s="4">
        <v>0.5625</v>
      </c>
      <c r="Q225" s="4">
        <v>0.67361111111111116</v>
      </c>
      <c r="R225" s="5">
        <f>Tabella1[[#This Row],[ORA FINE MATTINA]]-Tabella1[[#This Row],[ORA INIZIO MATTINA]]</f>
        <v>0.11111111111111116</v>
      </c>
      <c r="S225" s="4"/>
      <c r="T225" s="4"/>
      <c r="U225" s="5">
        <f>Tabella1[[#This Row],[ORA FINE POMERIGGIO]]-Tabella1[[#This Row],[ORA INIZIO POMERIGGIO]]</f>
        <v>0</v>
      </c>
      <c r="V225" s="5">
        <f>Tabella1[[#This Row],[TOT. TEMPO POMERIGGIO]]+Tabella1[[#This Row],[TOT. TEMPO MATTINA]]</f>
        <v>0.11111111111111116</v>
      </c>
      <c r="W225" s="7">
        <f>((HOUR(Tabella1[[#This Row],[TOT. ORE]])*60)+MINUTE(Tabella1[[#This Row],[TOT. ORE]]))</f>
        <v>160</v>
      </c>
      <c r="Y225" s="6">
        <f>Tabella1[[#This Row],[TOT. MINUTI]]-Tabella1[[#This Row],[FERMO MACCHINA]]</f>
        <v>160</v>
      </c>
      <c r="Z225" s="6">
        <f>ROUNDDOWN(Tabella1[[#This Row],[DIFFERENZA EFFETTIVA - SCARTI]]/Tabella1[[#This Row],[TEMPO EFFETTIVO]]*60,0)</f>
        <v>371</v>
      </c>
    </row>
    <row r="226" spans="1:27" x14ac:dyDescent="0.25">
      <c r="A226" s="1">
        <v>44600</v>
      </c>
      <c r="B226">
        <v>33</v>
      </c>
      <c r="C226" s="6" t="str">
        <f>VLOOKUP(Tabella1[[#This Row],[COD. OPERATORE]],Tabella3[],2,FALSE)</f>
        <v>KETTY</v>
      </c>
      <c r="D226" t="s">
        <v>16</v>
      </c>
      <c r="E226" t="s">
        <v>96</v>
      </c>
      <c r="F226">
        <v>6</v>
      </c>
      <c r="G226" s="6" t="str">
        <f>VLOOKUP(Tabella1[[#This Row],[COD. MACCHINA]],Tabella35[],2,FALSE)</f>
        <v>MSA matr.4319</v>
      </c>
      <c r="H226">
        <v>549750</v>
      </c>
      <c r="I226">
        <v>550252</v>
      </c>
      <c r="J226" s="6">
        <f>Tabella1[[#This Row],[ASS. FINALI]]-Tabella1[[#This Row],[ASS.INIZIALI]]</f>
        <v>502</v>
      </c>
      <c r="K226" t="s">
        <v>20</v>
      </c>
      <c r="M226" s="6">
        <f>ROUNDDOWN(IF(Tabella1[[#This Row],[DOPPIO OPERATORE '[SI/NO']]]="SI",Tabella1[[#This Row],[DIFFERENZA]]/2,Tabella1[[#This Row],[DIFFERENZA]]),0)</f>
        <v>502</v>
      </c>
      <c r="O226" s="6">
        <f>Tabella1[[#This Row],[DIFFERENZA EFFETTIVA SE DOPPIO OPERATORE]]-Tabella1[[#This Row],[SCARTI]]</f>
        <v>502</v>
      </c>
      <c r="P226" s="4">
        <v>0.67361111111111116</v>
      </c>
      <c r="Q226" s="4">
        <v>0.72916666666666663</v>
      </c>
      <c r="R226" s="5">
        <f>Tabella1[[#This Row],[ORA FINE MATTINA]]-Tabella1[[#This Row],[ORA INIZIO MATTINA]]</f>
        <v>5.5555555555555469E-2</v>
      </c>
      <c r="S226" s="4"/>
      <c r="T226" s="4"/>
      <c r="U226" s="5">
        <f>Tabella1[[#This Row],[ORA FINE POMERIGGIO]]-Tabella1[[#This Row],[ORA INIZIO POMERIGGIO]]</f>
        <v>0</v>
      </c>
      <c r="V226" s="5">
        <f>Tabella1[[#This Row],[TOT. TEMPO POMERIGGIO]]+Tabella1[[#This Row],[TOT. TEMPO MATTINA]]</f>
        <v>5.5555555555555469E-2</v>
      </c>
      <c r="W226" s="7">
        <f>((HOUR(Tabella1[[#This Row],[TOT. ORE]])*60)+MINUTE(Tabella1[[#This Row],[TOT. ORE]]))</f>
        <v>80</v>
      </c>
      <c r="Y226" s="6">
        <f>Tabella1[[#This Row],[TOT. MINUTI]]-Tabella1[[#This Row],[FERMO MACCHINA]]</f>
        <v>80</v>
      </c>
      <c r="Z226" s="6">
        <f>ROUNDDOWN(Tabella1[[#This Row],[DIFFERENZA EFFETTIVA - SCARTI]]/Tabella1[[#This Row],[TEMPO EFFETTIVO]]*60,0)</f>
        <v>376</v>
      </c>
    </row>
    <row r="227" spans="1:27" x14ac:dyDescent="0.25">
      <c r="A227" s="1">
        <v>44601</v>
      </c>
      <c r="B227">
        <v>33</v>
      </c>
      <c r="C227" s="6" t="str">
        <f>VLOOKUP(Tabella1[[#This Row],[COD. OPERATORE]],Tabella3[],2,FALSE)</f>
        <v>KETTY</v>
      </c>
      <c r="D227" t="s">
        <v>16</v>
      </c>
      <c r="E227" t="s">
        <v>96</v>
      </c>
      <c r="F227">
        <v>6</v>
      </c>
      <c r="G227" s="6" t="str">
        <f>VLOOKUP(Tabella1[[#This Row],[COD. MACCHINA]],Tabella35[],2,FALSE)</f>
        <v>MSA matr.4319</v>
      </c>
      <c r="H227">
        <v>550253</v>
      </c>
      <c r="I227">
        <v>552264</v>
      </c>
      <c r="J227" s="6">
        <f>Tabella1[[#This Row],[ASS. FINALI]]-Tabella1[[#This Row],[ASS.INIZIALI]]</f>
        <v>2011</v>
      </c>
      <c r="K227" t="s">
        <v>20</v>
      </c>
      <c r="M227" s="6">
        <f>ROUNDDOWN(IF(Tabella1[[#This Row],[DOPPIO OPERATORE '[SI/NO']]]="SI",Tabella1[[#This Row],[DIFFERENZA]]/2,Tabella1[[#This Row],[DIFFERENZA]]),0)</f>
        <v>2011</v>
      </c>
      <c r="O227" s="6">
        <f>Tabella1[[#This Row],[DIFFERENZA EFFETTIVA SE DOPPIO OPERATORE]]-Tabella1[[#This Row],[SCARTI]]</f>
        <v>2011</v>
      </c>
      <c r="P227" s="4">
        <v>0.36805555555555558</v>
      </c>
      <c r="Q227" s="4">
        <v>0.5</v>
      </c>
      <c r="R227" s="5">
        <f>Tabella1[[#This Row],[ORA FINE MATTINA]]-Tabella1[[#This Row],[ORA INIZIO MATTINA]]</f>
        <v>0.13194444444444442</v>
      </c>
      <c r="S227" s="4">
        <v>0.5625</v>
      </c>
      <c r="T227" s="4">
        <v>0.64930555555555558</v>
      </c>
      <c r="U227" s="5">
        <f>Tabella1[[#This Row],[ORA FINE POMERIGGIO]]-Tabella1[[#This Row],[ORA INIZIO POMERIGGIO]]</f>
        <v>8.680555555555558E-2</v>
      </c>
      <c r="V227" s="5">
        <f>Tabella1[[#This Row],[TOT. TEMPO POMERIGGIO]]+Tabella1[[#This Row],[TOT. TEMPO MATTINA]]</f>
        <v>0.21875</v>
      </c>
      <c r="W227" s="7">
        <f>((HOUR(Tabella1[[#This Row],[TOT. ORE]])*60)+MINUTE(Tabella1[[#This Row],[TOT. ORE]]))</f>
        <v>315</v>
      </c>
      <c r="Y227" s="6">
        <f>Tabella1[[#This Row],[TOT. MINUTI]]-Tabella1[[#This Row],[FERMO MACCHINA]]</f>
        <v>315</v>
      </c>
      <c r="Z227" s="6">
        <f>ROUNDDOWN(Tabella1[[#This Row],[DIFFERENZA EFFETTIVA - SCARTI]]/Tabella1[[#This Row],[TEMPO EFFETTIVO]]*60,0)</f>
        <v>383</v>
      </c>
      <c r="AA227" t="s">
        <v>66</v>
      </c>
    </row>
    <row r="228" spans="1:27" x14ac:dyDescent="0.25">
      <c r="A228" s="1">
        <v>44601</v>
      </c>
      <c r="B228">
        <v>33</v>
      </c>
      <c r="C228" s="6" t="str">
        <f>VLOOKUP(Tabella1[[#This Row],[COD. OPERATORE]],Tabella3[],2,FALSE)</f>
        <v>KETTY</v>
      </c>
      <c r="D228" t="s">
        <v>16</v>
      </c>
      <c r="E228" t="s">
        <v>26</v>
      </c>
      <c r="F228">
        <v>6</v>
      </c>
      <c r="G228" s="6" t="str">
        <f>VLOOKUP(Tabella1[[#This Row],[COD. MACCHINA]],Tabella35[],2,FALSE)</f>
        <v>MSA matr.4319</v>
      </c>
      <c r="H228">
        <v>552265</v>
      </c>
      <c r="I228">
        <v>552767</v>
      </c>
      <c r="J228" s="6">
        <f>Tabella1[[#This Row],[ASS. FINALI]]-Tabella1[[#This Row],[ASS.INIZIALI]]</f>
        <v>502</v>
      </c>
      <c r="K228" t="s">
        <v>20</v>
      </c>
      <c r="M228" s="6">
        <f>ROUNDDOWN(IF(Tabella1[[#This Row],[DOPPIO OPERATORE '[SI/NO']]]="SI",Tabella1[[#This Row],[DIFFERENZA]]/2,Tabella1[[#This Row],[DIFFERENZA]]),0)</f>
        <v>502</v>
      </c>
      <c r="O228" s="6">
        <f>Tabella1[[#This Row],[DIFFERENZA EFFETTIVA SE DOPPIO OPERATORE]]-Tabella1[[#This Row],[SCARTI]]</f>
        <v>502</v>
      </c>
      <c r="P228" s="4">
        <v>0.64930555555555558</v>
      </c>
      <c r="Q228" s="4">
        <v>0.71875</v>
      </c>
      <c r="R228" s="5">
        <f>Tabella1[[#This Row],[ORA FINE MATTINA]]-Tabella1[[#This Row],[ORA INIZIO MATTINA]]</f>
        <v>6.944444444444442E-2</v>
      </c>
      <c r="S228" s="4"/>
      <c r="T228" s="4"/>
      <c r="U228" s="5">
        <f>Tabella1[[#This Row],[ORA FINE POMERIGGIO]]-Tabella1[[#This Row],[ORA INIZIO POMERIGGIO]]</f>
        <v>0</v>
      </c>
      <c r="V228" s="5">
        <f>Tabella1[[#This Row],[TOT. TEMPO POMERIGGIO]]+Tabella1[[#This Row],[TOT. TEMPO MATTINA]]</f>
        <v>6.944444444444442E-2</v>
      </c>
      <c r="W228" s="7">
        <f>((HOUR(Tabella1[[#This Row],[TOT. ORE]])*60)+MINUTE(Tabella1[[#This Row],[TOT. ORE]]))</f>
        <v>100</v>
      </c>
      <c r="Y228" s="6">
        <f>Tabella1[[#This Row],[TOT. MINUTI]]-Tabella1[[#This Row],[FERMO MACCHINA]]</f>
        <v>100</v>
      </c>
      <c r="Z228" s="6">
        <f>ROUNDDOWN(Tabella1[[#This Row],[DIFFERENZA EFFETTIVA - SCARTI]]/Tabella1[[#This Row],[TEMPO EFFETTIVO]]*60,0)</f>
        <v>301</v>
      </c>
    </row>
    <row r="229" spans="1:27" x14ac:dyDescent="0.25">
      <c r="A229" s="1">
        <v>44602</v>
      </c>
      <c r="B229">
        <v>33</v>
      </c>
      <c r="C229" s="6" t="str">
        <f>VLOOKUP(Tabella1[[#This Row],[COD. OPERATORE]],Tabella3[],2,FALSE)</f>
        <v>KETTY</v>
      </c>
      <c r="D229" t="s">
        <v>56</v>
      </c>
      <c r="E229" t="s">
        <v>188</v>
      </c>
      <c r="F229" t="s">
        <v>64</v>
      </c>
      <c r="G229" s="6" t="str">
        <f>VLOOKUP(Tabella1[[#This Row],[COD. MACCHINA]],Tabella35[],2,FALSE)</f>
        <v>MANUALE</v>
      </c>
      <c r="H229">
        <v>190</v>
      </c>
      <c r="I229">
        <v>500</v>
      </c>
      <c r="J229" s="6">
        <f>Tabella1[[#This Row],[ASS. FINALI]]-Tabella1[[#This Row],[ASS.INIZIALI]]</f>
        <v>310</v>
      </c>
      <c r="K229" t="s">
        <v>58</v>
      </c>
      <c r="L229">
        <v>31</v>
      </c>
      <c r="M229" s="6">
        <f>ROUNDDOWN(IF(Tabella1[[#This Row],[DOPPIO OPERATORE '[SI/NO']]]="SI",Tabella1[[#This Row],[DIFFERENZA]]/2,Tabella1[[#This Row],[DIFFERENZA]]),0)</f>
        <v>155</v>
      </c>
      <c r="O229" s="6">
        <f>Tabella1[[#This Row],[DIFFERENZA EFFETTIVA SE DOPPIO OPERATORE]]-Tabella1[[#This Row],[SCARTI]]</f>
        <v>155</v>
      </c>
      <c r="P229" s="4">
        <v>0.3611111111111111</v>
      </c>
      <c r="Q229" s="4">
        <v>0.39930555555555558</v>
      </c>
      <c r="R229" s="5">
        <f>Tabella1[[#This Row],[ORA FINE MATTINA]]-Tabella1[[#This Row],[ORA INIZIO MATTINA]]</f>
        <v>3.8194444444444475E-2</v>
      </c>
      <c r="S229" s="4"/>
      <c r="T229" s="4"/>
      <c r="U229" s="5">
        <f>Tabella1[[#This Row],[ORA FINE POMERIGGIO]]-Tabella1[[#This Row],[ORA INIZIO POMERIGGIO]]</f>
        <v>0</v>
      </c>
      <c r="V229" s="5">
        <f>Tabella1[[#This Row],[TOT. TEMPO POMERIGGIO]]+Tabella1[[#This Row],[TOT. TEMPO MATTINA]]</f>
        <v>3.8194444444444475E-2</v>
      </c>
      <c r="W229" s="7">
        <f>((HOUR(Tabella1[[#This Row],[TOT. ORE]])*60)+MINUTE(Tabella1[[#This Row],[TOT. ORE]]))</f>
        <v>55</v>
      </c>
      <c r="Y229" s="6">
        <f>Tabella1[[#This Row],[TOT. MINUTI]]-Tabella1[[#This Row],[FERMO MACCHINA]]</f>
        <v>55</v>
      </c>
      <c r="Z229" s="6">
        <f>ROUNDDOWN(Tabella1[[#This Row],[DIFFERENZA EFFETTIVA - SCARTI]]/Tabella1[[#This Row],[TEMPO EFFETTIVO]]*60,0)</f>
        <v>169</v>
      </c>
    </row>
    <row r="230" spans="1:27" x14ac:dyDescent="0.25">
      <c r="A230" s="1">
        <v>44602</v>
      </c>
      <c r="B230">
        <v>33</v>
      </c>
      <c r="C230" s="6" t="str">
        <f>VLOOKUP(Tabella1[[#This Row],[COD. OPERATORE]],Tabella3[],2,FALSE)</f>
        <v>KETTY</v>
      </c>
      <c r="D230" t="s">
        <v>56</v>
      </c>
      <c r="E230" t="s">
        <v>189</v>
      </c>
      <c r="F230" t="s">
        <v>64</v>
      </c>
      <c r="G230" s="6" t="str">
        <f>VLOOKUP(Tabella1[[#This Row],[COD. MACCHINA]],Tabella35[],2,FALSE)</f>
        <v>MANUALE</v>
      </c>
      <c r="H230">
        <v>0</v>
      </c>
      <c r="I230">
        <v>100</v>
      </c>
      <c r="J230" s="6">
        <f>Tabella1[[#This Row],[ASS. FINALI]]-Tabella1[[#This Row],[ASS.INIZIALI]]</f>
        <v>100</v>
      </c>
      <c r="K230" t="s">
        <v>58</v>
      </c>
      <c r="L230">
        <v>31</v>
      </c>
      <c r="M230" s="6">
        <f>ROUNDDOWN(IF(Tabella1[[#This Row],[DOPPIO OPERATORE '[SI/NO']]]="SI",Tabella1[[#This Row],[DIFFERENZA]]/2,Tabella1[[#This Row],[DIFFERENZA]]),0)</f>
        <v>50</v>
      </c>
      <c r="O230" s="6">
        <f>Tabella1[[#This Row],[DIFFERENZA EFFETTIVA SE DOPPIO OPERATORE]]-Tabella1[[#This Row],[SCARTI]]</f>
        <v>50</v>
      </c>
      <c r="P230" s="4">
        <v>0.39930555555555558</v>
      </c>
      <c r="Q230" s="4">
        <v>0.4236111111111111</v>
      </c>
      <c r="R230" s="5">
        <f>Tabella1[[#This Row],[ORA FINE MATTINA]]-Tabella1[[#This Row],[ORA INIZIO MATTINA]]</f>
        <v>2.4305555555555525E-2</v>
      </c>
      <c r="S230" s="4"/>
      <c r="T230" s="4"/>
      <c r="U230" s="5">
        <f>Tabella1[[#This Row],[ORA FINE POMERIGGIO]]-Tabella1[[#This Row],[ORA INIZIO POMERIGGIO]]</f>
        <v>0</v>
      </c>
      <c r="V230" s="5">
        <f>Tabella1[[#This Row],[TOT. TEMPO POMERIGGIO]]+Tabella1[[#This Row],[TOT. TEMPO MATTINA]]</f>
        <v>2.4305555555555525E-2</v>
      </c>
      <c r="W230" s="7">
        <f>((HOUR(Tabella1[[#This Row],[TOT. ORE]])*60)+MINUTE(Tabella1[[#This Row],[TOT. ORE]]))</f>
        <v>35</v>
      </c>
      <c r="Y230" s="6">
        <f>Tabella1[[#This Row],[TOT. MINUTI]]-Tabella1[[#This Row],[FERMO MACCHINA]]</f>
        <v>35</v>
      </c>
      <c r="Z230" s="6">
        <f>ROUNDDOWN(Tabella1[[#This Row],[DIFFERENZA EFFETTIVA - SCARTI]]/Tabella1[[#This Row],[TEMPO EFFETTIVO]]*60,0)</f>
        <v>85</v>
      </c>
    </row>
    <row r="231" spans="1:27" x14ac:dyDescent="0.25">
      <c r="A231" s="1">
        <v>44602</v>
      </c>
      <c r="B231">
        <v>33</v>
      </c>
      <c r="C231" s="6" t="str">
        <f>VLOOKUP(Tabella1[[#This Row],[COD. OPERATORE]],Tabella3[],2,FALSE)</f>
        <v>KETTY</v>
      </c>
      <c r="D231" t="s">
        <v>56</v>
      </c>
      <c r="E231" t="s">
        <v>71</v>
      </c>
      <c r="F231" t="s">
        <v>64</v>
      </c>
      <c r="G231" s="6" t="str">
        <f>VLOOKUP(Tabella1[[#This Row],[COD. MACCHINA]],Tabella35[],2,FALSE)</f>
        <v>MANUALE</v>
      </c>
      <c r="H231">
        <v>0</v>
      </c>
      <c r="I231">
        <v>1676</v>
      </c>
      <c r="J231" s="6">
        <f>Tabella1[[#This Row],[ASS. FINALI]]-Tabella1[[#This Row],[ASS.INIZIALI]]</f>
        <v>1676</v>
      </c>
      <c r="K231" t="s">
        <v>58</v>
      </c>
      <c r="L231">
        <v>31</v>
      </c>
      <c r="M231" s="6">
        <f>ROUNDDOWN(IF(Tabella1[[#This Row],[DOPPIO OPERATORE '[SI/NO']]]="SI",Tabella1[[#This Row],[DIFFERENZA]]/2,Tabella1[[#This Row],[DIFFERENZA]]),0)</f>
        <v>838</v>
      </c>
      <c r="O231" s="6">
        <f>Tabella1[[#This Row],[DIFFERENZA EFFETTIVA SE DOPPIO OPERATORE]]-Tabella1[[#This Row],[SCARTI]]</f>
        <v>838</v>
      </c>
      <c r="P231" s="4">
        <v>0.4236111111111111</v>
      </c>
      <c r="Q231" s="4">
        <v>0.5</v>
      </c>
      <c r="R231" s="5">
        <f>Tabella1[[#This Row],[ORA FINE MATTINA]]-Tabella1[[#This Row],[ORA INIZIO MATTINA]]</f>
        <v>7.6388888888888895E-2</v>
      </c>
      <c r="S231" s="4">
        <v>0.58333333333333337</v>
      </c>
      <c r="T231" s="4">
        <v>0.72916666666666663</v>
      </c>
      <c r="U231" s="5">
        <f>Tabella1[[#This Row],[ORA FINE POMERIGGIO]]-Tabella1[[#This Row],[ORA INIZIO POMERIGGIO]]</f>
        <v>0.14583333333333326</v>
      </c>
      <c r="V231" s="5">
        <f>Tabella1[[#This Row],[TOT. TEMPO POMERIGGIO]]+Tabella1[[#This Row],[TOT. TEMPO MATTINA]]</f>
        <v>0.22222222222222215</v>
      </c>
      <c r="W231" s="7">
        <f>((HOUR(Tabella1[[#This Row],[TOT. ORE]])*60)+MINUTE(Tabella1[[#This Row],[TOT. ORE]]))</f>
        <v>320</v>
      </c>
      <c r="Y231" s="6">
        <f>Tabella1[[#This Row],[TOT. MINUTI]]-Tabella1[[#This Row],[FERMO MACCHINA]]</f>
        <v>320</v>
      </c>
      <c r="Z231" s="6">
        <f>ROUNDDOWN(Tabella1[[#This Row],[DIFFERENZA EFFETTIVA - SCARTI]]/Tabella1[[#This Row],[TEMPO EFFETTIVO]]*60,0)</f>
        <v>157</v>
      </c>
    </row>
    <row r="232" spans="1:27" x14ac:dyDescent="0.25">
      <c r="A232" s="1">
        <v>44603</v>
      </c>
      <c r="B232">
        <v>33</v>
      </c>
      <c r="C232" s="6" t="str">
        <f>VLOOKUP(Tabella1[[#This Row],[COD. OPERATORE]],Tabella3[],2,FALSE)</f>
        <v>KETTY</v>
      </c>
      <c r="D232" t="s">
        <v>74</v>
      </c>
      <c r="E232" t="s">
        <v>182</v>
      </c>
      <c r="F232">
        <v>4</v>
      </c>
      <c r="G232" s="6" t="str">
        <f>VLOOKUP(Tabella1[[#This Row],[COD. MACCHINA]],Tabella35[],2,FALSE)</f>
        <v>LASER VERDE</v>
      </c>
      <c r="H232">
        <v>1651</v>
      </c>
      <c r="I232">
        <v>2769</v>
      </c>
      <c r="J232" s="6">
        <f>Tabella1[[#This Row],[ASS. FINALI]]-Tabella1[[#This Row],[ASS.INIZIALI]]</f>
        <v>1118</v>
      </c>
      <c r="K232" t="s">
        <v>20</v>
      </c>
      <c r="M232" s="6">
        <f>ROUNDDOWN(IF(Tabella1[[#This Row],[DOPPIO OPERATORE '[SI/NO']]]="SI",Tabella1[[#This Row],[DIFFERENZA]]/2,Tabella1[[#This Row],[DIFFERENZA]]),0)</f>
        <v>1118</v>
      </c>
      <c r="O232" s="6">
        <f>Tabella1[[#This Row],[DIFFERENZA EFFETTIVA SE DOPPIO OPERATORE]]-Tabella1[[#This Row],[SCARTI]]</f>
        <v>1118</v>
      </c>
      <c r="P232" s="4">
        <v>0.33333333333333331</v>
      </c>
      <c r="Q232" s="4">
        <v>0.5</v>
      </c>
      <c r="R232" s="5">
        <f>Tabella1[[#This Row],[ORA FINE MATTINA]]-Tabella1[[#This Row],[ORA INIZIO MATTINA]]</f>
        <v>0.16666666666666669</v>
      </c>
      <c r="S232" s="4">
        <v>0.5625</v>
      </c>
      <c r="T232" s="4">
        <v>0.72916666666666663</v>
      </c>
      <c r="U232" s="5">
        <f>Tabella1[[#This Row],[ORA FINE POMERIGGIO]]-Tabella1[[#This Row],[ORA INIZIO POMERIGGIO]]</f>
        <v>0.16666666666666663</v>
      </c>
      <c r="V232" s="5">
        <f>Tabella1[[#This Row],[TOT. TEMPO POMERIGGIO]]+Tabella1[[#This Row],[TOT. TEMPO MATTINA]]</f>
        <v>0.33333333333333331</v>
      </c>
      <c r="W232" s="7">
        <f>((HOUR(Tabella1[[#This Row],[TOT. ORE]])*60)+MINUTE(Tabella1[[#This Row],[TOT. ORE]]))</f>
        <v>480</v>
      </c>
      <c r="Y232" s="6">
        <f>Tabella1[[#This Row],[TOT. MINUTI]]-Tabella1[[#This Row],[FERMO MACCHINA]]</f>
        <v>480</v>
      </c>
      <c r="Z232" s="6">
        <f>ROUNDDOWN(Tabella1[[#This Row],[DIFFERENZA EFFETTIVA - SCARTI]]/Tabella1[[#This Row],[TEMPO EFFETTIVO]]*60,0)</f>
        <v>139</v>
      </c>
    </row>
    <row r="233" spans="1:27" x14ac:dyDescent="0.25">
      <c r="A233" s="1">
        <v>44603</v>
      </c>
      <c r="B233">
        <v>33</v>
      </c>
      <c r="C233" s="6" t="str">
        <f>VLOOKUP(Tabella1[[#This Row],[COD. OPERATORE]],Tabella3[],2,FALSE)</f>
        <v>KETTY</v>
      </c>
      <c r="D233" t="s">
        <v>74</v>
      </c>
      <c r="E233" t="s">
        <v>182</v>
      </c>
      <c r="F233">
        <v>22</v>
      </c>
      <c r="G233" s="6" t="str">
        <f>VLOOKUP(Tabella1[[#This Row],[COD. MACCHINA]],Tabella35[],2,FALSE)</f>
        <v>LASER VIOLA</v>
      </c>
      <c r="H233">
        <v>1669</v>
      </c>
      <c r="I233">
        <v>2790</v>
      </c>
      <c r="J233" s="6">
        <f>Tabella1[[#This Row],[ASS. FINALI]]-Tabella1[[#This Row],[ASS.INIZIALI]]</f>
        <v>1121</v>
      </c>
      <c r="K233" t="s">
        <v>20</v>
      </c>
      <c r="M233" s="6">
        <f>ROUNDDOWN(IF(Tabella1[[#This Row],[DOPPIO OPERATORE '[SI/NO']]]="SI",Tabella1[[#This Row],[DIFFERENZA]]/2,Tabella1[[#This Row],[DIFFERENZA]]),0)</f>
        <v>1121</v>
      </c>
      <c r="O233" s="6">
        <f>Tabella1[[#This Row],[DIFFERENZA EFFETTIVA SE DOPPIO OPERATORE]]-Tabella1[[#This Row],[SCARTI]]</f>
        <v>1121</v>
      </c>
      <c r="P233" s="4">
        <v>0.33333333333333331</v>
      </c>
      <c r="Q233" s="4">
        <v>0.5</v>
      </c>
      <c r="R233" s="5">
        <f>Tabella1[[#This Row],[ORA FINE MATTINA]]-Tabella1[[#This Row],[ORA INIZIO MATTINA]]</f>
        <v>0.16666666666666669</v>
      </c>
      <c r="S233" s="4">
        <v>0.5625</v>
      </c>
      <c r="T233" s="4">
        <v>0.72916666666666663</v>
      </c>
      <c r="U233" s="5">
        <f>Tabella1[[#This Row],[ORA FINE POMERIGGIO]]-Tabella1[[#This Row],[ORA INIZIO POMERIGGIO]]</f>
        <v>0.16666666666666663</v>
      </c>
      <c r="V233" s="5">
        <f>Tabella1[[#This Row],[TOT. TEMPO POMERIGGIO]]+Tabella1[[#This Row],[TOT. TEMPO MATTINA]]</f>
        <v>0.33333333333333331</v>
      </c>
      <c r="W233" s="7">
        <f>((HOUR(Tabella1[[#This Row],[TOT. ORE]])*60)+MINUTE(Tabella1[[#This Row],[TOT. ORE]]))</f>
        <v>480</v>
      </c>
      <c r="Y233" s="6">
        <f>Tabella1[[#This Row],[TOT. MINUTI]]-Tabella1[[#This Row],[FERMO MACCHINA]]</f>
        <v>480</v>
      </c>
      <c r="Z233" s="6">
        <f>ROUNDDOWN(Tabella1[[#This Row],[DIFFERENZA EFFETTIVA - SCARTI]]/Tabella1[[#This Row],[TEMPO EFFETTIVO]]*60,0)</f>
        <v>140</v>
      </c>
    </row>
    <row r="234" spans="1:27" x14ac:dyDescent="0.25">
      <c r="A234" s="1">
        <v>44601</v>
      </c>
      <c r="B234">
        <v>35</v>
      </c>
      <c r="C234" s="6" t="str">
        <f>VLOOKUP(Tabella1[[#This Row],[COD. OPERATORE]],Tabella3[],2,FALSE)</f>
        <v>MELANIA</v>
      </c>
      <c r="D234" t="s">
        <v>16</v>
      </c>
      <c r="E234" t="s">
        <v>26</v>
      </c>
      <c r="F234">
        <v>8</v>
      </c>
      <c r="G234" s="6" t="str">
        <f>VLOOKUP(Tabella1[[#This Row],[COD. MACCHINA]],Tabella35[],2,FALSE)</f>
        <v>MONTAGGIO RUOTE</v>
      </c>
      <c r="H234">
        <v>2000</v>
      </c>
      <c r="I234">
        <v>2340</v>
      </c>
      <c r="J234" s="6">
        <f>Tabella1[[#This Row],[ASS. FINALI]]-Tabella1[[#This Row],[ASS.INIZIALI]]</f>
        <v>340</v>
      </c>
      <c r="K234" t="s">
        <v>20</v>
      </c>
      <c r="M234" s="6">
        <f>ROUNDDOWN(IF(Tabella1[[#This Row],[DOPPIO OPERATORE '[SI/NO']]]="SI",Tabella1[[#This Row],[DIFFERENZA]]/2,Tabella1[[#This Row],[DIFFERENZA]]),0)</f>
        <v>340</v>
      </c>
      <c r="O234" s="6">
        <f>Tabella1[[#This Row],[DIFFERENZA EFFETTIVA SE DOPPIO OPERATORE]]-Tabella1[[#This Row],[SCARTI]]</f>
        <v>340</v>
      </c>
      <c r="P234" s="4">
        <v>0.69791666666666663</v>
      </c>
      <c r="Q234" s="4">
        <v>0.72916666666666663</v>
      </c>
      <c r="R234" s="5">
        <f>Tabella1[[#This Row],[ORA FINE MATTINA]]-Tabella1[[#This Row],[ORA INIZIO MATTINA]]</f>
        <v>3.125E-2</v>
      </c>
      <c r="S234" s="4"/>
      <c r="T234" s="4"/>
      <c r="U234" s="5">
        <f>Tabella1[[#This Row],[ORA FINE POMERIGGIO]]-Tabella1[[#This Row],[ORA INIZIO POMERIGGIO]]</f>
        <v>0</v>
      </c>
      <c r="V234" s="5">
        <f>Tabella1[[#This Row],[TOT. TEMPO POMERIGGIO]]+Tabella1[[#This Row],[TOT. TEMPO MATTINA]]</f>
        <v>3.125E-2</v>
      </c>
      <c r="W234" s="7">
        <f>((HOUR(Tabella1[[#This Row],[TOT. ORE]])*60)+MINUTE(Tabella1[[#This Row],[TOT. ORE]]))</f>
        <v>45</v>
      </c>
      <c r="Y234" s="6">
        <f>Tabella1[[#This Row],[TOT. MINUTI]]-Tabella1[[#This Row],[FERMO MACCHINA]]</f>
        <v>45</v>
      </c>
      <c r="Z234" s="6">
        <f>ROUNDDOWN(Tabella1[[#This Row],[DIFFERENZA EFFETTIVA - SCARTI]]/Tabella1[[#This Row],[TEMPO EFFETTIVO]]*60,0)</f>
        <v>453</v>
      </c>
    </row>
    <row r="235" spans="1:27" x14ac:dyDescent="0.25">
      <c r="A235" s="1">
        <v>44602</v>
      </c>
      <c r="B235">
        <v>35</v>
      </c>
      <c r="C235" s="6" t="str">
        <f>VLOOKUP(Tabella1[[#This Row],[COD. OPERATORE]],Tabella3[],2,FALSE)</f>
        <v>MELANIA</v>
      </c>
      <c r="D235" t="s">
        <v>16</v>
      </c>
      <c r="E235" t="s">
        <v>26</v>
      </c>
      <c r="F235">
        <v>8</v>
      </c>
      <c r="G235" s="6" t="str">
        <f>VLOOKUP(Tabella1[[#This Row],[COD. MACCHINA]],Tabella35[],2,FALSE)</f>
        <v>MONTAGGIO RUOTE</v>
      </c>
      <c r="H235">
        <v>2340</v>
      </c>
      <c r="I235">
        <v>4290</v>
      </c>
      <c r="J235" s="6">
        <f>Tabella1[[#This Row],[ASS. FINALI]]-Tabella1[[#This Row],[ASS.INIZIALI]]</f>
        <v>1950</v>
      </c>
      <c r="K235" t="s">
        <v>20</v>
      </c>
      <c r="M235" s="6">
        <f>ROUNDDOWN(IF(Tabella1[[#This Row],[DOPPIO OPERATORE '[SI/NO']]]="SI",Tabella1[[#This Row],[DIFFERENZA]]/2,Tabella1[[#This Row],[DIFFERENZA]]),0)</f>
        <v>1950</v>
      </c>
      <c r="O235" s="6">
        <f>Tabella1[[#This Row],[DIFFERENZA EFFETTIVA SE DOPPIO OPERATORE]]-Tabella1[[#This Row],[SCARTI]]</f>
        <v>1950</v>
      </c>
      <c r="P235" s="4">
        <v>0.33333333333333331</v>
      </c>
      <c r="Q235" s="4">
        <v>0.5</v>
      </c>
      <c r="R235" s="5">
        <f>Tabella1[[#This Row],[ORA FINE MATTINA]]-Tabella1[[#This Row],[ORA INIZIO MATTINA]]</f>
        <v>0.16666666666666669</v>
      </c>
      <c r="S235" s="4"/>
      <c r="T235" s="4"/>
      <c r="U235" s="5">
        <f>Tabella1[[#This Row],[ORA FINE POMERIGGIO]]-Tabella1[[#This Row],[ORA INIZIO POMERIGGIO]]</f>
        <v>0</v>
      </c>
      <c r="V235" s="5">
        <f>Tabella1[[#This Row],[TOT. TEMPO POMERIGGIO]]+Tabella1[[#This Row],[TOT. TEMPO MATTINA]]</f>
        <v>0.16666666666666669</v>
      </c>
      <c r="W235" s="7">
        <f>((HOUR(Tabella1[[#This Row],[TOT. ORE]])*60)+MINUTE(Tabella1[[#This Row],[TOT. ORE]]))</f>
        <v>240</v>
      </c>
      <c r="Y235" s="6">
        <f>Tabella1[[#This Row],[TOT. MINUTI]]-Tabella1[[#This Row],[FERMO MACCHINA]]</f>
        <v>240</v>
      </c>
      <c r="Z235" s="6">
        <f>ROUNDDOWN(Tabella1[[#This Row],[DIFFERENZA EFFETTIVA - SCARTI]]/Tabella1[[#This Row],[TEMPO EFFETTIVO]]*60,0)</f>
        <v>487</v>
      </c>
    </row>
    <row r="236" spans="1:27" x14ac:dyDescent="0.25">
      <c r="A236" s="1">
        <v>44602</v>
      </c>
      <c r="B236">
        <v>35</v>
      </c>
      <c r="C236" s="6" t="str">
        <f>VLOOKUP(Tabella1[[#This Row],[COD. OPERATORE]],Tabella3[],2,FALSE)</f>
        <v>MELANIA</v>
      </c>
      <c r="D236" t="s">
        <v>16</v>
      </c>
      <c r="E236" t="s">
        <v>62</v>
      </c>
      <c r="F236">
        <v>9</v>
      </c>
      <c r="G236" s="6" t="str">
        <f>VLOOKUP(Tabella1[[#This Row],[COD. MACCHINA]],Tabella35[],2,FALSE)</f>
        <v>MONTAGGIO ANELLINI</v>
      </c>
      <c r="H236">
        <v>0</v>
      </c>
      <c r="I236">
        <v>800</v>
      </c>
      <c r="J236" s="6">
        <f>Tabella1[[#This Row],[ASS. FINALI]]-Tabella1[[#This Row],[ASS.INIZIALI]]</f>
        <v>800</v>
      </c>
      <c r="K236" t="s">
        <v>20</v>
      </c>
      <c r="M236" s="6">
        <f>ROUNDDOWN(IF(Tabella1[[#This Row],[DOPPIO OPERATORE '[SI/NO']]]="SI",Tabella1[[#This Row],[DIFFERENZA]]/2,Tabella1[[#This Row],[DIFFERENZA]]),0)</f>
        <v>800</v>
      </c>
      <c r="O236" s="6">
        <f>Tabella1[[#This Row],[DIFFERENZA EFFETTIVA SE DOPPIO OPERATORE]]-Tabella1[[#This Row],[SCARTI]]</f>
        <v>800</v>
      </c>
      <c r="P236" s="4">
        <v>0.5625</v>
      </c>
      <c r="Q236" s="4">
        <v>0.59375</v>
      </c>
      <c r="R236" s="5">
        <f>Tabella1[[#This Row],[ORA FINE MATTINA]]-Tabella1[[#This Row],[ORA INIZIO MATTINA]]</f>
        <v>3.125E-2</v>
      </c>
      <c r="S236" s="4"/>
      <c r="T236" s="4"/>
      <c r="U236" s="5">
        <f>Tabella1[[#This Row],[ORA FINE POMERIGGIO]]-Tabella1[[#This Row],[ORA INIZIO POMERIGGIO]]</f>
        <v>0</v>
      </c>
      <c r="V236" s="5">
        <f>Tabella1[[#This Row],[TOT. TEMPO POMERIGGIO]]+Tabella1[[#This Row],[TOT. TEMPO MATTINA]]</f>
        <v>3.125E-2</v>
      </c>
      <c r="W236" s="7">
        <f>((HOUR(Tabella1[[#This Row],[TOT. ORE]])*60)+MINUTE(Tabella1[[#This Row],[TOT. ORE]]))</f>
        <v>45</v>
      </c>
      <c r="Y236" s="6">
        <f>Tabella1[[#This Row],[TOT. MINUTI]]-Tabella1[[#This Row],[FERMO MACCHINA]]</f>
        <v>45</v>
      </c>
      <c r="Z236" s="6">
        <f>ROUNDDOWN(Tabella1[[#This Row],[DIFFERENZA EFFETTIVA - SCARTI]]/Tabella1[[#This Row],[TEMPO EFFETTIVO]]*60,0)</f>
        <v>1066</v>
      </c>
    </row>
    <row r="237" spans="1:27" x14ac:dyDescent="0.25">
      <c r="A237" s="1">
        <v>44602</v>
      </c>
      <c r="B237">
        <v>35</v>
      </c>
      <c r="C237" s="6" t="str">
        <f>VLOOKUP(Tabella1[[#This Row],[COD. OPERATORE]],Tabella3[],2,FALSE)</f>
        <v>MELANIA</v>
      </c>
      <c r="D237" t="s">
        <v>16</v>
      </c>
      <c r="E237" t="s">
        <v>26</v>
      </c>
      <c r="F237">
        <v>8</v>
      </c>
      <c r="G237" s="6" t="str">
        <f>VLOOKUP(Tabella1[[#This Row],[COD. MACCHINA]],Tabella35[],2,FALSE)</f>
        <v>MONTAGGIO RUOTE</v>
      </c>
      <c r="H237">
        <v>4290</v>
      </c>
      <c r="I237">
        <v>5250</v>
      </c>
      <c r="J237" s="6">
        <f>Tabella1[[#This Row],[ASS. FINALI]]-Tabella1[[#This Row],[ASS.INIZIALI]]</f>
        <v>960</v>
      </c>
      <c r="K237" t="s">
        <v>20</v>
      </c>
      <c r="M237" s="6">
        <f>ROUNDDOWN(IF(Tabella1[[#This Row],[DOPPIO OPERATORE '[SI/NO']]]="SI",Tabella1[[#This Row],[DIFFERENZA]]/2,Tabella1[[#This Row],[DIFFERENZA]]),0)</f>
        <v>960</v>
      </c>
      <c r="O237" s="6">
        <f>Tabella1[[#This Row],[DIFFERENZA EFFETTIVA SE DOPPIO OPERATORE]]-Tabella1[[#This Row],[SCARTI]]</f>
        <v>960</v>
      </c>
      <c r="P237" s="4">
        <v>0.59375</v>
      </c>
      <c r="Q237" s="4">
        <v>0.72916666666666663</v>
      </c>
      <c r="R237" s="5">
        <f>Tabella1[[#This Row],[ORA FINE MATTINA]]-Tabella1[[#This Row],[ORA INIZIO MATTINA]]</f>
        <v>0.13541666666666663</v>
      </c>
      <c r="S237" s="4"/>
      <c r="T237" s="4"/>
      <c r="U237" s="5">
        <f>Tabella1[[#This Row],[ORA FINE POMERIGGIO]]-Tabella1[[#This Row],[ORA INIZIO POMERIGGIO]]</f>
        <v>0</v>
      </c>
      <c r="V237" s="5">
        <f>Tabella1[[#This Row],[TOT. TEMPO POMERIGGIO]]+Tabella1[[#This Row],[TOT. TEMPO MATTINA]]</f>
        <v>0.13541666666666663</v>
      </c>
      <c r="W237" s="7">
        <f>((HOUR(Tabella1[[#This Row],[TOT. ORE]])*60)+MINUTE(Tabella1[[#This Row],[TOT. ORE]]))</f>
        <v>195</v>
      </c>
      <c r="Y237" s="6">
        <f>Tabella1[[#This Row],[TOT. MINUTI]]-Tabella1[[#This Row],[FERMO MACCHINA]]</f>
        <v>195</v>
      </c>
      <c r="Z237" s="6">
        <f>ROUNDDOWN(Tabella1[[#This Row],[DIFFERENZA EFFETTIVA - SCARTI]]/Tabella1[[#This Row],[TEMPO EFFETTIVO]]*60,0)</f>
        <v>295</v>
      </c>
    </row>
    <row r="238" spans="1:27" x14ac:dyDescent="0.25">
      <c r="A238" s="1">
        <v>44603</v>
      </c>
      <c r="B238">
        <v>35</v>
      </c>
      <c r="C238" s="6" t="str">
        <f>VLOOKUP(Tabella1[[#This Row],[COD. OPERATORE]],Tabella3[],2,FALSE)</f>
        <v>MELANIA</v>
      </c>
      <c r="D238" t="s">
        <v>16</v>
      </c>
      <c r="E238" t="s">
        <v>26</v>
      </c>
      <c r="F238">
        <v>8</v>
      </c>
      <c r="G238" s="6" t="str">
        <f>VLOOKUP(Tabella1[[#This Row],[COD. MACCHINA]],Tabella35[],2,FALSE)</f>
        <v>MONTAGGIO RUOTE</v>
      </c>
      <c r="H238">
        <v>5250</v>
      </c>
      <c r="I238">
        <v>8000</v>
      </c>
      <c r="J238" s="6">
        <f>Tabella1[[#This Row],[ASS. FINALI]]-Tabella1[[#This Row],[ASS.INIZIALI]]</f>
        <v>2750</v>
      </c>
      <c r="K238" t="s">
        <v>20</v>
      </c>
      <c r="M238" s="6">
        <f>ROUNDDOWN(IF(Tabella1[[#This Row],[DOPPIO OPERATORE '[SI/NO']]]="SI",Tabella1[[#This Row],[DIFFERENZA]]/2,Tabella1[[#This Row],[DIFFERENZA]]),0)</f>
        <v>2750</v>
      </c>
      <c r="O238" s="6">
        <f>Tabella1[[#This Row],[DIFFERENZA EFFETTIVA SE DOPPIO OPERATORE]]-Tabella1[[#This Row],[SCARTI]]</f>
        <v>2750</v>
      </c>
      <c r="P238" s="4">
        <v>0.36805555555555558</v>
      </c>
      <c r="Q238" s="4">
        <v>0.5</v>
      </c>
      <c r="R238" s="5">
        <f>Tabella1[[#This Row],[ORA FINE MATTINA]]-Tabella1[[#This Row],[ORA INIZIO MATTINA]]</f>
        <v>0.13194444444444442</v>
      </c>
      <c r="S238" s="4">
        <v>0.5625</v>
      </c>
      <c r="T238" s="4">
        <v>0.72916666666666663</v>
      </c>
      <c r="U238" s="5">
        <f>Tabella1[[#This Row],[ORA FINE POMERIGGIO]]-Tabella1[[#This Row],[ORA INIZIO POMERIGGIO]]</f>
        <v>0.16666666666666663</v>
      </c>
      <c r="V238" s="5">
        <f>Tabella1[[#This Row],[TOT. TEMPO POMERIGGIO]]+Tabella1[[#This Row],[TOT. TEMPO MATTINA]]</f>
        <v>0.29861111111111105</v>
      </c>
      <c r="W238" s="7">
        <f>((HOUR(Tabella1[[#This Row],[TOT. ORE]])*60)+MINUTE(Tabella1[[#This Row],[TOT. ORE]]))</f>
        <v>430</v>
      </c>
      <c r="Y238" s="6">
        <f>Tabella1[[#This Row],[TOT. MINUTI]]-Tabella1[[#This Row],[FERMO MACCHINA]]</f>
        <v>430</v>
      </c>
      <c r="Z238" s="6">
        <f>ROUNDDOWN(Tabella1[[#This Row],[DIFFERENZA EFFETTIVA - SCARTI]]/Tabella1[[#This Row],[TEMPO EFFETTIVO]]*60,0)</f>
        <v>383</v>
      </c>
    </row>
    <row r="239" spans="1:27" x14ac:dyDescent="0.25">
      <c r="A239" s="1">
        <v>44606</v>
      </c>
      <c r="B239">
        <v>35</v>
      </c>
      <c r="C239" s="6" t="str">
        <f>VLOOKUP(Tabella1[[#This Row],[COD. OPERATORE]],Tabella3[],2,FALSE)</f>
        <v>MELANIA</v>
      </c>
      <c r="D239" t="s">
        <v>16</v>
      </c>
      <c r="E239" t="s">
        <v>26</v>
      </c>
      <c r="F239">
        <v>8</v>
      </c>
      <c r="G239" s="6" t="str">
        <f>VLOOKUP(Tabella1[[#This Row],[COD. MACCHINA]],Tabella35[],2,FALSE)</f>
        <v>MONTAGGIO RUOTE</v>
      </c>
      <c r="H239">
        <v>8000</v>
      </c>
      <c r="I239">
        <v>10750</v>
      </c>
      <c r="J239" s="6">
        <f>Tabella1[[#This Row],[ASS. FINALI]]-Tabella1[[#This Row],[ASS.INIZIALI]]</f>
        <v>2750</v>
      </c>
      <c r="K239" t="s">
        <v>20</v>
      </c>
      <c r="M239" s="6">
        <f>ROUNDDOWN(IF(Tabella1[[#This Row],[DOPPIO OPERATORE '[SI/NO']]]="SI",Tabella1[[#This Row],[DIFFERENZA]]/2,Tabella1[[#This Row],[DIFFERENZA]]),0)</f>
        <v>2750</v>
      </c>
      <c r="O239" s="6">
        <f>Tabella1[[#This Row],[DIFFERENZA EFFETTIVA SE DOPPIO OPERATORE]]-Tabella1[[#This Row],[SCARTI]]</f>
        <v>2750</v>
      </c>
      <c r="P239" s="4">
        <v>0.33333333333333331</v>
      </c>
      <c r="Q239" s="4">
        <v>0.5</v>
      </c>
      <c r="R239" s="5">
        <f>Tabella1[[#This Row],[ORA FINE MATTINA]]-Tabella1[[#This Row],[ORA INIZIO MATTINA]]</f>
        <v>0.16666666666666669</v>
      </c>
      <c r="S239" s="4">
        <v>0.5625</v>
      </c>
      <c r="T239" s="4">
        <v>0.67361111111111116</v>
      </c>
      <c r="U239" s="5">
        <f>Tabella1[[#This Row],[ORA FINE POMERIGGIO]]-Tabella1[[#This Row],[ORA INIZIO POMERIGGIO]]</f>
        <v>0.11111111111111116</v>
      </c>
      <c r="V239" s="5">
        <f>Tabella1[[#This Row],[TOT. TEMPO POMERIGGIO]]+Tabella1[[#This Row],[TOT. TEMPO MATTINA]]</f>
        <v>0.27777777777777785</v>
      </c>
      <c r="W239" s="7">
        <f>((HOUR(Tabella1[[#This Row],[TOT. ORE]])*60)+MINUTE(Tabella1[[#This Row],[TOT. ORE]]))</f>
        <v>400</v>
      </c>
      <c r="Y239" s="6">
        <f>Tabella1[[#This Row],[TOT. MINUTI]]-Tabella1[[#This Row],[FERMO MACCHINA]]</f>
        <v>400</v>
      </c>
      <c r="Z239" s="6">
        <f>ROUNDDOWN(Tabella1[[#This Row],[DIFFERENZA EFFETTIVA - SCARTI]]/Tabella1[[#This Row],[TEMPO EFFETTIVO]]*60,0)</f>
        <v>412</v>
      </c>
    </row>
    <row r="240" spans="1:27" x14ac:dyDescent="0.25">
      <c r="A240" s="1">
        <v>44606</v>
      </c>
      <c r="B240">
        <v>35</v>
      </c>
      <c r="C240" s="6" t="str">
        <f>VLOOKUP(Tabella1[[#This Row],[COD. OPERATORE]],Tabella3[],2,FALSE)</f>
        <v>MELANIA</v>
      </c>
      <c r="D240" t="s">
        <v>16</v>
      </c>
      <c r="E240" t="s">
        <v>62</v>
      </c>
      <c r="F240">
        <v>9</v>
      </c>
      <c r="G240" s="6" t="str">
        <f>VLOOKUP(Tabella1[[#This Row],[COD. MACCHINA]],Tabella35[],2,FALSE)</f>
        <v>MONTAGGIO ANELLINI</v>
      </c>
      <c r="H240">
        <v>0</v>
      </c>
      <c r="I240">
        <v>1000</v>
      </c>
      <c r="J240" s="6">
        <f>Tabella1[[#This Row],[ASS. FINALI]]-Tabella1[[#This Row],[ASS.INIZIALI]]</f>
        <v>1000</v>
      </c>
      <c r="K240" t="s">
        <v>20</v>
      </c>
      <c r="M240" s="6">
        <f>ROUNDDOWN(IF(Tabella1[[#This Row],[DOPPIO OPERATORE '[SI/NO']]]="SI",Tabella1[[#This Row],[DIFFERENZA]]/2,Tabella1[[#This Row],[DIFFERENZA]]),0)</f>
        <v>1000</v>
      </c>
      <c r="O240" s="6">
        <f>Tabella1[[#This Row],[DIFFERENZA EFFETTIVA SE DOPPIO OPERATORE]]-Tabella1[[#This Row],[SCARTI]]</f>
        <v>1000</v>
      </c>
      <c r="P240" s="4">
        <v>0.67361111111111116</v>
      </c>
      <c r="Q240" s="4">
        <v>0.73263888888888884</v>
      </c>
      <c r="R240" s="5">
        <f>Tabella1[[#This Row],[ORA FINE MATTINA]]-Tabella1[[#This Row],[ORA INIZIO MATTINA]]</f>
        <v>5.9027777777777679E-2</v>
      </c>
      <c r="S240" s="4"/>
      <c r="T240" s="4"/>
      <c r="U240" s="5">
        <f>Tabella1[[#This Row],[ORA FINE POMERIGGIO]]-Tabella1[[#This Row],[ORA INIZIO POMERIGGIO]]</f>
        <v>0</v>
      </c>
      <c r="V240" s="5">
        <f>Tabella1[[#This Row],[TOT. TEMPO POMERIGGIO]]+Tabella1[[#This Row],[TOT. TEMPO MATTINA]]</f>
        <v>5.9027777777777679E-2</v>
      </c>
      <c r="W240" s="7">
        <f>((HOUR(Tabella1[[#This Row],[TOT. ORE]])*60)+MINUTE(Tabella1[[#This Row],[TOT. ORE]]))</f>
        <v>85</v>
      </c>
      <c r="Y240" s="6">
        <f>Tabella1[[#This Row],[TOT. MINUTI]]-Tabella1[[#This Row],[FERMO MACCHINA]]</f>
        <v>85</v>
      </c>
      <c r="Z240" s="6">
        <f>ROUNDDOWN(Tabella1[[#This Row],[DIFFERENZA EFFETTIVA - SCARTI]]/Tabella1[[#This Row],[TEMPO EFFETTIVO]]*60,0)</f>
        <v>705</v>
      </c>
    </row>
    <row r="241" spans="1:27" x14ac:dyDescent="0.25">
      <c r="A241" s="1">
        <v>44606</v>
      </c>
      <c r="B241">
        <v>35</v>
      </c>
      <c r="C241" s="6" t="str">
        <f>VLOOKUP(Tabella1[[#This Row],[COD. OPERATORE]],Tabella3[],2,FALSE)</f>
        <v>MELANIA</v>
      </c>
      <c r="D241" t="s">
        <v>16</v>
      </c>
      <c r="E241" t="s">
        <v>73</v>
      </c>
      <c r="F241" t="s">
        <v>64</v>
      </c>
      <c r="G241" s="6" t="str">
        <f>VLOOKUP(Tabella1[[#This Row],[COD. MACCHINA]],Tabella35[],2,FALSE)</f>
        <v>MANUALE</v>
      </c>
      <c r="H241">
        <v>0</v>
      </c>
      <c r="I241">
        <v>500</v>
      </c>
      <c r="J241" s="6">
        <f>Tabella1[[#This Row],[ASS. FINALI]]-Tabella1[[#This Row],[ASS.INIZIALI]]</f>
        <v>500</v>
      </c>
      <c r="K241" t="s">
        <v>20</v>
      </c>
      <c r="M241" s="6">
        <f>ROUNDDOWN(IF(Tabella1[[#This Row],[DOPPIO OPERATORE '[SI/NO']]]="SI",Tabella1[[#This Row],[DIFFERENZA]]/2,Tabella1[[#This Row],[DIFFERENZA]]),0)</f>
        <v>500</v>
      </c>
      <c r="O241" s="6">
        <f>Tabella1[[#This Row],[DIFFERENZA EFFETTIVA SE DOPPIO OPERATORE]]-Tabella1[[#This Row],[SCARTI]]</f>
        <v>500</v>
      </c>
      <c r="P241" s="4">
        <v>0.70486111111111116</v>
      </c>
      <c r="Q241" s="4">
        <v>0.71875</v>
      </c>
      <c r="R241" s="5">
        <f>Tabella1[[#This Row],[ORA FINE MATTINA]]-Tabella1[[#This Row],[ORA INIZIO MATTINA]]</f>
        <v>1.388888888888884E-2</v>
      </c>
      <c r="S241" s="4"/>
      <c r="T241" s="4"/>
      <c r="U241" s="5">
        <f>Tabella1[[#This Row],[ORA FINE POMERIGGIO]]-Tabella1[[#This Row],[ORA INIZIO POMERIGGIO]]</f>
        <v>0</v>
      </c>
      <c r="V241" s="5">
        <f>Tabella1[[#This Row],[TOT. TEMPO POMERIGGIO]]+Tabella1[[#This Row],[TOT. TEMPO MATTINA]]</f>
        <v>1.388888888888884E-2</v>
      </c>
      <c r="W241" s="7">
        <f>((HOUR(Tabella1[[#This Row],[TOT. ORE]])*60)+MINUTE(Tabella1[[#This Row],[TOT. ORE]]))</f>
        <v>20</v>
      </c>
      <c r="Y241" s="6">
        <f>Tabella1[[#This Row],[TOT. MINUTI]]-Tabella1[[#This Row],[FERMO MACCHINA]]</f>
        <v>20</v>
      </c>
      <c r="Z241" s="6">
        <f>ROUNDDOWN(Tabella1[[#This Row],[DIFFERENZA EFFETTIVA - SCARTI]]/Tabella1[[#This Row],[TEMPO EFFETTIVO]]*60,0)</f>
        <v>1500</v>
      </c>
    </row>
    <row r="242" spans="1:27" x14ac:dyDescent="0.25">
      <c r="A242" s="1">
        <v>44606</v>
      </c>
      <c r="B242">
        <v>35</v>
      </c>
      <c r="C242" s="6" t="str">
        <f>VLOOKUP(Tabella1[[#This Row],[COD. OPERATORE]],Tabella3[],2,FALSE)</f>
        <v>MELANIA</v>
      </c>
      <c r="D242" t="s">
        <v>16</v>
      </c>
      <c r="E242" t="s">
        <v>62</v>
      </c>
      <c r="F242">
        <v>9</v>
      </c>
      <c r="G242" s="6" t="str">
        <f>VLOOKUP(Tabella1[[#This Row],[COD. MACCHINA]],Tabella35[],2,FALSE)</f>
        <v>MONTAGGIO ANELLINI</v>
      </c>
      <c r="H242">
        <v>0</v>
      </c>
      <c r="I242">
        <v>400</v>
      </c>
      <c r="J242" s="6">
        <f>Tabella1[[#This Row],[ASS. FINALI]]-Tabella1[[#This Row],[ASS.INIZIALI]]</f>
        <v>400</v>
      </c>
      <c r="K242" t="s">
        <v>20</v>
      </c>
      <c r="M242" s="6">
        <f>ROUNDDOWN(IF(Tabella1[[#This Row],[DOPPIO OPERATORE '[SI/NO']]]="SI",Tabella1[[#This Row],[DIFFERENZA]]/2,Tabella1[[#This Row],[DIFFERENZA]]),0)</f>
        <v>400</v>
      </c>
      <c r="O242" s="6">
        <f>Tabella1[[#This Row],[DIFFERENZA EFFETTIVA SE DOPPIO OPERATORE]]-Tabella1[[#This Row],[SCARTI]]</f>
        <v>400</v>
      </c>
      <c r="P242" s="4">
        <v>0.71875</v>
      </c>
      <c r="Q242" s="4">
        <v>0.72916666666666663</v>
      </c>
      <c r="R242" s="5">
        <f>Tabella1[[#This Row],[ORA FINE MATTINA]]-Tabella1[[#This Row],[ORA INIZIO MATTINA]]</f>
        <v>1.041666666666663E-2</v>
      </c>
      <c r="S242" s="4"/>
      <c r="T242" s="4"/>
      <c r="U242" s="5">
        <f>Tabella1[[#This Row],[ORA FINE POMERIGGIO]]-Tabella1[[#This Row],[ORA INIZIO POMERIGGIO]]</f>
        <v>0</v>
      </c>
      <c r="V242" s="5">
        <f>Tabella1[[#This Row],[TOT. TEMPO POMERIGGIO]]+Tabella1[[#This Row],[TOT. TEMPO MATTINA]]</f>
        <v>1.041666666666663E-2</v>
      </c>
      <c r="W242" s="7">
        <f>((HOUR(Tabella1[[#This Row],[TOT. ORE]])*60)+MINUTE(Tabella1[[#This Row],[TOT. ORE]]))</f>
        <v>15</v>
      </c>
      <c r="Y242" s="6">
        <f>Tabella1[[#This Row],[TOT. MINUTI]]-Tabella1[[#This Row],[FERMO MACCHINA]]</f>
        <v>15</v>
      </c>
      <c r="Z242" s="6">
        <f>ROUNDDOWN(Tabella1[[#This Row],[DIFFERENZA EFFETTIVA - SCARTI]]/Tabella1[[#This Row],[TEMPO EFFETTIVO]]*60,0)</f>
        <v>1600</v>
      </c>
    </row>
    <row r="243" spans="1:27" x14ac:dyDescent="0.25">
      <c r="A243" s="1">
        <v>44602</v>
      </c>
      <c r="B243">
        <v>32</v>
      </c>
      <c r="C243" s="6" t="str">
        <f>VLOOKUP(Tabella1[[#This Row],[COD. OPERATORE]],Tabella3[],2,FALSE)</f>
        <v>ALESSANDRA</v>
      </c>
      <c r="D243" t="s">
        <v>56</v>
      </c>
      <c r="E243" t="s">
        <v>113</v>
      </c>
      <c r="F243" t="s">
        <v>64</v>
      </c>
      <c r="G243" s="6" t="str">
        <f>VLOOKUP(Tabella1[[#This Row],[COD. MACCHINA]],Tabella35[],2,FALSE)</f>
        <v>MANUALE</v>
      </c>
      <c r="H243">
        <v>420</v>
      </c>
      <c r="I243">
        <v>573</v>
      </c>
      <c r="J243" s="6">
        <f>Tabella1[[#This Row],[ASS. FINALI]]-Tabella1[[#This Row],[ASS.INIZIALI]]</f>
        <v>153</v>
      </c>
      <c r="K243" t="s">
        <v>20</v>
      </c>
      <c r="M243" s="6">
        <f>ROUNDDOWN(IF(Tabella1[[#This Row],[DOPPIO OPERATORE '[SI/NO']]]="SI",Tabella1[[#This Row],[DIFFERENZA]]/2,Tabella1[[#This Row],[DIFFERENZA]]),0)</f>
        <v>153</v>
      </c>
      <c r="O243" s="6">
        <f>Tabella1[[#This Row],[DIFFERENZA EFFETTIVA SE DOPPIO OPERATORE]]-Tabella1[[#This Row],[SCARTI]]</f>
        <v>153</v>
      </c>
      <c r="P243" s="4">
        <v>0.38194444444444442</v>
      </c>
      <c r="Q243" s="4">
        <v>0.5</v>
      </c>
      <c r="R243" s="5">
        <f>Tabella1[[#This Row],[ORA FINE MATTINA]]-Tabella1[[#This Row],[ORA INIZIO MATTINA]]</f>
        <v>0.11805555555555558</v>
      </c>
      <c r="S243" s="4">
        <v>0.5625</v>
      </c>
      <c r="T243" s="4">
        <v>0.72916666666666663</v>
      </c>
      <c r="U243" s="5">
        <f>Tabella1[[#This Row],[ORA FINE POMERIGGIO]]-Tabella1[[#This Row],[ORA INIZIO POMERIGGIO]]</f>
        <v>0.16666666666666663</v>
      </c>
      <c r="V243" s="5">
        <f>Tabella1[[#This Row],[TOT. TEMPO POMERIGGIO]]+Tabella1[[#This Row],[TOT. TEMPO MATTINA]]</f>
        <v>0.28472222222222221</v>
      </c>
      <c r="W243" s="7">
        <f>((HOUR(Tabella1[[#This Row],[TOT. ORE]])*60)+MINUTE(Tabella1[[#This Row],[TOT. ORE]]))</f>
        <v>410</v>
      </c>
      <c r="Y243" s="6">
        <f>Tabella1[[#This Row],[TOT. MINUTI]]-Tabella1[[#This Row],[FERMO MACCHINA]]</f>
        <v>410</v>
      </c>
      <c r="Z243" s="6">
        <f>ROUNDDOWN(Tabella1[[#This Row],[DIFFERENZA EFFETTIVA - SCARTI]]/Tabella1[[#This Row],[TEMPO EFFETTIVO]]*60,0)</f>
        <v>22</v>
      </c>
    </row>
    <row r="244" spans="1:27" x14ac:dyDescent="0.25">
      <c r="A244" s="1">
        <v>44603</v>
      </c>
      <c r="B244">
        <v>32</v>
      </c>
      <c r="C244" s="6" t="str">
        <f>VLOOKUP(Tabella1[[#This Row],[COD. OPERATORE]],Tabella3[],2,FALSE)</f>
        <v>ALESSANDRA</v>
      </c>
      <c r="D244" t="s">
        <v>56</v>
      </c>
      <c r="E244" t="s">
        <v>113</v>
      </c>
      <c r="F244" t="s">
        <v>64</v>
      </c>
      <c r="G244" s="6" t="str">
        <f>VLOOKUP(Tabella1[[#This Row],[COD. MACCHINA]],Tabella35[],2,FALSE)</f>
        <v>MANUALE</v>
      </c>
      <c r="H244">
        <v>573</v>
      </c>
      <c r="I244">
        <v>600</v>
      </c>
      <c r="J244" s="6">
        <f>Tabella1[[#This Row],[ASS. FINALI]]-Tabella1[[#This Row],[ASS.INIZIALI]]</f>
        <v>27</v>
      </c>
      <c r="K244" t="s">
        <v>20</v>
      </c>
      <c r="M244" s="6">
        <f>ROUNDDOWN(IF(Tabella1[[#This Row],[DOPPIO OPERATORE '[SI/NO']]]="SI",Tabella1[[#This Row],[DIFFERENZA]]/2,Tabella1[[#This Row],[DIFFERENZA]]),0)</f>
        <v>27</v>
      </c>
      <c r="O244" s="6">
        <f>Tabella1[[#This Row],[DIFFERENZA EFFETTIVA SE DOPPIO OPERATORE]]-Tabella1[[#This Row],[SCARTI]]</f>
        <v>27</v>
      </c>
      <c r="P244" s="4">
        <v>0.33333333333333331</v>
      </c>
      <c r="Q244" s="4">
        <v>0.3611111111111111</v>
      </c>
      <c r="R244" s="5">
        <f>Tabella1[[#This Row],[ORA FINE MATTINA]]-Tabella1[[#This Row],[ORA INIZIO MATTINA]]</f>
        <v>2.777777777777779E-2</v>
      </c>
      <c r="S244" s="4"/>
      <c r="T244" s="4"/>
      <c r="U244" s="5">
        <f>Tabella1[[#This Row],[ORA FINE POMERIGGIO]]-Tabella1[[#This Row],[ORA INIZIO POMERIGGIO]]</f>
        <v>0</v>
      </c>
      <c r="V244" s="5">
        <f>Tabella1[[#This Row],[TOT. TEMPO POMERIGGIO]]+Tabella1[[#This Row],[TOT. TEMPO MATTINA]]</f>
        <v>2.777777777777779E-2</v>
      </c>
      <c r="W244" s="7">
        <f>((HOUR(Tabella1[[#This Row],[TOT. ORE]])*60)+MINUTE(Tabella1[[#This Row],[TOT. ORE]]))</f>
        <v>40</v>
      </c>
      <c r="Y244" s="6">
        <f>Tabella1[[#This Row],[TOT. MINUTI]]-Tabella1[[#This Row],[FERMO MACCHINA]]</f>
        <v>40</v>
      </c>
      <c r="Z244" s="6">
        <f>ROUNDDOWN(Tabella1[[#This Row],[DIFFERENZA EFFETTIVA - SCARTI]]/Tabella1[[#This Row],[TEMPO EFFETTIVO]]*60,0)</f>
        <v>40</v>
      </c>
    </row>
    <row r="245" spans="1:27" x14ac:dyDescent="0.25">
      <c r="A245" s="1">
        <v>44603</v>
      </c>
      <c r="B245">
        <v>32</v>
      </c>
      <c r="C245" s="6" t="str">
        <f>VLOOKUP(Tabella1[[#This Row],[COD. OPERATORE]],Tabella3[],2,FALSE)</f>
        <v>ALESSANDRA</v>
      </c>
      <c r="D245" t="s">
        <v>16</v>
      </c>
      <c r="E245" t="s">
        <v>26</v>
      </c>
      <c r="F245">
        <v>6</v>
      </c>
      <c r="G245" s="6" t="str">
        <f>VLOOKUP(Tabella1[[#This Row],[COD. MACCHINA]],Tabella35[],2,FALSE)</f>
        <v>MSA matr.4319</v>
      </c>
      <c r="H245">
        <v>552768</v>
      </c>
      <c r="I245">
        <v>553778</v>
      </c>
      <c r="J245" s="6">
        <f>Tabella1[[#This Row],[ASS. FINALI]]-Tabella1[[#This Row],[ASS.INIZIALI]]</f>
        <v>1010</v>
      </c>
      <c r="K245" t="s">
        <v>20</v>
      </c>
      <c r="M245" s="6">
        <f>ROUNDDOWN(IF(Tabella1[[#This Row],[DOPPIO OPERATORE '[SI/NO']]]="SI",Tabella1[[#This Row],[DIFFERENZA]]/2,Tabella1[[#This Row],[DIFFERENZA]]),0)</f>
        <v>1010</v>
      </c>
      <c r="O245" s="6">
        <f>Tabella1[[#This Row],[DIFFERENZA EFFETTIVA SE DOPPIO OPERATORE]]-Tabella1[[#This Row],[SCARTI]]</f>
        <v>1010</v>
      </c>
      <c r="P245" s="4">
        <v>0.3611111111111111</v>
      </c>
      <c r="Q245" s="4">
        <v>0.5</v>
      </c>
      <c r="R245" s="5">
        <f>Tabella1[[#This Row],[ORA FINE MATTINA]]-Tabella1[[#This Row],[ORA INIZIO MATTINA]]</f>
        <v>0.1388888888888889</v>
      </c>
      <c r="S245" s="4">
        <v>0.5625</v>
      </c>
      <c r="T245" s="4">
        <v>0.59027777777777779</v>
      </c>
      <c r="U245" s="5">
        <f>Tabella1[[#This Row],[ORA FINE POMERIGGIO]]-Tabella1[[#This Row],[ORA INIZIO POMERIGGIO]]</f>
        <v>2.777777777777779E-2</v>
      </c>
      <c r="V245" s="5">
        <f>Tabella1[[#This Row],[TOT. TEMPO POMERIGGIO]]+Tabella1[[#This Row],[TOT. TEMPO MATTINA]]</f>
        <v>0.16666666666666669</v>
      </c>
      <c r="W245" s="7">
        <f>((HOUR(Tabella1[[#This Row],[TOT. ORE]])*60)+MINUTE(Tabella1[[#This Row],[TOT. ORE]]))</f>
        <v>240</v>
      </c>
      <c r="Y245" s="6">
        <f>Tabella1[[#This Row],[TOT. MINUTI]]-Tabella1[[#This Row],[FERMO MACCHINA]]</f>
        <v>240</v>
      </c>
      <c r="Z245" s="6">
        <f>ROUNDDOWN(Tabella1[[#This Row],[DIFFERENZA EFFETTIVA - SCARTI]]/Tabella1[[#This Row],[TEMPO EFFETTIVO]]*60,0)</f>
        <v>252</v>
      </c>
    </row>
    <row r="246" spans="1:27" x14ac:dyDescent="0.25">
      <c r="A246" s="1">
        <v>44603</v>
      </c>
      <c r="B246">
        <v>32</v>
      </c>
      <c r="C246" s="6" t="str">
        <f>VLOOKUP(Tabella1[[#This Row],[COD. OPERATORE]],Tabella3[],2,FALSE)</f>
        <v>ALESSANDRA</v>
      </c>
      <c r="D246" t="s">
        <v>56</v>
      </c>
      <c r="E246" t="s">
        <v>190</v>
      </c>
      <c r="F246" t="s">
        <v>64</v>
      </c>
      <c r="G246" s="6" t="str">
        <f>VLOOKUP(Tabella1[[#This Row],[COD. MACCHINA]],Tabella35[],2,FALSE)</f>
        <v>MANUALE</v>
      </c>
      <c r="H246">
        <v>0</v>
      </c>
      <c r="I246">
        <v>156</v>
      </c>
      <c r="J246" s="6">
        <f>Tabella1[[#This Row],[ASS. FINALI]]-Tabella1[[#This Row],[ASS.INIZIALI]]</f>
        <v>156</v>
      </c>
      <c r="K246" t="s">
        <v>20</v>
      </c>
      <c r="M246" s="6">
        <f>ROUNDDOWN(IF(Tabella1[[#This Row],[DOPPIO OPERATORE '[SI/NO']]]="SI",Tabella1[[#This Row],[DIFFERENZA]]/2,Tabella1[[#This Row],[DIFFERENZA]]),0)</f>
        <v>156</v>
      </c>
      <c r="O246" s="6">
        <f>Tabella1[[#This Row],[DIFFERENZA EFFETTIVA SE DOPPIO OPERATORE]]-Tabella1[[#This Row],[SCARTI]]</f>
        <v>156</v>
      </c>
      <c r="P246" s="4">
        <v>0.59027777777777779</v>
      </c>
      <c r="Q246" s="4">
        <v>0.72916666666666663</v>
      </c>
      <c r="R246" s="5">
        <f>Tabella1[[#This Row],[ORA FINE MATTINA]]-Tabella1[[#This Row],[ORA INIZIO MATTINA]]</f>
        <v>0.13888888888888884</v>
      </c>
      <c r="S246" s="4"/>
      <c r="T246" s="4"/>
      <c r="U246" s="5">
        <f>Tabella1[[#This Row],[ORA FINE POMERIGGIO]]-Tabella1[[#This Row],[ORA INIZIO POMERIGGIO]]</f>
        <v>0</v>
      </c>
      <c r="V246" s="5">
        <f>Tabella1[[#This Row],[TOT. TEMPO POMERIGGIO]]+Tabella1[[#This Row],[TOT. TEMPO MATTINA]]</f>
        <v>0.13888888888888884</v>
      </c>
      <c r="W246" s="7">
        <f>((HOUR(Tabella1[[#This Row],[TOT. ORE]])*60)+MINUTE(Tabella1[[#This Row],[TOT. ORE]]))</f>
        <v>200</v>
      </c>
      <c r="Y246" s="6">
        <f>Tabella1[[#This Row],[TOT. MINUTI]]-Tabella1[[#This Row],[FERMO MACCHINA]]</f>
        <v>200</v>
      </c>
      <c r="Z246" s="6">
        <f>ROUNDDOWN(Tabella1[[#This Row],[DIFFERENZA EFFETTIVA - SCARTI]]/Tabella1[[#This Row],[TEMPO EFFETTIVO]]*60,0)</f>
        <v>46</v>
      </c>
    </row>
    <row r="247" spans="1:27" x14ac:dyDescent="0.25">
      <c r="A247" s="1">
        <v>44606</v>
      </c>
      <c r="B247">
        <v>32</v>
      </c>
      <c r="C247" s="6" t="str">
        <f>VLOOKUP(Tabella1[[#This Row],[COD. OPERATORE]],Tabella3[],2,FALSE)</f>
        <v>ALESSANDRA</v>
      </c>
      <c r="D247" t="s">
        <v>56</v>
      </c>
      <c r="E247" t="s">
        <v>190</v>
      </c>
      <c r="F247" t="s">
        <v>64</v>
      </c>
      <c r="G247" s="6" t="str">
        <f>VLOOKUP(Tabella1[[#This Row],[COD. MACCHINA]],Tabella35[],2,FALSE)</f>
        <v>MANUALE</v>
      </c>
      <c r="H247">
        <v>156</v>
      </c>
      <c r="I247">
        <v>493</v>
      </c>
      <c r="J247" s="6">
        <f>Tabella1[[#This Row],[ASS. FINALI]]-Tabella1[[#This Row],[ASS.INIZIALI]]</f>
        <v>337</v>
      </c>
      <c r="K247" t="s">
        <v>20</v>
      </c>
      <c r="M247" s="6">
        <f>ROUNDDOWN(IF(Tabella1[[#This Row],[DOPPIO OPERATORE '[SI/NO']]]="SI",Tabella1[[#This Row],[DIFFERENZA]]/2,Tabella1[[#This Row],[DIFFERENZA]]),0)</f>
        <v>337</v>
      </c>
      <c r="O247" s="6">
        <f>Tabella1[[#This Row],[DIFFERENZA EFFETTIVA SE DOPPIO OPERATORE]]-Tabella1[[#This Row],[SCARTI]]</f>
        <v>337</v>
      </c>
      <c r="P247" s="4">
        <v>0.34722222222222227</v>
      </c>
      <c r="Q247" s="4">
        <v>0.5</v>
      </c>
      <c r="R247" s="5">
        <f>Tabella1[[#This Row],[ORA FINE MATTINA]]-Tabella1[[#This Row],[ORA INIZIO MATTINA]]</f>
        <v>0.15277777777777773</v>
      </c>
      <c r="S247" s="4">
        <v>0.5625</v>
      </c>
      <c r="T247" s="4">
        <v>0.72916666666666663</v>
      </c>
      <c r="U247" s="5">
        <f>Tabella1[[#This Row],[ORA FINE POMERIGGIO]]-Tabella1[[#This Row],[ORA INIZIO POMERIGGIO]]</f>
        <v>0.16666666666666663</v>
      </c>
      <c r="V247" s="5">
        <f>Tabella1[[#This Row],[TOT. TEMPO POMERIGGIO]]+Tabella1[[#This Row],[TOT. TEMPO MATTINA]]</f>
        <v>0.31944444444444436</v>
      </c>
      <c r="W247" s="7">
        <f>((HOUR(Tabella1[[#This Row],[TOT. ORE]])*60)+MINUTE(Tabella1[[#This Row],[TOT. ORE]]))</f>
        <v>460</v>
      </c>
      <c r="Y247" s="6">
        <f>Tabella1[[#This Row],[TOT. MINUTI]]-Tabella1[[#This Row],[FERMO MACCHINA]]</f>
        <v>460</v>
      </c>
      <c r="Z247" s="6">
        <f>ROUNDDOWN(Tabella1[[#This Row],[DIFFERENZA EFFETTIVA - SCARTI]]/Tabella1[[#This Row],[TEMPO EFFETTIVO]]*60,0)</f>
        <v>43</v>
      </c>
    </row>
    <row r="248" spans="1:27" x14ac:dyDescent="0.25">
      <c r="A248" s="1">
        <v>44607</v>
      </c>
      <c r="B248">
        <v>32</v>
      </c>
      <c r="C248" s="6" t="str">
        <f>VLOOKUP(Tabella1[[#This Row],[COD. OPERATORE]],Tabella3[],2,FALSE)</f>
        <v>ALESSANDRA</v>
      </c>
      <c r="D248" t="s">
        <v>56</v>
      </c>
      <c r="E248" t="s">
        <v>190</v>
      </c>
      <c r="F248" t="s">
        <v>64</v>
      </c>
      <c r="G248" s="6" t="str">
        <f>VLOOKUP(Tabella1[[#This Row],[COD. MACCHINA]],Tabella35[],2,FALSE)</f>
        <v>MANUALE</v>
      </c>
      <c r="H248">
        <v>493</v>
      </c>
      <c r="I248">
        <v>540</v>
      </c>
      <c r="J248" s="6">
        <f>Tabella1[[#This Row],[ASS. FINALI]]-Tabella1[[#This Row],[ASS.INIZIALI]]</f>
        <v>47</v>
      </c>
      <c r="K248" t="s">
        <v>20</v>
      </c>
      <c r="M248" s="6">
        <f>ROUNDDOWN(IF(Tabella1[[#This Row],[DOPPIO OPERATORE '[SI/NO']]]="SI",Tabella1[[#This Row],[DIFFERENZA]]/2,Tabella1[[#This Row],[DIFFERENZA]]),0)</f>
        <v>47</v>
      </c>
      <c r="O248" s="6">
        <f>Tabella1[[#This Row],[DIFFERENZA EFFETTIVA SE DOPPIO OPERATORE]]-Tabella1[[#This Row],[SCARTI]]</f>
        <v>47</v>
      </c>
      <c r="P248" s="4">
        <v>0.33333333333333331</v>
      </c>
      <c r="Q248" s="4">
        <v>0.36458333333333331</v>
      </c>
      <c r="R248" s="5">
        <f>Tabella1[[#This Row],[ORA FINE MATTINA]]-Tabella1[[#This Row],[ORA INIZIO MATTINA]]</f>
        <v>3.125E-2</v>
      </c>
      <c r="S248" s="4"/>
      <c r="T248" s="4"/>
      <c r="U248" s="5">
        <f>Tabella1[[#This Row],[ORA FINE POMERIGGIO]]-Tabella1[[#This Row],[ORA INIZIO POMERIGGIO]]</f>
        <v>0</v>
      </c>
      <c r="V248" s="5">
        <f>Tabella1[[#This Row],[TOT. TEMPO POMERIGGIO]]+Tabella1[[#This Row],[TOT. TEMPO MATTINA]]</f>
        <v>3.125E-2</v>
      </c>
      <c r="W248" s="7">
        <f>((HOUR(Tabella1[[#This Row],[TOT. ORE]])*60)+MINUTE(Tabella1[[#This Row],[TOT. ORE]]))</f>
        <v>45</v>
      </c>
      <c r="Y248" s="6">
        <f>Tabella1[[#This Row],[TOT. MINUTI]]-Tabella1[[#This Row],[FERMO MACCHINA]]</f>
        <v>45</v>
      </c>
      <c r="Z248" s="6">
        <f>ROUNDDOWN(Tabella1[[#This Row],[DIFFERENZA EFFETTIVA - SCARTI]]/Tabella1[[#This Row],[TEMPO EFFETTIVO]]*60,0)</f>
        <v>62</v>
      </c>
    </row>
    <row r="249" spans="1:27" x14ac:dyDescent="0.25">
      <c r="A249" s="1">
        <v>44603</v>
      </c>
      <c r="B249">
        <v>1</v>
      </c>
      <c r="C249" s="6" t="str">
        <f>VLOOKUP(Tabella1[[#This Row],[COD. OPERATORE]],Tabella3[],2,FALSE)</f>
        <v>ROBY</v>
      </c>
      <c r="D249" t="s">
        <v>56</v>
      </c>
      <c r="E249" t="s">
        <v>118</v>
      </c>
      <c r="F249">
        <v>12</v>
      </c>
      <c r="G249" s="6" t="str">
        <f>VLOOKUP(Tabella1[[#This Row],[COD. MACCHINA]],Tabella35[],2,FALSE)</f>
        <v>FRESA matr.550/6</v>
      </c>
      <c r="H249">
        <v>0</v>
      </c>
      <c r="I249">
        <v>3000</v>
      </c>
      <c r="J249" s="6">
        <f>Tabella1[[#This Row],[ASS. FINALI]]-Tabella1[[#This Row],[ASS.INIZIALI]]</f>
        <v>3000</v>
      </c>
      <c r="K249" t="s">
        <v>20</v>
      </c>
      <c r="M249" s="6">
        <f>ROUNDDOWN(IF(Tabella1[[#This Row],[DOPPIO OPERATORE '[SI/NO']]]="SI",Tabella1[[#This Row],[DIFFERENZA]]/2,Tabella1[[#This Row],[DIFFERENZA]]),0)</f>
        <v>3000</v>
      </c>
      <c r="O249" s="6">
        <f>Tabella1[[#This Row],[DIFFERENZA EFFETTIVA SE DOPPIO OPERATORE]]-Tabella1[[#This Row],[SCARTI]]</f>
        <v>3000</v>
      </c>
      <c r="P249" s="4">
        <v>0.33333333333333331</v>
      </c>
      <c r="Q249" s="4">
        <v>0.5</v>
      </c>
      <c r="R249" s="5">
        <f>Tabella1[[#This Row],[ORA FINE MATTINA]]-Tabella1[[#This Row],[ORA INIZIO MATTINA]]</f>
        <v>0.16666666666666669</v>
      </c>
      <c r="S249" s="4">
        <v>0.5625</v>
      </c>
      <c r="T249" s="4">
        <v>0.58333333333333337</v>
      </c>
      <c r="U249" s="5">
        <f>Tabella1[[#This Row],[ORA FINE POMERIGGIO]]-Tabella1[[#This Row],[ORA INIZIO POMERIGGIO]]</f>
        <v>2.083333333333337E-2</v>
      </c>
      <c r="V249" s="5">
        <f>Tabella1[[#This Row],[TOT. TEMPO POMERIGGIO]]+Tabella1[[#This Row],[TOT. TEMPO MATTINA]]</f>
        <v>0.18750000000000006</v>
      </c>
      <c r="W249" s="7">
        <f>((HOUR(Tabella1[[#This Row],[TOT. ORE]])*60)+MINUTE(Tabella1[[#This Row],[TOT. ORE]]))</f>
        <v>270</v>
      </c>
      <c r="Y249" s="6">
        <f>Tabella1[[#This Row],[TOT. MINUTI]]-Tabella1[[#This Row],[FERMO MACCHINA]]</f>
        <v>270</v>
      </c>
      <c r="Z249" s="6">
        <f>ROUNDDOWN(Tabella1[[#This Row],[DIFFERENZA EFFETTIVA - SCARTI]]/Tabella1[[#This Row],[TEMPO EFFETTIVO]]*60,0)</f>
        <v>666</v>
      </c>
    </row>
    <row r="250" spans="1:27" x14ac:dyDescent="0.25">
      <c r="A250" s="1">
        <v>44603</v>
      </c>
      <c r="B250">
        <v>1</v>
      </c>
      <c r="C250" s="6" t="str">
        <f>VLOOKUP(Tabella1[[#This Row],[COD. OPERATORE]],Tabella3[],2,FALSE)</f>
        <v>ROBY</v>
      </c>
      <c r="D250" t="s">
        <v>56</v>
      </c>
      <c r="E250" t="s">
        <v>186</v>
      </c>
      <c r="F250" t="s">
        <v>64</v>
      </c>
      <c r="G250" s="6" t="str">
        <f>VLOOKUP(Tabella1[[#This Row],[COD. MACCHINA]],Tabella35[],2,FALSE)</f>
        <v>MANUALE</v>
      </c>
      <c r="H250">
        <v>1300</v>
      </c>
      <c r="I250">
        <v>2000</v>
      </c>
      <c r="J250" s="6">
        <f>Tabella1[[#This Row],[ASS. FINALI]]-Tabella1[[#This Row],[ASS.INIZIALI]]</f>
        <v>700</v>
      </c>
      <c r="K250" t="s">
        <v>192</v>
      </c>
      <c r="L250">
        <v>31</v>
      </c>
      <c r="M250" s="6">
        <f>ROUNDDOWN(IF(Tabella1[[#This Row],[DOPPIO OPERATORE '[SI/NO']]]="SI",Tabella1[[#This Row],[DIFFERENZA]]/2,Tabella1[[#This Row],[DIFFERENZA]]),0)</f>
        <v>700</v>
      </c>
      <c r="O250" s="6">
        <f>Tabella1[[#This Row],[DIFFERENZA EFFETTIVA SE DOPPIO OPERATORE]]-Tabella1[[#This Row],[SCARTI]]</f>
        <v>700</v>
      </c>
      <c r="P250" s="4">
        <v>0.58333333333333337</v>
      </c>
      <c r="Q250" s="4">
        <v>0.71527777777777779</v>
      </c>
      <c r="R250" s="5">
        <f>Tabella1[[#This Row],[ORA FINE MATTINA]]-Tabella1[[#This Row],[ORA INIZIO MATTINA]]</f>
        <v>0.13194444444444442</v>
      </c>
      <c r="S250" s="4"/>
      <c r="T250" s="4"/>
      <c r="U250" s="5">
        <f>Tabella1[[#This Row],[ORA FINE POMERIGGIO]]-Tabella1[[#This Row],[ORA INIZIO POMERIGGIO]]</f>
        <v>0</v>
      </c>
      <c r="V250" s="5">
        <f>Tabella1[[#This Row],[TOT. TEMPO POMERIGGIO]]+Tabella1[[#This Row],[TOT. TEMPO MATTINA]]</f>
        <v>0.13194444444444442</v>
      </c>
      <c r="W250" s="7">
        <f>((HOUR(Tabella1[[#This Row],[TOT. ORE]])*60)+MINUTE(Tabella1[[#This Row],[TOT. ORE]]))</f>
        <v>190</v>
      </c>
      <c r="Y250" s="6">
        <f>Tabella1[[#This Row],[TOT. MINUTI]]-Tabella1[[#This Row],[FERMO MACCHINA]]</f>
        <v>190</v>
      </c>
      <c r="Z250" s="6">
        <f>ROUNDDOWN(Tabella1[[#This Row],[DIFFERENZA EFFETTIVA - SCARTI]]/Tabella1[[#This Row],[TEMPO EFFETTIVO]]*60,0)</f>
        <v>221</v>
      </c>
    </row>
    <row r="251" spans="1:27" x14ac:dyDescent="0.25">
      <c r="A251" s="1">
        <v>44603</v>
      </c>
      <c r="B251">
        <v>1</v>
      </c>
      <c r="C251" s="6" t="str">
        <f>VLOOKUP(Tabella1[[#This Row],[COD. OPERATORE]],Tabella3[],2,FALSE)</f>
        <v>ROBY</v>
      </c>
      <c r="D251" t="s">
        <v>56</v>
      </c>
      <c r="E251" t="s">
        <v>73</v>
      </c>
      <c r="F251" t="s">
        <v>64</v>
      </c>
      <c r="G251" s="6" t="str">
        <f>VLOOKUP(Tabella1[[#This Row],[COD. MACCHINA]],Tabella35[],2,FALSE)</f>
        <v>MANUALE</v>
      </c>
      <c r="H251">
        <v>0</v>
      </c>
      <c r="I251">
        <v>250</v>
      </c>
      <c r="J251" s="6">
        <f>Tabella1[[#This Row],[ASS. FINALI]]-Tabella1[[#This Row],[ASS.INIZIALI]]</f>
        <v>250</v>
      </c>
      <c r="K251" t="s">
        <v>20</v>
      </c>
      <c r="M251" s="6">
        <f>ROUNDDOWN(IF(Tabella1[[#This Row],[DOPPIO OPERATORE '[SI/NO']]]="SI",Tabella1[[#This Row],[DIFFERENZA]]/2,Tabella1[[#This Row],[DIFFERENZA]]),0)</f>
        <v>250</v>
      </c>
      <c r="O251" s="6">
        <f>Tabella1[[#This Row],[DIFFERENZA EFFETTIVA SE DOPPIO OPERATORE]]-Tabella1[[#This Row],[SCARTI]]</f>
        <v>250</v>
      </c>
      <c r="P251" s="4">
        <v>0.71527777777777779</v>
      </c>
      <c r="Q251" s="4">
        <v>0.72916666666666663</v>
      </c>
      <c r="R251" s="5">
        <f>Tabella1[[#This Row],[ORA FINE MATTINA]]-Tabella1[[#This Row],[ORA INIZIO MATTINA]]</f>
        <v>1.388888888888884E-2</v>
      </c>
      <c r="S251" s="4"/>
      <c r="T251" s="4"/>
      <c r="U251" s="5">
        <f>Tabella1[[#This Row],[ORA FINE POMERIGGIO]]-Tabella1[[#This Row],[ORA INIZIO POMERIGGIO]]</f>
        <v>0</v>
      </c>
      <c r="V251" s="5">
        <f>Tabella1[[#This Row],[TOT. TEMPO POMERIGGIO]]+Tabella1[[#This Row],[TOT. TEMPO MATTINA]]</f>
        <v>1.388888888888884E-2</v>
      </c>
      <c r="W251" s="7">
        <f>((HOUR(Tabella1[[#This Row],[TOT. ORE]])*60)+MINUTE(Tabella1[[#This Row],[TOT. ORE]]))</f>
        <v>20</v>
      </c>
      <c r="Y251" s="6">
        <f>Tabella1[[#This Row],[TOT. MINUTI]]-Tabella1[[#This Row],[FERMO MACCHINA]]</f>
        <v>20</v>
      </c>
      <c r="Z251" s="6">
        <f>ROUNDDOWN(Tabella1[[#This Row],[DIFFERENZA EFFETTIVA - SCARTI]]/Tabella1[[#This Row],[TEMPO EFFETTIVO]]*60,0)</f>
        <v>750</v>
      </c>
    </row>
    <row r="252" spans="1:27" x14ac:dyDescent="0.25">
      <c r="A252" s="1">
        <v>44606</v>
      </c>
      <c r="B252">
        <v>1</v>
      </c>
      <c r="C252" s="6" t="str">
        <f>VLOOKUP(Tabella1[[#This Row],[COD. OPERATORE]],Tabella3[],2,FALSE)</f>
        <v>ROBY</v>
      </c>
      <c r="D252" t="s">
        <v>54</v>
      </c>
      <c r="E252" t="s">
        <v>129</v>
      </c>
      <c r="F252">
        <v>1</v>
      </c>
      <c r="G252" s="6" t="str">
        <f>VLOOKUP(Tabella1[[#This Row],[COD. MACCHINA]],Tabella35[],2,FALSE)</f>
        <v>TRAPANO A COLONNA</v>
      </c>
      <c r="H252">
        <v>2675</v>
      </c>
      <c r="I252">
        <v>5935</v>
      </c>
      <c r="J252" s="6">
        <f>Tabella1[[#This Row],[ASS. FINALI]]-Tabella1[[#This Row],[ASS.INIZIALI]]</f>
        <v>3260</v>
      </c>
      <c r="K252" t="s">
        <v>20</v>
      </c>
      <c r="M252" s="6">
        <f>ROUNDDOWN(IF(Tabella1[[#This Row],[DOPPIO OPERATORE '[SI/NO']]]="SI",Tabella1[[#This Row],[DIFFERENZA]]/2,Tabella1[[#This Row],[DIFFERENZA]]),0)</f>
        <v>3260</v>
      </c>
      <c r="O252" s="6">
        <f>Tabella1[[#This Row],[DIFFERENZA EFFETTIVA SE DOPPIO OPERATORE]]-Tabella1[[#This Row],[SCARTI]]</f>
        <v>3260</v>
      </c>
      <c r="P252" s="4">
        <v>0.33333333333333331</v>
      </c>
      <c r="Q252" s="4">
        <v>0.5</v>
      </c>
      <c r="R252" s="5">
        <f>Tabella1[[#This Row],[ORA FINE MATTINA]]-Tabella1[[#This Row],[ORA INIZIO MATTINA]]</f>
        <v>0.16666666666666669</v>
      </c>
      <c r="S252" s="4">
        <v>0.5625</v>
      </c>
      <c r="T252" s="4">
        <v>0.72916666666666663</v>
      </c>
      <c r="U252" s="5">
        <f>Tabella1[[#This Row],[ORA FINE POMERIGGIO]]-Tabella1[[#This Row],[ORA INIZIO POMERIGGIO]]</f>
        <v>0.16666666666666663</v>
      </c>
      <c r="V252" s="5">
        <f>Tabella1[[#This Row],[TOT. TEMPO POMERIGGIO]]+Tabella1[[#This Row],[TOT. TEMPO MATTINA]]</f>
        <v>0.33333333333333331</v>
      </c>
      <c r="W252" s="7">
        <f>((HOUR(Tabella1[[#This Row],[TOT. ORE]])*60)+MINUTE(Tabella1[[#This Row],[TOT. ORE]]))</f>
        <v>480</v>
      </c>
      <c r="Y252" s="6">
        <f>Tabella1[[#This Row],[TOT. MINUTI]]-Tabella1[[#This Row],[FERMO MACCHINA]]</f>
        <v>480</v>
      </c>
      <c r="Z252" s="6">
        <f>ROUNDDOWN(Tabella1[[#This Row],[DIFFERENZA EFFETTIVA - SCARTI]]/Tabella1[[#This Row],[TEMPO EFFETTIVO]]*60,0)</f>
        <v>407</v>
      </c>
      <c r="AA252" t="s">
        <v>147</v>
      </c>
    </row>
    <row r="253" spans="1:27" x14ac:dyDescent="0.25">
      <c r="A253" s="1">
        <v>44607</v>
      </c>
      <c r="B253">
        <v>1</v>
      </c>
      <c r="C253" s="6" t="str">
        <f>VLOOKUP(Tabella1[[#This Row],[COD. OPERATORE]],Tabella3[],2,FALSE)</f>
        <v>ROBY</v>
      </c>
      <c r="D253" t="s">
        <v>74</v>
      </c>
      <c r="E253" t="s">
        <v>182</v>
      </c>
      <c r="F253">
        <v>4</v>
      </c>
      <c r="G253" s="6" t="str">
        <f>VLOOKUP(Tabella1[[#This Row],[COD. MACCHINA]],Tabella35[],2,FALSE)</f>
        <v>LASER VERDE</v>
      </c>
      <c r="H253">
        <v>3537</v>
      </c>
      <c r="I253">
        <v>4449</v>
      </c>
      <c r="J253" s="6">
        <f>Tabella1[[#This Row],[ASS. FINALI]]-Tabella1[[#This Row],[ASS.INIZIALI]]</f>
        <v>912</v>
      </c>
      <c r="K253" t="s">
        <v>20</v>
      </c>
      <c r="M253" s="6">
        <f>ROUNDDOWN(IF(Tabella1[[#This Row],[DOPPIO OPERATORE '[SI/NO']]]="SI",Tabella1[[#This Row],[DIFFERENZA]]/2,Tabella1[[#This Row],[DIFFERENZA]]),0)</f>
        <v>912</v>
      </c>
      <c r="O253" s="6">
        <f>Tabella1[[#This Row],[DIFFERENZA EFFETTIVA SE DOPPIO OPERATORE]]-Tabella1[[#This Row],[SCARTI]]</f>
        <v>912</v>
      </c>
      <c r="P253" s="4">
        <v>0.33333333333333331</v>
      </c>
      <c r="Q253" s="4">
        <v>0.5</v>
      </c>
      <c r="R253" s="5">
        <f>Tabella1[[#This Row],[ORA FINE MATTINA]]-Tabella1[[#This Row],[ORA INIZIO MATTINA]]</f>
        <v>0.16666666666666669</v>
      </c>
      <c r="S253" s="4">
        <v>0.5625</v>
      </c>
      <c r="T253" s="4">
        <v>0.72916666666666663</v>
      </c>
      <c r="U253" s="5">
        <f>Tabella1[[#This Row],[ORA FINE POMERIGGIO]]-Tabella1[[#This Row],[ORA INIZIO POMERIGGIO]]</f>
        <v>0.16666666666666663</v>
      </c>
      <c r="V253" s="5">
        <f>Tabella1[[#This Row],[TOT. TEMPO POMERIGGIO]]+Tabella1[[#This Row],[TOT. TEMPO MATTINA]]</f>
        <v>0.33333333333333331</v>
      </c>
      <c r="W253" s="7">
        <f>((HOUR(Tabella1[[#This Row],[TOT. ORE]])*60)+MINUTE(Tabella1[[#This Row],[TOT. ORE]]))</f>
        <v>480</v>
      </c>
      <c r="Y253" s="6">
        <f>Tabella1[[#This Row],[TOT. MINUTI]]-Tabella1[[#This Row],[FERMO MACCHINA]]</f>
        <v>480</v>
      </c>
      <c r="Z253" s="6">
        <f>ROUNDDOWN(Tabella1[[#This Row],[DIFFERENZA EFFETTIVA - SCARTI]]/Tabella1[[#This Row],[TEMPO EFFETTIVO]]*60,0)</f>
        <v>114</v>
      </c>
    </row>
    <row r="254" spans="1:27" x14ac:dyDescent="0.25">
      <c r="A254" s="1">
        <v>44607</v>
      </c>
      <c r="B254">
        <v>1</v>
      </c>
      <c r="C254" s="6" t="str">
        <f>VLOOKUP(Tabella1[[#This Row],[COD. OPERATORE]],Tabella3[],2,FALSE)</f>
        <v>ROBY</v>
      </c>
      <c r="D254" t="s">
        <v>74</v>
      </c>
      <c r="E254" t="s">
        <v>182</v>
      </c>
      <c r="F254">
        <v>22</v>
      </c>
      <c r="G254" s="6" t="str">
        <f>VLOOKUP(Tabella1[[#This Row],[COD. MACCHINA]],Tabella35[],2,FALSE)</f>
        <v>LASER VIOLA</v>
      </c>
      <c r="H254">
        <v>3568</v>
      </c>
      <c r="I254">
        <v>4472</v>
      </c>
      <c r="J254" s="6">
        <f>Tabella1[[#This Row],[ASS. FINALI]]-Tabella1[[#This Row],[ASS.INIZIALI]]</f>
        <v>904</v>
      </c>
      <c r="K254" t="s">
        <v>20</v>
      </c>
      <c r="M254" s="6">
        <f>ROUNDDOWN(IF(Tabella1[[#This Row],[DOPPIO OPERATORE '[SI/NO']]]="SI",Tabella1[[#This Row],[DIFFERENZA]]/2,Tabella1[[#This Row],[DIFFERENZA]]),0)</f>
        <v>904</v>
      </c>
      <c r="O254" s="6">
        <f>Tabella1[[#This Row],[DIFFERENZA EFFETTIVA SE DOPPIO OPERATORE]]-Tabella1[[#This Row],[SCARTI]]</f>
        <v>904</v>
      </c>
      <c r="P254" s="4">
        <v>0.33333333333333331</v>
      </c>
      <c r="Q254" s="4">
        <v>0.5</v>
      </c>
      <c r="R254" s="5">
        <f>Tabella1[[#This Row],[ORA FINE MATTINA]]-Tabella1[[#This Row],[ORA INIZIO MATTINA]]</f>
        <v>0.16666666666666669</v>
      </c>
      <c r="S254" s="4">
        <v>0.5625</v>
      </c>
      <c r="T254" s="4">
        <v>0.72916666666666663</v>
      </c>
      <c r="U254" s="5">
        <f>Tabella1[[#This Row],[ORA FINE POMERIGGIO]]-Tabella1[[#This Row],[ORA INIZIO POMERIGGIO]]</f>
        <v>0.16666666666666663</v>
      </c>
      <c r="V254" s="5">
        <f>Tabella1[[#This Row],[TOT. TEMPO POMERIGGIO]]+Tabella1[[#This Row],[TOT. TEMPO MATTINA]]</f>
        <v>0.33333333333333331</v>
      </c>
      <c r="W254" s="7">
        <f>((HOUR(Tabella1[[#This Row],[TOT. ORE]])*60)+MINUTE(Tabella1[[#This Row],[TOT. ORE]]))</f>
        <v>480</v>
      </c>
      <c r="Y254" s="6">
        <f>Tabella1[[#This Row],[TOT. MINUTI]]-Tabella1[[#This Row],[FERMO MACCHINA]]</f>
        <v>480</v>
      </c>
      <c r="Z254" s="6">
        <f>ROUNDDOWN(Tabella1[[#This Row],[DIFFERENZA EFFETTIVA - SCARTI]]/Tabella1[[#This Row],[TEMPO EFFETTIVO]]*60,0)</f>
        <v>113</v>
      </c>
    </row>
    <row r="255" spans="1:27" x14ac:dyDescent="0.25">
      <c r="A255" s="1">
        <v>44608</v>
      </c>
      <c r="B255">
        <v>1</v>
      </c>
      <c r="C255" s="6" t="str">
        <f>VLOOKUP(Tabella1[[#This Row],[COD. OPERATORE]],Tabella3[],2,FALSE)</f>
        <v>ROBY</v>
      </c>
      <c r="D255" t="s">
        <v>76</v>
      </c>
      <c r="E255" t="s">
        <v>191</v>
      </c>
      <c r="F255">
        <v>16</v>
      </c>
      <c r="G255" s="6" t="str">
        <f>VLOOKUP(Tabella1[[#This Row],[COD. MACCHINA]],Tabella35[],2,FALSE)</f>
        <v>BRACCIO SNODATO</v>
      </c>
      <c r="H255">
        <v>0</v>
      </c>
      <c r="I255">
        <v>120</v>
      </c>
      <c r="J255" s="6">
        <f>Tabella1[[#This Row],[ASS. FINALI]]-Tabella1[[#This Row],[ASS.INIZIALI]]</f>
        <v>120</v>
      </c>
      <c r="K255" t="s">
        <v>20</v>
      </c>
      <c r="M255" s="6">
        <f>ROUNDDOWN(IF(Tabella1[[#This Row],[DOPPIO OPERATORE '[SI/NO']]]="SI",Tabella1[[#This Row],[DIFFERENZA]]/2,Tabella1[[#This Row],[DIFFERENZA]]),0)</f>
        <v>120</v>
      </c>
      <c r="O255" s="6">
        <f>Tabella1[[#This Row],[DIFFERENZA EFFETTIVA SE DOPPIO OPERATORE]]-Tabella1[[#This Row],[SCARTI]]</f>
        <v>120</v>
      </c>
      <c r="P255" s="4">
        <v>0.33333333333333331</v>
      </c>
      <c r="Q255" s="4">
        <v>0.5</v>
      </c>
      <c r="R255" s="5">
        <f>Tabella1[[#This Row],[ORA FINE MATTINA]]-Tabella1[[#This Row],[ORA INIZIO MATTINA]]</f>
        <v>0.16666666666666669</v>
      </c>
      <c r="S255" s="4"/>
      <c r="T255" s="4"/>
      <c r="U255" s="5">
        <f>Tabella1[[#This Row],[ORA FINE POMERIGGIO]]-Tabella1[[#This Row],[ORA INIZIO POMERIGGIO]]</f>
        <v>0</v>
      </c>
      <c r="V255" s="5">
        <f>Tabella1[[#This Row],[TOT. TEMPO POMERIGGIO]]+Tabella1[[#This Row],[TOT. TEMPO MATTINA]]</f>
        <v>0.16666666666666669</v>
      </c>
      <c r="W255" s="7">
        <f>((HOUR(Tabella1[[#This Row],[TOT. ORE]])*60)+MINUTE(Tabella1[[#This Row],[TOT. ORE]]))</f>
        <v>240</v>
      </c>
      <c r="Y255" s="6">
        <f>Tabella1[[#This Row],[TOT. MINUTI]]-Tabella1[[#This Row],[FERMO MACCHINA]]</f>
        <v>240</v>
      </c>
      <c r="Z255" s="6">
        <f>ROUNDDOWN(Tabella1[[#This Row],[DIFFERENZA EFFETTIVA - SCARTI]]/Tabella1[[#This Row],[TEMPO EFFETTIVO]]*60,0)</f>
        <v>30</v>
      </c>
    </row>
    <row r="256" spans="1:27" x14ac:dyDescent="0.25">
      <c r="A256" s="1">
        <v>44608</v>
      </c>
      <c r="B256">
        <v>1</v>
      </c>
      <c r="C256" s="6" t="str">
        <f>VLOOKUP(Tabella1[[#This Row],[COD. OPERATORE]],Tabella3[],2,FALSE)</f>
        <v>ROBY</v>
      </c>
      <c r="D256" t="s">
        <v>76</v>
      </c>
      <c r="E256" t="s">
        <v>191</v>
      </c>
      <c r="F256">
        <v>19</v>
      </c>
      <c r="G256" s="6" t="str">
        <f>VLOOKUP(Tabella1[[#This Row],[COD. MACCHINA]],Tabella35[],2,FALSE)</f>
        <v>AVVITATORE AD ARIA</v>
      </c>
      <c r="H256">
        <v>0</v>
      </c>
      <c r="I256">
        <v>120</v>
      </c>
      <c r="J256" s="6">
        <f>Tabella1[[#This Row],[ASS. FINALI]]-Tabella1[[#This Row],[ASS.INIZIALI]]</f>
        <v>120</v>
      </c>
      <c r="K256" t="s">
        <v>20</v>
      </c>
      <c r="M256" s="6">
        <f>ROUNDDOWN(IF(Tabella1[[#This Row],[DOPPIO OPERATORE '[SI/NO']]]="SI",Tabella1[[#This Row],[DIFFERENZA]]/2,Tabella1[[#This Row],[DIFFERENZA]]),0)</f>
        <v>120</v>
      </c>
      <c r="O256" s="6">
        <f>Tabella1[[#This Row],[DIFFERENZA EFFETTIVA SE DOPPIO OPERATORE]]-Tabella1[[#This Row],[SCARTI]]</f>
        <v>120</v>
      </c>
      <c r="P256" s="4">
        <v>0.33333333333333331</v>
      </c>
      <c r="Q256" s="4">
        <v>0.5</v>
      </c>
      <c r="R256" s="5">
        <f>Tabella1[[#This Row],[ORA FINE MATTINA]]-Tabella1[[#This Row],[ORA INIZIO MATTINA]]</f>
        <v>0.16666666666666669</v>
      </c>
      <c r="S256" s="4"/>
      <c r="T256" s="4"/>
      <c r="U256" s="5">
        <f>Tabella1[[#This Row],[ORA FINE POMERIGGIO]]-Tabella1[[#This Row],[ORA INIZIO POMERIGGIO]]</f>
        <v>0</v>
      </c>
      <c r="V256" s="5">
        <f>Tabella1[[#This Row],[TOT. TEMPO POMERIGGIO]]+Tabella1[[#This Row],[TOT. TEMPO MATTINA]]</f>
        <v>0.16666666666666669</v>
      </c>
      <c r="W256" s="7">
        <f>((HOUR(Tabella1[[#This Row],[TOT. ORE]])*60)+MINUTE(Tabella1[[#This Row],[TOT. ORE]]))</f>
        <v>240</v>
      </c>
      <c r="Y256" s="6">
        <f>Tabella1[[#This Row],[TOT. MINUTI]]-Tabella1[[#This Row],[FERMO MACCHINA]]</f>
        <v>240</v>
      </c>
      <c r="Z256" s="6">
        <f>ROUNDDOWN(Tabella1[[#This Row],[DIFFERENZA EFFETTIVA - SCARTI]]/Tabella1[[#This Row],[TEMPO EFFETTIVO]]*60,0)</f>
        <v>30</v>
      </c>
    </row>
    <row r="257" spans="1:27" x14ac:dyDescent="0.25">
      <c r="A257" s="1">
        <v>44608</v>
      </c>
      <c r="B257">
        <v>1</v>
      </c>
      <c r="C257" s="6" t="str">
        <f>VLOOKUP(Tabella1[[#This Row],[COD. OPERATORE]],Tabella3[],2,FALSE)</f>
        <v>ROBY</v>
      </c>
      <c r="D257" t="s">
        <v>56</v>
      </c>
      <c r="E257" t="s">
        <v>95</v>
      </c>
      <c r="F257" t="s">
        <v>64</v>
      </c>
      <c r="G257" s="6" t="str">
        <f>VLOOKUP(Tabella1[[#This Row],[COD. MACCHINA]],Tabella35[],2,FALSE)</f>
        <v>MANUALE</v>
      </c>
      <c r="H257">
        <v>70</v>
      </c>
      <c r="I257">
        <v>800</v>
      </c>
      <c r="J257" s="6">
        <f>Tabella1[[#This Row],[ASS. FINALI]]-Tabella1[[#This Row],[ASS.INIZIALI]]</f>
        <v>730</v>
      </c>
      <c r="K257" t="s">
        <v>20</v>
      </c>
      <c r="M257" s="6">
        <f>ROUNDDOWN(IF(Tabella1[[#This Row],[DOPPIO OPERATORE '[SI/NO']]]="SI",Tabella1[[#This Row],[DIFFERENZA]]/2,Tabella1[[#This Row],[DIFFERENZA]]),0)</f>
        <v>730</v>
      </c>
      <c r="O257" s="6">
        <f>Tabella1[[#This Row],[DIFFERENZA EFFETTIVA SE DOPPIO OPERATORE]]-Tabella1[[#This Row],[SCARTI]]</f>
        <v>730</v>
      </c>
      <c r="P257" s="4">
        <v>0.5625</v>
      </c>
      <c r="Q257" s="4">
        <v>0.67708333333333337</v>
      </c>
      <c r="R257" s="5">
        <f>Tabella1[[#This Row],[ORA FINE MATTINA]]-Tabella1[[#This Row],[ORA INIZIO MATTINA]]</f>
        <v>0.11458333333333337</v>
      </c>
      <c r="S257" s="4"/>
      <c r="T257" s="4"/>
      <c r="U257" s="5">
        <f>Tabella1[[#This Row],[ORA FINE POMERIGGIO]]-Tabella1[[#This Row],[ORA INIZIO POMERIGGIO]]</f>
        <v>0</v>
      </c>
      <c r="V257" s="5">
        <f>Tabella1[[#This Row],[TOT. TEMPO POMERIGGIO]]+Tabella1[[#This Row],[TOT. TEMPO MATTINA]]</f>
        <v>0.11458333333333337</v>
      </c>
      <c r="W257" s="7">
        <f>((HOUR(Tabella1[[#This Row],[TOT. ORE]])*60)+MINUTE(Tabella1[[#This Row],[TOT. ORE]]))</f>
        <v>165</v>
      </c>
      <c r="Y257" s="6">
        <f>Tabella1[[#This Row],[TOT. MINUTI]]-Tabella1[[#This Row],[FERMO MACCHINA]]</f>
        <v>165</v>
      </c>
      <c r="Z257" s="6">
        <f>ROUNDDOWN(Tabella1[[#This Row],[DIFFERENZA EFFETTIVA - SCARTI]]/Tabella1[[#This Row],[TEMPO EFFETTIVO]]*60,0)</f>
        <v>265</v>
      </c>
    </row>
    <row r="258" spans="1:27" x14ac:dyDescent="0.25">
      <c r="A258" s="1">
        <v>44608</v>
      </c>
      <c r="B258">
        <v>1</v>
      </c>
      <c r="C258" s="6" t="str">
        <f>VLOOKUP(Tabella1[[#This Row],[COD. OPERATORE]],Tabella3[],2,FALSE)</f>
        <v>ROBY</v>
      </c>
      <c r="D258" t="s">
        <v>76</v>
      </c>
      <c r="E258" t="s">
        <v>191</v>
      </c>
      <c r="F258">
        <v>16</v>
      </c>
      <c r="G258" s="6" t="str">
        <f>VLOOKUP(Tabella1[[#This Row],[COD. MACCHINA]],Tabella35[],2,FALSE)</f>
        <v>BRACCIO SNODATO</v>
      </c>
      <c r="H258">
        <v>120</v>
      </c>
      <c r="I258">
        <v>168</v>
      </c>
      <c r="J258" s="6">
        <f>Tabella1[[#This Row],[ASS. FINALI]]-Tabella1[[#This Row],[ASS.INIZIALI]]</f>
        <v>48</v>
      </c>
      <c r="K258" t="s">
        <v>20</v>
      </c>
      <c r="M258" s="6">
        <f>ROUNDDOWN(IF(Tabella1[[#This Row],[DOPPIO OPERATORE '[SI/NO']]]="SI",Tabella1[[#This Row],[DIFFERENZA]]/2,Tabella1[[#This Row],[DIFFERENZA]]),0)</f>
        <v>48</v>
      </c>
      <c r="O258" s="6">
        <f>Tabella1[[#This Row],[DIFFERENZA EFFETTIVA SE DOPPIO OPERATORE]]-Tabella1[[#This Row],[SCARTI]]</f>
        <v>48</v>
      </c>
      <c r="P258" s="4">
        <v>0.67708333333333337</v>
      </c>
      <c r="Q258" s="4">
        <v>0.72916666666666663</v>
      </c>
      <c r="R258" s="5">
        <f>Tabella1[[#This Row],[ORA FINE MATTINA]]-Tabella1[[#This Row],[ORA INIZIO MATTINA]]</f>
        <v>5.2083333333333259E-2</v>
      </c>
      <c r="S258" s="4"/>
      <c r="T258" s="4"/>
      <c r="U258" s="5">
        <f>Tabella1[[#This Row],[ORA FINE POMERIGGIO]]-Tabella1[[#This Row],[ORA INIZIO POMERIGGIO]]</f>
        <v>0</v>
      </c>
      <c r="V258" s="5">
        <f>Tabella1[[#This Row],[TOT. TEMPO POMERIGGIO]]+Tabella1[[#This Row],[TOT. TEMPO MATTINA]]</f>
        <v>5.2083333333333259E-2</v>
      </c>
      <c r="W258" s="7">
        <f>((HOUR(Tabella1[[#This Row],[TOT. ORE]])*60)+MINUTE(Tabella1[[#This Row],[TOT. ORE]]))</f>
        <v>75</v>
      </c>
      <c r="Y258" s="6">
        <f>Tabella1[[#This Row],[TOT. MINUTI]]-Tabella1[[#This Row],[FERMO MACCHINA]]</f>
        <v>75</v>
      </c>
      <c r="Z258" s="6">
        <f>ROUNDDOWN(Tabella1[[#This Row],[DIFFERENZA EFFETTIVA - SCARTI]]/Tabella1[[#This Row],[TEMPO EFFETTIVO]]*60,0)</f>
        <v>38</v>
      </c>
    </row>
    <row r="259" spans="1:27" x14ac:dyDescent="0.25">
      <c r="A259" s="1">
        <v>44608</v>
      </c>
      <c r="B259">
        <v>1</v>
      </c>
      <c r="C259" s="6" t="str">
        <f>VLOOKUP(Tabella1[[#This Row],[COD. OPERATORE]],Tabella3[],2,FALSE)</f>
        <v>ROBY</v>
      </c>
      <c r="D259" t="s">
        <v>76</v>
      </c>
      <c r="E259" t="s">
        <v>191</v>
      </c>
      <c r="F259">
        <v>19</v>
      </c>
      <c r="G259" s="6" t="str">
        <f>VLOOKUP(Tabella1[[#This Row],[COD. MACCHINA]],Tabella35[],2,FALSE)</f>
        <v>AVVITATORE AD ARIA</v>
      </c>
      <c r="H259">
        <v>120</v>
      </c>
      <c r="I259">
        <v>168</v>
      </c>
      <c r="J259" s="6">
        <f>Tabella1[[#This Row],[ASS. FINALI]]-Tabella1[[#This Row],[ASS.INIZIALI]]</f>
        <v>48</v>
      </c>
      <c r="K259" t="s">
        <v>20</v>
      </c>
      <c r="M259" s="6">
        <f>ROUNDDOWN(IF(Tabella1[[#This Row],[DOPPIO OPERATORE '[SI/NO']]]="SI",Tabella1[[#This Row],[DIFFERENZA]]/2,Tabella1[[#This Row],[DIFFERENZA]]),0)</f>
        <v>48</v>
      </c>
      <c r="O259" s="6">
        <f>Tabella1[[#This Row],[DIFFERENZA EFFETTIVA SE DOPPIO OPERATORE]]-Tabella1[[#This Row],[SCARTI]]</f>
        <v>48</v>
      </c>
      <c r="P259" s="4">
        <v>0.67708333333333337</v>
      </c>
      <c r="Q259" s="4">
        <v>0.72916666666666663</v>
      </c>
      <c r="R259" s="5">
        <f>Tabella1[[#This Row],[ORA FINE MATTINA]]-Tabella1[[#This Row],[ORA INIZIO MATTINA]]</f>
        <v>5.2083333333333259E-2</v>
      </c>
      <c r="S259" s="4"/>
      <c r="T259" s="4"/>
      <c r="U259" s="5">
        <f>Tabella1[[#This Row],[ORA FINE POMERIGGIO]]-Tabella1[[#This Row],[ORA INIZIO POMERIGGIO]]</f>
        <v>0</v>
      </c>
      <c r="V259" s="5">
        <f>Tabella1[[#This Row],[TOT. TEMPO POMERIGGIO]]+Tabella1[[#This Row],[TOT. TEMPO MATTINA]]</f>
        <v>5.2083333333333259E-2</v>
      </c>
      <c r="W259" s="7">
        <f>((HOUR(Tabella1[[#This Row],[TOT. ORE]])*60)+MINUTE(Tabella1[[#This Row],[TOT. ORE]]))</f>
        <v>75</v>
      </c>
      <c r="Y259" s="6">
        <f>Tabella1[[#This Row],[TOT. MINUTI]]-Tabella1[[#This Row],[FERMO MACCHINA]]</f>
        <v>75</v>
      </c>
      <c r="Z259" s="6">
        <f>ROUNDDOWN(Tabella1[[#This Row],[DIFFERENZA EFFETTIVA - SCARTI]]/Tabella1[[#This Row],[TEMPO EFFETTIVO]]*60,0)</f>
        <v>38</v>
      </c>
    </row>
    <row r="260" spans="1:27" x14ac:dyDescent="0.25">
      <c r="A260" s="1">
        <v>44609</v>
      </c>
      <c r="B260">
        <v>1</v>
      </c>
      <c r="C260" s="6" t="str">
        <f>VLOOKUP(Tabella1[[#This Row],[COD. OPERATORE]],Tabella3[],2,FALSE)</f>
        <v>ROBY</v>
      </c>
      <c r="D260" t="s">
        <v>76</v>
      </c>
      <c r="E260" t="s">
        <v>191</v>
      </c>
      <c r="F260">
        <v>16</v>
      </c>
      <c r="G260" s="6" t="str">
        <f>VLOOKUP(Tabella1[[#This Row],[COD. MACCHINA]],Tabella35[],2,FALSE)</f>
        <v>BRACCIO SNODATO</v>
      </c>
      <c r="H260">
        <v>168</v>
      </c>
      <c r="I260">
        <v>343</v>
      </c>
      <c r="J260" s="6">
        <f>Tabella1[[#This Row],[ASS. FINALI]]-Tabella1[[#This Row],[ASS.INIZIALI]]</f>
        <v>175</v>
      </c>
      <c r="K260" t="s">
        <v>20</v>
      </c>
      <c r="M260" s="6">
        <f>ROUNDDOWN(IF(Tabella1[[#This Row],[DOPPIO OPERATORE '[SI/NO']]]="SI",Tabella1[[#This Row],[DIFFERENZA]]/2,Tabella1[[#This Row],[DIFFERENZA]]),0)</f>
        <v>175</v>
      </c>
      <c r="O260" s="6">
        <f>Tabella1[[#This Row],[DIFFERENZA EFFETTIVA SE DOPPIO OPERATORE]]-Tabella1[[#This Row],[SCARTI]]</f>
        <v>175</v>
      </c>
      <c r="P260" s="4">
        <v>0.33333333333333331</v>
      </c>
      <c r="Q260" s="4">
        <v>0.5</v>
      </c>
      <c r="R260" s="5">
        <f>Tabella1[[#This Row],[ORA FINE MATTINA]]-Tabella1[[#This Row],[ORA INIZIO MATTINA]]</f>
        <v>0.16666666666666669</v>
      </c>
      <c r="S260" s="4">
        <v>0.5625</v>
      </c>
      <c r="T260" s="4">
        <v>0.68402777777777779</v>
      </c>
      <c r="U260" s="5">
        <f>Tabella1[[#This Row],[ORA FINE POMERIGGIO]]-Tabella1[[#This Row],[ORA INIZIO POMERIGGIO]]</f>
        <v>0.12152777777777779</v>
      </c>
      <c r="V260" s="5">
        <f>Tabella1[[#This Row],[TOT. TEMPO POMERIGGIO]]+Tabella1[[#This Row],[TOT. TEMPO MATTINA]]</f>
        <v>0.28819444444444448</v>
      </c>
      <c r="W260" s="7">
        <f>((HOUR(Tabella1[[#This Row],[TOT. ORE]])*60)+MINUTE(Tabella1[[#This Row],[TOT. ORE]]))</f>
        <v>415</v>
      </c>
      <c r="Y260" s="6">
        <f>Tabella1[[#This Row],[TOT. MINUTI]]-Tabella1[[#This Row],[FERMO MACCHINA]]</f>
        <v>415</v>
      </c>
      <c r="Z260" s="6">
        <f>ROUNDDOWN(Tabella1[[#This Row],[DIFFERENZA EFFETTIVA - SCARTI]]/Tabella1[[#This Row],[TEMPO EFFETTIVO]]*60,0)</f>
        <v>25</v>
      </c>
      <c r="AA260" t="s">
        <v>152</v>
      </c>
    </row>
    <row r="261" spans="1:27" x14ac:dyDescent="0.25">
      <c r="A261" s="1">
        <v>44609</v>
      </c>
      <c r="B261">
        <v>1</v>
      </c>
      <c r="C261" s="6" t="str">
        <f>VLOOKUP(Tabella1[[#This Row],[COD. OPERATORE]],Tabella3[],2,FALSE)</f>
        <v>ROBY</v>
      </c>
      <c r="D261" t="s">
        <v>76</v>
      </c>
      <c r="E261" t="s">
        <v>191</v>
      </c>
      <c r="F261">
        <v>19</v>
      </c>
      <c r="G261" s="6" t="str">
        <f>VLOOKUP(Tabella1[[#This Row],[COD. MACCHINA]],Tabella35[],2,FALSE)</f>
        <v>AVVITATORE AD ARIA</v>
      </c>
      <c r="H261">
        <v>168</v>
      </c>
      <c r="I261">
        <v>343</v>
      </c>
      <c r="J261" s="6">
        <f>Tabella1[[#This Row],[ASS. FINALI]]-Tabella1[[#This Row],[ASS.INIZIALI]]</f>
        <v>175</v>
      </c>
      <c r="K261" t="s">
        <v>20</v>
      </c>
      <c r="M261" s="6">
        <f>ROUNDDOWN(IF(Tabella1[[#This Row],[DOPPIO OPERATORE '[SI/NO']]]="SI",Tabella1[[#This Row],[DIFFERENZA]]/2,Tabella1[[#This Row],[DIFFERENZA]]),0)</f>
        <v>175</v>
      </c>
      <c r="O261" s="6">
        <f>Tabella1[[#This Row],[DIFFERENZA EFFETTIVA SE DOPPIO OPERATORE]]-Tabella1[[#This Row],[SCARTI]]</f>
        <v>175</v>
      </c>
      <c r="P261" s="4">
        <v>0.33333333333333331</v>
      </c>
      <c r="Q261" s="4">
        <v>0.5</v>
      </c>
      <c r="R261" s="5">
        <f>Tabella1[[#This Row],[ORA FINE MATTINA]]-Tabella1[[#This Row],[ORA INIZIO MATTINA]]</f>
        <v>0.16666666666666669</v>
      </c>
      <c r="S261" s="4">
        <v>0.5625</v>
      </c>
      <c r="T261" s="4">
        <v>0.68402777777777779</v>
      </c>
      <c r="U261" s="5">
        <f>Tabella1[[#This Row],[ORA FINE POMERIGGIO]]-Tabella1[[#This Row],[ORA INIZIO POMERIGGIO]]</f>
        <v>0.12152777777777779</v>
      </c>
      <c r="V261" s="5">
        <f>Tabella1[[#This Row],[TOT. TEMPO POMERIGGIO]]+Tabella1[[#This Row],[TOT. TEMPO MATTINA]]</f>
        <v>0.28819444444444448</v>
      </c>
      <c r="W261" s="7">
        <f>((HOUR(Tabella1[[#This Row],[TOT. ORE]])*60)+MINUTE(Tabella1[[#This Row],[TOT. ORE]]))</f>
        <v>415</v>
      </c>
      <c r="Y261" s="6">
        <f>Tabella1[[#This Row],[TOT. MINUTI]]-Tabella1[[#This Row],[FERMO MACCHINA]]</f>
        <v>415</v>
      </c>
      <c r="Z261" s="6">
        <f>ROUNDDOWN(Tabella1[[#This Row],[DIFFERENZA EFFETTIVA - SCARTI]]/Tabella1[[#This Row],[TEMPO EFFETTIVO]]*60,0)</f>
        <v>25</v>
      </c>
      <c r="AA261" t="s">
        <v>152</v>
      </c>
    </row>
    <row r="262" spans="1:27" x14ac:dyDescent="0.25">
      <c r="A262" s="1">
        <v>44609</v>
      </c>
      <c r="B262">
        <v>1</v>
      </c>
      <c r="C262" s="6" t="str">
        <f>VLOOKUP(Tabella1[[#This Row],[COD. OPERATORE]],Tabella3[],2,FALSE)</f>
        <v>ROBY</v>
      </c>
      <c r="D262" t="s">
        <v>56</v>
      </c>
      <c r="E262" t="s">
        <v>95</v>
      </c>
      <c r="F262" t="s">
        <v>64</v>
      </c>
      <c r="G262" s="6" t="str">
        <f>VLOOKUP(Tabella1[[#This Row],[COD. MACCHINA]],Tabella35[],2,FALSE)</f>
        <v>MANUALE</v>
      </c>
      <c r="H262">
        <v>0</v>
      </c>
      <c r="I262">
        <v>273</v>
      </c>
      <c r="J262" s="6">
        <f>Tabella1[[#This Row],[ASS. FINALI]]-Tabella1[[#This Row],[ASS.INIZIALI]]</f>
        <v>273</v>
      </c>
      <c r="K262" t="s">
        <v>58</v>
      </c>
      <c r="L262">
        <v>31</v>
      </c>
      <c r="M262" s="6">
        <f>ROUNDDOWN(IF(Tabella1[[#This Row],[DOPPIO OPERATORE '[SI/NO']]]="SI",Tabella1[[#This Row],[DIFFERENZA]]/2,Tabella1[[#This Row],[DIFFERENZA]]),0)</f>
        <v>136</v>
      </c>
      <c r="O262" s="6">
        <f>Tabella1[[#This Row],[DIFFERENZA EFFETTIVA SE DOPPIO OPERATORE]]-Tabella1[[#This Row],[SCARTI]]</f>
        <v>136</v>
      </c>
      <c r="P262" s="4">
        <v>0.68402777777777779</v>
      </c>
      <c r="Q262" s="4">
        <v>0.72916666666666663</v>
      </c>
      <c r="R262" s="5">
        <f>Tabella1[[#This Row],[ORA FINE MATTINA]]-Tabella1[[#This Row],[ORA INIZIO MATTINA]]</f>
        <v>4.513888888888884E-2</v>
      </c>
      <c r="S262" s="4"/>
      <c r="T262" s="4"/>
      <c r="U262" s="5">
        <f>Tabella1[[#This Row],[ORA FINE POMERIGGIO]]-Tabella1[[#This Row],[ORA INIZIO POMERIGGIO]]</f>
        <v>0</v>
      </c>
      <c r="V262" s="5">
        <f>Tabella1[[#This Row],[TOT. TEMPO POMERIGGIO]]+Tabella1[[#This Row],[TOT. TEMPO MATTINA]]</f>
        <v>4.513888888888884E-2</v>
      </c>
      <c r="W262" s="7">
        <f>((HOUR(Tabella1[[#This Row],[TOT. ORE]])*60)+MINUTE(Tabella1[[#This Row],[TOT. ORE]]))</f>
        <v>65</v>
      </c>
      <c r="Y262" s="6">
        <f>Tabella1[[#This Row],[TOT. MINUTI]]-Tabella1[[#This Row],[FERMO MACCHINA]]</f>
        <v>65</v>
      </c>
      <c r="Z262" s="6">
        <f>ROUNDDOWN(Tabella1[[#This Row],[DIFFERENZA EFFETTIVA - SCARTI]]/Tabella1[[#This Row],[TEMPO EFFETTIVO]]*60,0)</f>
        <v>125</v>
      </c>
      <c r="AA262" t="s">
        <v>152</v>
      </c>
    </row>
    <row r="263" spans="1:27" x14ac:dyDescent="0.25">
      <c r="A263" s="1">
        <v>44608</v>
      </c>
      <c r="B263">
        <v>35</v>
      </c>
      <c r="C263" s="6" t="str">
        <f>VLOOKUP(Tabella1[[#This Row],[COD. OPERATORE]],Tabella3[],2,FALSE)</f>
        <v>MELANIA</v>
      </c>
      <c r="D263" t="s">
        <v>16</v>
      </c>
      <c r="E263" t="s">
        <v>62</v>
      </c>
      <c r="F263">
        <v>9</v>
      </c>
      <c r="G263" s="6" t="str">
        <f>VLOOKUP(Tabella1[[#This Row],[COD. MACCHINA]],Tabella35[],2,FALSE)</f>
        <v>MONTAGGIO ANELLINI</v>
      </c>
      <c r="H263">
        <v>0</v>
      </c>
      <c r="I263">
        <v>1000</v>
      </c>
      <c r="J263" s="6">
        <f>Tabella1[[#This Row],[ASS. FINALI]]-Tabella1[[#This Row],[ASS.INIZIALI]]</f>
        <v>1000</v>
      </c>
      <c r="K263" t="s">
        <v>20</v>
      </c>
      <c r="M263" s="6">
        <f>ROUNDDOWN(IF(Tabella1[[#This Row],[DOPPIO OPERATORE '[SI/NO']]]="SI",Tabella1[[#This Row],[DIFFERENZA]]/2,Tabella1[[#This Row],[DIFFERENZA]]),0)</f>
        <v>1000</v>
      </c>
      <c r="O263" s="6">
        <f>Tabella1[[#This Row],[DIFFERENZA EFFETTIVA SE DOPPIO OPERATORE]]-Tabella1[[#This Row],[SCARTI]]</f>
        <v>1000</v>
      </c>
      <c r="P263" s="4">
        <v>0.68402777777777779</v>
      </c>
      <c r="Q263" s="4">
        <v>0.72916666666666663</v>
      </c>
      <c r="R263" s="5">
        <f>Tabella1[[#This Row],[ORA FINE MATTINA]]-Tabella1[[#This Row],[ORA INIZIO MATTINA]]</f>
        <v>4.513888888888884E-2</v>
      </c>
      <c r="S263" s="4"/>
      <c r="T263" s="4"/>
      <c r="U263" s="5">
        <f>Tabella1[[#This Row],[ORA FINE POMERIGGIO]]-Tabella1[[#This Row],[ORA INIZIO POMERIGGIO]]</f>
        <v>0</v>
      </c>
      <c r="V263" s="5">
        <f>Tabella1[[#This Row],[TOT. TEMPO POMERIGGIO]]+Tabella1[[#This Row],[TOT. TEMPO MATTINA]]</f>
        <v>4.513888888888884E-2</v>
      </c>
      <c r="W263" s="7">
        <f>((HOUR(Tabella1[[#This Row],[TOT. ORE]])*60)+MINUTE(Tabella1[[#This Row],[TOT. ORE]]))</f>
        <v>65</v>
      </c>
      <c r="Y263" s="6">
        <f>Tabella1[[#This Row],[TOT. MINUTI]]-Tabella1[[#This Row],[FERMO MACCHINA]]</f>
        <v>65</v>
      </c>
      <c r="Z263" s="6">
        <f>ROUNDDOWN(Tabella1[[#This Row],[DIFFERENZA EFFETTIVA - SCARTI]]/Tabella1[[#This Row],[TEMPO EFFETTIVO]]*60,0)</f>
        <v>923</v>
      </c>
    </row>
    <row r="264" spans="1:27" x14ac:dyDescent="0.25">
      <c r="A264" s="1">
        <v>44609</v>
      </c>
      <c r="B264">
        <v>35</v>
      </c>
      <c r="C264" s="6" t="str">
        <f>VLOOKUP(Tabella1[[#This Row],[COD. OPERATORE]],Tabella3[],2,FALSE)</f>
        <v>MELANIA</v>
      </c>
      <c r="D264" t="s">
        <v>16</v>
      </c>
      <c r="E264" t="s">
        <v>97</v>
      </c>
      <c r="F264">
        <v>8</v>
      </c>
      <c r="G264" s="6" t="str">
        <f>VLOOKUP(Tabella1[[#This Row],[COD. MACCHINA]],Tabella35[],2,FALSE)</f>
        <v>MONTAGGIO RUOTE</v>
      </c>
      <c r="H264">
        <v>0</v>
      </c>
      <c r="I264">
        <v>800</v>
      </c>
      <c r="J264" s="6">
        <f>Tabella1[[#This Row],[ASS. FINALI]]-Tabella1[[#This Row],[ASS.INIZIALI]]</f>
        <v>800</v>
      </c>
      <c r="K264" t="s">
        <v>20</v>
      </c>
      <c r="M264" s="6">
        <f>ROUNDDOWN(IF(Tabella1[[#This Row],[DOPPIO OPERATORE '[SI/NO']]]="SI",Tabella1[[#This Row],[DIFFERENZA]]/2,Tabella1[[#This Row],[DIFFERENZA]]),0)</f>
        <v>800</v>
      </c>
      <c r="O264" s="6">
        <f>Tabella1[[#This Row],[DIFFERENZA EFFETTIVA SE DOPPIO OPERATORE]]-Tabella1[[#This Row],[SCARTI]]</f>
        <v>800</v>
      </c>
      <c r="P264" s="4">
        <v>0.2638888888888889</v>
      </c>
      <c r="Q264" s="4">
        <v>0.35416666666666669</v>
      </c>
      <c r="R264" s="5">
        <f>Tabella1[[#This Row],[ORA FINE MATTINA]]-Tabella1[[#This Row],[ORA INIZIO MATTINA]]</f>
        <v>9.027777777777779E-2</v>
      </c>
      <c r="S264" s="4"/>
      <c r="T264" s="4"/>
      <c r="U264" s="5">
        <f>Tabella1[[#This Row],[ORA FINE POMERIGGIO]]-Tabella1[[#This Row],[ORA INIZIO POMERIGGIO]]</f>
        <v>0</v>
      </c>
      <c r="V264" s="5">
        <f>Tabella1[[#This Row],[TOT. TEMPO POMERIGGIO]]+Tabella1[[#This Row],[TOT. TEMPO MATTINA]]</f>
        <v>9.027777777777779E-2</v>
      </c>
      <c r="W264" s="7">
        <f>((HOUR(Tabella1[[#This Row],[TOT. ORE]])*60)+MINUTE(Tabella1[[#This Row],[TOT. ORE]]))</f>
        <v>130</v>
      </c>
      <c r="Y264" s="6">
        <f>Tabella1[[#This Row],[TOT. MINUTI]]-Tabella1[[#This Row],[FERMO MACCHINA]]</f>
        <v>130</v>
      </c>
      <c r="Z264" s="6">
        <f>ROUNDDOWN(Tabella1[[#This Row],[DIFFERENZA EFFETTIVA - SCARTI]]/Tabella1[[#This Row],[TEMPO EFFETTIVO]]*60,0)</f>
        <v>369</v>
      </c>
    </row>
    <row r="265" spans="1:27" x14ac:dyDescent="0.25">
      <c r="A265" s="1">
        <v>44609</v>
      </c>
      <c r="B265">
        <v>35</v>
      </c>
      <c r="C265" s="6" t="str">
        <f>VLOOKUP(Tabella1[[#This Row],[COD. OPERATORE]],Tabella3[],2,FALSE)</f>
        <v>MELANIA</v>
      </c>
      <c r="D265" t="s">
        <v>16</v>
      </c>
      <c r="E265" t="s">
        <v>97</v>
      </c>
      <c r="F265">
        <v>8</v>
      </c>
      <c r="G265" s="6" t="str">
        <f>VLOOKUP(Tabella1[[#This Row],[COD. MACCHINA]],Tabella35[],2,FALSE)</f>
        <v>MONTAGGIO RUOTE</v>
      </c>
      <c r="H265">
        <v>555920</v>
      </c>
      <c r="I265">
        <v>556123</v>
      </c>
      <c r="J265" s="6">
        <f>Tabella1[[#This Row],[ASS. FINALI]]-Tabella1[[#This Row],[ASS.INIZIALI]]</f>
        <v>203</v>
      </c>
      <c r="K265" t="s">
        <v>20</v>
      </c>
      <c r="M265" s="6">
        <f>ROUNDDOWN(IF(Tabella1[[#This Row],[DOPPIO OPERATORE '[SI/NO']]]="SI",Tabella1[[#This Row],[DIFFERENZA]]/2,Tabella1[[#This Row],[DIFFERENZA]]),0)</f>
        <v>203</v>
      </c>
      <c r="O265" s="6">
        <f>Tabella1[[#This Row],[DIFFERENZA EFFETTIVA SE DOPPIO OPERATORE]]-Tabella1[[#This Row],[SCARTI]]</f>
        <v>203</v>
      </c>
      <c r="P265" s="4">
        <v>0.35416666666666669</v>
      </c>
      <c r="Q265" s="4">
        <v>0.38194444444444442</v>
      </c>
      <c r="R265" s="5">
        <f>Tabella1[[#This Row],[ORA FINE MATTINA]]-Tabella1[[#This Row],[ORA INIZIO MATTINA]]</f>
        <v>2.7777777777777735E-2</v>
      </c>
      <c r="S265" s="4"/>
      <c r="T265" s="4"/>
      <c r="U265" s="5">
        <f>Tabella1[[#This Row],[ORA FINE POMERIGGIO]]-Tabella1[[#This Row],[ORA INIZIO POMERIGGIO]]</f>
        <v>0</v>
      </c>
      <c r="V265" s="5">
        <f>Tabella1[[#This Row],[TOT. TEMPO POMERIGGIO]]+Tabella1[[#This Row],[TOT. TEMPO MATTINA]]</f>
        <v>2.7777777777777735E-2</v>
      </c>
      <c r="W265" s="7">
        <f>((HOUR(Tabella1[[#This Row],[TOT. ORE]])*60)+MINUTE(Tabella1[[#This Row],[TOT. ORE]]))</f>
        <v>40</v>
      </c>
      <c r="Y265" s="6">
        <f>Tabella1[[#This Row],[TOT. MINUTI]]-Tabella1[[#This Row],[FERMO MACCHINA]]</f>
        <v>40</v>
      </c>
      <c r="Z265" s="6">
        <f>ROUNDDOWN(Tabella1[[#This Row],[DIFFERENZA EFFETTIVA - SCARTI]]/Tabella1[[#This Row],[TEMPO EFFETTIVO]]*60,0)</f>
        <v>304</v>
      </c>
    </row>
    <row r="266" spans="1:27" x14ac:dyDescent="0.25">
      <c r="A266" s="1">
        <v>44609</v>
      </c>
      <c r="B266">
        <v>35</v>
      </c>
      <c r="C266" s="6" t="str">
        <f>VLOOKUP(Tabella1[[#This Row],[COD. OPERATORE]],Tabella3[],2,FALSE)</f>
        <v>MELANIA</v>
      </c>
      <c r="D266" t="s">
        <v>16</v>
      </c>
      <c r="E266" t="s">
        <v>62</v>
      </c>
      <c r="F266">
        <v>9</v>
      </c>
      <c r="G266" s="6" t="str">
        <f>VLOOKUP(Tabella1[[#This Row],[COD. MACCHINA]],Tabella35[],2,FALSE)</f>
        <v>MONTAGGIO ANELLINI</v>
      </c>
      <c r="H266">
        <v>0</v>
      </c>
      <c r="I266">
        <v>2000</v>
      </c>
      <c r="J266" s="6">
        <f>Tabella1[[#This Row],[ASS. FINALI]]-Tabella1[[#This Row],[ASS.INIZIALI]]</f>
        <v>2000</v>
      </c>
      <c r="K266" t="s">
        <v>20</v>
      </c>
      <c r="M266" s="6">
        <f>ROUNDDOWN(IF(Tabella1[[#This Row],[DOPPIO OPERATORE '[SI/NO']]]="SI",Tabella1[[#This Row],[DIFFERENZA]]/2,Tabella1[[#This Row],[DIFFERENZA]]),0)</f>
        <v>2000</v>
      </c>
      <c r="O266" s="6">
        <f>Tabella1[[#This Row],[DIFFERENZA EFFETTIVA SE DOPPIO OPERATORE]]-Tabella1[[#This Row],[SCARTI]]</f>
        <v>2000</v>
      </c>
      <c r="P266" s="4">
        <v>0.38194444444444442</v>
      </c>
      <c r="Q266" s="4">
        <v>0.4513888888888889</v>
      </c>
      <c r="R266" s="5">
        <f>Tabella1[[#This Row],[ORA FINE MATTINA]]-Tabella1[[#This Row],[ORA INIZIO MATTINA]]</f>
        <v>6.9444444444444475E-2</v>
      </c>
      <c r="S266" s="4"/>
      <c r="T266" s="4"/>
      <c r="U266" s="5">
        <f>Tabella1[[#This Row],[ORA FINE POMERIGGIO]]-Tabella1[[#This Row],[ORA INIZIO POMERIGGIO]]</f>
        <v>0</v>
      </c>
      <c r="V266" s="5">
        <f>Tabella1[[#This Row],[TOT. TEMPO POMERIGGIO]]+Tabella1[[#This Row],[TOT. TEMPO MATTINA]]</f>
        <v>6.9444444444444475E-2</v>
      </c>
      <c r="W266" s="7">
        <f>((HOUR(Tabella1[[#This Row],[TOT. ORE]])*60)+MINUTE(Tabella1[[#This Row],[TOT. ORE]]))</f>
        <v>100</v>
      </c>
      <c r="Y266" s="6">
        <f>Tabella1[[#This Row],[TOT. MINUTI]]-Tabella1[[#This Row],[FERMO MACCHINA]]</f>
        <v>100</v>
      </c>
      <c r="Z266" s="6">
        <f>ROUNDDOWN(Tabella1[[#This Row],[DIFFERENZA EFFETTIVA - SCARTI]]/Tabella1[[#This Row],[TEMPO EFFETTIVO]]*60,0)</f>
        <v>1200</v>
      </c>
    </row>
    <row r="267" spans="1:27" x14ac:dyDescent="0.25">
      <c r="A267" s="1">
        <v>44610</v>
      </c>
      <c r="B267">
        <v>35</v>
      </c>
      <c r="C267" s="6" t="str">
        <f>VLOOKUP(Tabella1[[#This Row],[COD. OPERATORE]],Tabella3[],2,FALSE)</f>
        <v>MELANIA</v>
      </c>
      <c r="D267" t="s">
        <v>87</v>
      </c>
      <c r="E267" t="s">
        <v>193</v>
      </c>
      <c r="F267">
        <v>7</v>
      </c>
      <c r="G267" s="6" t="str">
        <f>VLOOKUP(Tabella1[[#This Row],[COD. MACCHINA]],Tabella35[],2,FALSE)</f>
        <v>MSA matr.2316</v>
      </c>
      <c r="H267">
        <v>2415178</v>
      </c>
      <c r="I267">
        <v>2415206</v>
      </c>
      <c r="J267" s="6">
        <f>Tabella1[[#This Row],[ASS. FINALI]]-Tabella1[[#This Row],[ASS.INIZIALI]]</f>
        <v>28</v>
      </c>
      <c r="K267" t="s">
        <v>20</v>
      </c>
      <c r="M267" s="6">
        <f>ROUNDDOWN(IF(Tabella1[[#This Row],[DOPPIO OPERATORE '[SI/NO']]]="SI",Tabella1[[#This Row],[DIFFERENZA]]/2,Tabella1[[#This Row],[DIFFERENZA]]),0)</f>
        <v>28</v>
      </c>
      <c r="O267" s="6">
        <f>Tabella1[[#This Row],[DIFFERENZA EFFETTIVA SE DOPPIO OPERATORE]]-Tabella1[[#This Row],[SCARTI]]</f>
        <v>28</v>
      </c>
      <c r="P267" s="4">
        <v>0.4513888888888889</v>
      </c>
      <c r="Q267" s="4">
        <v>0.47222222222222227</v>
      </c>
      <c r="R267" s="5">
        <f>Tabella1[[#This Row],[ORA FINE MATTINA]]-Tabella1[[#This Row],[ORA INIZIO MATTINA]]</f>
        <v>2.083333333333337E-2</v>
      </c>
      <c r="S267" s="4"/>
      <c r="T267" s="4"/>
      <c r="U267" s="5">
        <f>Tabella1[[#This Row],[ORA FINE POMERIGGIO]]-Tabella1[[#This Row],[ORA INIZIO POMERIGGIO]]</f>
        <v>0</v>
      </c>
      <c r="V267" s="5">
        <f>Tabella1[[#This Row],[TOT. TEMPO POMERIGGIO]]+Tabella1[[#This Row],[TOT. TEMPO MATTINA]]</f>
        <v>2.083333333333337E-2</v>
      </c>
      <c r="W267" s="7">
        <f>((HOUR(Tabella1[[#This Row],[TOT. ORE]])*60)+MINUTE(Tabella1[[#This Row],[TOT. ORE]]))</f>
        <v>30</v>
      </c>
      <c r="Y267" s="6">
        <f>Tabella1[[#This Row],[TOT. MINUTI]]-Tabella1[[#This Row],[FERMO MACCHINA]]</f>
        <v>30</v>
      </c>
      <c r="Z267" s="6">
        <f>ROUNDDOWN(Tabella1[[#This Row],[DIFFERENZA EFFETTIVA - SCARTI]]/Tabella1[[#This Row],[TEMPO EFFETTIVO]]*60,0)</f>
        <v>56</v>
      </c>
      <c r="AA267" t="s">
        <v>66</v>
      </c>
    </row>
    <row r="268" spans="1:27" x14ac:dyDescent="0.25">
      <c r="A268" s="1">
        <v>44610</v>
      </c>
      <c r="B268">
        <v>35</v>
      </c>
      <c r="C268" s="6" t="str">
        <f>VLOOKUP(Tabella1[[#This Row],[COD. OPERATORE]],Tabella3[],2,FALSE)</f>
        <v>MELANIA</v>
      </c>
      <c r="D268" t="s">
        <v>56</v>
      </c>
      <c r="E268" t="s">
        <v>63</v>
      </c>
      <c r="F268" t="s">
        <v>64</v>
      </c>
      <c r="G268" s="6" t="str">
        <f>VLOOKUP(Tabella1[[#This Row],[COD. MACCHINA]],Tabella35[],2,FALSE)</f>
        <v>MANUALE</v>
      </c>
      <c r="H268">
        <v>790</v>
      </c>
      <c r="I268">
        <v>876</v>
      </c>
      <c r="J268" s="6">
        <f>Tabella1[[#This Row],[ASS. FINALI]]-Tabella1[[#This Row],[ASS.INIZIALI]]</f>
        <v>86</v>
      </c>
      <c r="K268" t="s">
        <v>20</v>
      </c>
      <c r="M268" s="6">
        <f>ROUNDDOWN(IF(Tabella1[[#This Row],[DOPPIO OPERATORE '[SI/NO']]]="SI",Tabella1[[#This Row],[DIFFERENZA]]/2,Tabella1[[#This Row],[DIFFERENZA]]),0)</f>
        <v>86</v>
      </c>
      <c r="O268" s="6">
        <f>Tabella1[[#This Row],[DIFFERENZA EFFETTIVA SE DOPPIO OPERATORE]]-Tabella1[[#This Row],[SCARTI]]</f>
        <v>86</v>
      </c>
      <c r="P268" s="4">
        <v>0.47222222222222227</v>
      </c>
      <c r="Q268" s="4">
        <v>0.5</v>
      </c>
      <c r="R268" s="5">
        <f>Tabella1[[#This Row],[ORA FINE MATTINA]]-Tabella1[[#This Row],[ORA INIZIO MATTINA]]</f>
        <v>2.7777777777777735E-2</v>
      </c>
      <c r="S268" s="4">
        <v>0.52083333333333337</v>
      </c>
      <c r="T268" s="4">
        <v>0.58333333333333337</v>
      </c>
      <c r="U268" s="5">
        <f>Tabella1[[#This Row],[ORA FINE POMERIGGIO]]-Tabella1[[#This Row],[ORA INIZIO POMERIGGIO]]</f>
        <v>6.25E-2</v>
      </c>
      <c r="V268" s="5">
        <f>Tabella1[[#This Row],[TOT. TEMPO POMERIGGIO]]+Tabella1[[#This Row],[TOT. TEMPO MATTINA]]</f>
        <v>9.0277777777777735E-2</v>
      </c>
      <c r="W268" s="7">
        <f>((HOUR(Tabella1[[#This Row],[TOT. ORE]])*60)+MINUTE(Tabella1[[#This Row],[TOT. ORE]]))</f>
        <v>130</v>
      </c>
      <c r="Y268" s="6">
        <f>Tabella1[[#This Row],[TOT. MINUTI]]-Tabella1[[#This Row],[FERMO MACCHINA]]</f>
        <v>130</v>
      </c>
      <c r="Z268" s="6">
        <f>ROUNDDOWN(Tabella1[[#This Row],[DIFFERENZA EFFETTIVA - SCARTI]]/Tabella1[[#This Row],[TEMPO EFFETTIVO]]*60,0)</f>
        <v>39</v>
      </c>
      <c r="AA268" t="s">
        <v>195</v>
      </c>
    </row>
    <row r="269" spans="1:27" x14ac:dyDescent="0.25">
      <c r="A269" s="1">
        <v>44613</v>
      </c>
      <c r="B269">
        <v>35</v>
      </c>
      <c r="C269" s="6" t="str">
        <f>VLOOKUP(Tabella1[[#This Row],[COD. OPERATORE]],Tabella3[],2,FALSE)</f>
        <v>MELANIA</v>
      </c>
      <c r="D269" t="s">
        <v>16</v>
      </c>
      <c r="E269" t="s">
        <v>26</v>
      </c>
      <c r="F269">
        <v>8</v>
      </c>
      <c r="G269" s="6" t="str">
        <f>VLOOKUP(Tabella1[[#This Row],[COD. MACCHINA]],Tabella35[],2,FALSE)</f>
        <v>MONTAGGIO RUOTE</v>
      </c>
      <c r="H269">
        <v>14000</v>
      </c>
      <c r="I269">
        <v>16000</v>
      </c>
      <c r="J269" s="6">
        <f>Tabella1[[#This Row],[ASS. FINALI]]-Tabella1[[#This Row],[ASS.INIZIALI]]</f>
        <v>2000</v>
      </c>
      <c r="K269" t="s">
        <v>20</v>
      </c>
      <c r="M269" s="6">
        <f>ROUNDDOWN(IF(Tabella1[[#This Row],[DOPPIO OPERATORE '[SI/NO']]]="SI",Tabella1[[#This Row],[DIFFERENZA]]/2,Tabella1[[#This Row],[DIFFERENZA]]),0)</f>
        <v>2000</v>
      </c>
      <c r="O269" s="6">
        <f>Tabella1[[#This Row],[DIFFERENZA EFFETTIVA SE DOPPIO OPERATORE]]-Tabella1[[#This Row],[SCARTI]]</f>
        <v>2000</v>
      </c>
      <c r="P269" s="4">
        <v>0.33333333333333331</v>
      </c>
      <c r="Q269" s="4">
        <v>0.5</v>
      </c>
      <c r="R269" s="5">
        <f>Tabella1[[#This Row],[ORA FINE MATTINA]]-Tabella1[[#This Row],[ORA INIZIO MATTINA]]</f>
        <v>0.16666666666666669</v>
      </c>
      <c r="S269" s="4">
        <v>0.5625</v>
      </c>
      <c r="T269" s="4">
        <v>0.63541666666666663</v>
      </c>
      <c r="U269" s="5">
        <f>Tabella1[[#This Row],[ORA FINE POMERIGGIO]]-Tabella1[[#This Row],[ORA INIZIO POMERIGGIO]]</f>
        <v>7.291666666666663E-2</v>
      </c>
      <c r="V269" s="5">
        <f>Tabella1[[#This Row],[TOT. TEMPO POMERIGGIO]]+Tabella1[[#This Row],[TOT. TEMPO MATTINA]]</f>
        <v>0.23958333333333331</v>
      </c>
      <c r="W269" s="7">
        <f>((HOUR(Tabella1[[#This Row],[TOT. ORE]])*60)+MINUTE(Tabella1[[#This Row],[TOT. ORE]]))</f>
        <v>345</v>
      </c>
      <c r="Y269" s="6">
        <f>Tabella1[[#This Row],[TOT. MINUTI]]-Tabella1[[#This Row],[FERMO MACCHINA]]</f>
        <v>345</v>
      </c>
      <c r="Z269" s="6">
        <f>ROUNDDOWN(Tabella1[[#This Row],[DIFFERENZA EFFETTIVA - SCARTI]]/Tabella1[[#This Row],[TEMPO EFFETTIVO]]*60,0)</f>
        <v>347</v>
      </c>
      <c r="AA269" t="s">
        <v>194</v>
      </c>
    </row>
    <row r="270" spans="1:27" x14ac:dyDescent="0.25">
      <c r="A270" s="1">
        <v>44603</v>
      </c>
      <c r="B270">
        <v>11</v>
      </c>
      <c r="C270" s="6" t="str">
        <f>VLOOKUP(Tabella1[[#This Row],[COD. OPERATORE]],Tabella3[],2,FALSE)</f>
        <v>ILENIA</v>
      </c>
      <c r="D270" t="s">
        <v>197</v>
      </c>
      <c r="E270" t="s">
        <v>196</v>
      </c>
      <c r="F270" t="s">
        <v>64</v>
      </c>
      <c r="G270" s="6" t="str">
        <f>VLOOKUP(Tabella1[[#This Row],[COD. MACCHINA]],Tabella35[],2,FALSE)</f>
        <v>MANUALE</v>
      </c>
      <c r="H270">
        <v>0</v>
      </c>
      <c r="I270">
        <v>2000</v>
      </c>
      <c r="J270" s="6">
        <f>Tabella1[[#This Row],[ASS. FINALI]]-Tabella1[[#This Row],[ASS.INIZIALI]]</f>
        <v>2000</v>
      </c>
      <c r="K270" t="s">
        <v>20</v>
      </c>
      <c r="M270" s="6">
        <f>ROUNDDOWN(IF(Tabella1[[#This Row],[DOPPIO OPERATORE '[SI/NO']]]="SI",Tabella1[[#This Row],[DIFFERENZA]]/2,Tabella1[[#This Row],[DIFFERENZA]]),0)</f>
        <v>2000</v>
      </c>
      <c r="O270" s="6">
        <f>Tabella1[[#This Row],[DIFFERENZA EFFETTIVA SE DOPPIO OPERATORE]]-Tabella1[[#This Row],[SCARTI]]</f>
        <v>2000</v>
      </c>
      <c r="P270" s="4">
        <v>0.43055555555555558</v>
      </c>
      <c r="Q270" s="4">
        <v>0.5</v>
      </c>
      <c r="R270" s="5">
        <f>Tabella1[[#This Row],[ORA FINE MATTINA]]-Tabella1[[#This Row],[ORA INIZIO MATTINA]]</f>
        <v>6.944444444444442E-2</v>
      </c>
      <c r="S270" s="4">
        <v>0.5625</v>
      </c>
      <c r="T270" s="4">
        <v>0.72916666666666663</v>
      </c>
      <c r="U270" s="5">
        <f>Tabella1[[#This Row],[ORA FINE POMERIGGIO]]-Tabella1[[#This Row],[ORA INIZIO POMERIGGIO]]</f>
        <v>0.16666666666666663</v>
      </c>
      <c r="V270" s="5">
        <f>Tabella1[[#This Row],[TOT. TEMPO POMERIGGIO]]+Tabella1[[#This Row],[TOT. TEMPO MATTINA]]</f>
        <v>0.23611111111111105</v>
      </c>
      <c r="W270" s="7">
        <f>((HOUR(Tabella1[[#This Row],[TOT. ORE]])*60)+MINUTE(Tabella1[[#This Row],[TOT. ORE]]))</f>
        <v>340</v>
      </c>
      <c r="Y270" s="6">
        <f>Tabella1[[#This Row],[TOT. MINUTI]]-Tabella1[[#This Row],[FERMO MACCHINA]]</f>
        <v>340</v>
      </c>
      <c r="Z270" s="6">
        <f>ROUNDDOWN(Tabella1[[#This Row],[DIFFERENZA EFFETTIVA - SCARTI]]/Tabella1[[#This Row],[TEMPO EFFETTIVO]]*60,0)</f>
        <v>352</v>
      </c>
    </row>
    <row r="271" spans="1:27" x14ac:dyDescent="0.25">
      <c r="A271" s="1">
        <v>44603</v>
      </c>
      <c r="B271">
        <v>11</v>
      </c>
      <c r="C271" s="6" t="str">
        <f>VLOOKUP(Tabella1[[#This Row],[COD. OPERATORE]],Tabella3[],2,FALSE)</f>
        <v>ILENIA</v>
      </c>
      <c r="D271" t="s">
        <v>197</v>
      </c>
      <c r="E271" t="s">
        <v>196</v>
      </c>
      <c r="F271" t="s">
        <v>64</v>
      </c>
      <c r="G271" s="6" t="str">
        <f>VLOOKUP(Tabella1[[#This Row],[COD. MACCHINA]],Tabella35[],2,FALSE)</f>
        <v>MANUALE</v>
      </c>
      <c r="H271">
        <v>2000</v>
      </c>
      <c r="I271">
        <v>6100</v>
      </c>
      <c r="J271" s="6">
        <f>Tabella1[[#This Row],[ASS. FINALI]]-Tabella1[[#This Row],[ASS.INIZIALI]]</f>
        <v>4100</v>
      </c>
      <c r="K271" t="s">
        <v>20</v>
      </c>
      <c r="M271" s="6">
        <f>ROUNDDOWN(IF(Tabella1[[#This Row],[DOPPIO OPERATORE '[SI/NO']]]="SI",Tabella1[[#This Row],[DIFFERENZA]]/2,Tabella1[[#This Row],[DIFFERENZA]]),0)</f>
        <v>4100</v>
      </c>
      <c r="O271" s="6">
        <f>Tabella1[[#This Row],[DIFFERENZA EFFETTIVA SE DOPPIO OPERATORE]]-Tabella1[[#This Row],[SCARTI]]</f>
        <v>4100</v>
      </c>
      <c r="P271" s="4">
        <v>0.33333333333333331</v>
      </c>
      <c r="Q271" s="4">
        <v>0.5</v>
      </c>
      <c r="R271" s="5">
        <f>Tabella1[[#This Row],[ORA FINE MATTINA]]-Tabella1[[#This Row],[ORA INIZIO MATTINA]]</f>
        <v>0.16666666666666669</v>
      </c>
      <c r="S271" s="4">
        <v>0.5625</v>
      </c>
      <c r="T271" s="4">
        <v>0.72916666666666663</v>
      </c>
      <c r="U271" s="5">
        <f>Tabella1[[#This Row],[ORA FINE POMERIGGIO]]-Tabella1[[#This Row],[ORA INIZIO POMERIGGIO]]</f>
        <v>0.16666666666666663</v>
      </c>
      <c r="V271" s="5">
        <f>Tabella1[[#This Row],[TOT. TEMPO POMERIGGIO]]+Tabella1[[#This Row],[TOT. TEMPO MATTINA]]</f>
        <v>0.33333333333333331</v>
      </c>
      <c r="W271" s="7">
        <f>((HOUR(Tabella1[[#This Row],[TOT. ORE]])*60)+MINUTE(Tabella1[[#This Row],[TOT. ORE]]))</f>
        <v>480</v>
      </c>
      <c r="Y271" s="6">
        <f>Tabella1[[#This Row],[TOT. MINUTI]]-Tabella1[[#This Row],[FERMO MACCHINA]]</f>
        <v>480</v>
      </c>
      <c r="Z271" s="6">
        <f>ROUNDDOWN(Tabella1[[#This Row],[DIFFERENZA EFFETTIVA - SCARTI]]/Tabella1[[#This Row],[TEMPO EFFETTIVO]]*60,0)</f>
        <v>512</v>
      </c>
      <c r="AA271" t="s">
        <v>66</v>
      </c>
    </row>
    <row r="272" spans="1:27" x14ac:dyDescent="0.25">
      <c r="A272" s="1">
        <v>44606</v>
      </c>
      <c r="B272">
        <v>11</v>
      </c>
      <c r="C272" s="6" t="str">
        <f>VLOOKUP(Tabella1[[#This Row],[COD. OPERATORE]],Tabella3[],2,FALSE)</f>
        <v>ILENIA</v>
      </c>
      <c r="D272" t="s">
        <v>197</v>
      </c>
      <c r="E272" t="s">
        <v>196</v>
      </c>
      <c r="F272" t="s">
        <v>64</v>
      </c>
      <c r="G272" s="6" t="str">
        <f>VLOOKUP(Tabella1[[#This Row],[COD. MACCHINA]],Tabella35[],2,FALSE)</f>
        <v>MANUALE</v>
      </c>
      <c r="H272">
        <v>6100</v>
      </c>
      <c r="I272">
        <v>10000</v>
      </c>
      <c r="J272" s="6">
        <f>Tabella1[[#This Row],[ASS. FINALI]]-Tabella1[[#This Row],[ASS.INIZIALI]]</f>
        <v>3900</v>
      </c>
      <c r="K272" t="s">
        <v>20</v>
      </c>
      <c r="M272" s="6">
        <f>ROUNDDOWN(IF(Tabella1[[#This Row],[DOPPIO OPERATORE '[SI/NO']]]="SI",Tabella1[[#This Row],[DIFFERENZA]]/2,Tabella1[[#This Row],[DIFFERENZA]]),0)</f>
        <v>3900</v>
      </c>
      <c r="O272" s="6">
        <f>Tabella1[[#This Row],[DIFFERENZA EFFETTIVA SE DOPPIO OPERATORE]]-Tabella1[[#This Row],[SCARTI]]</f>
        <v>3900</v>
      </c>
      <c r="P272" s="4">
        <v>0.33333333333333331</v>
      </c>
      <c r="Q272" s="4">
        <v>0.5</v>
      </c>
      <c r="R272" s="5">
        <f>Tabella1[[#This Row],[ORA FINE MATTINA]]-Tabella1[[#This Row],[ORA INIZIO MATTINA]]</f>
        <v>0.16666666666666669</v>
      </c>
      <c r="S272" s="4">
        <v>0.5625</v>
      </c>
      <c r="T272" s="4">
        <v>0.72916666666666663</v>
      </c>
      <c r="U272" s="5">
        <f>Tabella1[[#This Row],[ORA FINE POMERIGGIO]]-Tabella1[[#This Row],[ORA INIZIO POMERIGGIO]]</f>
        <v>0.16666666666666663</v>
      </c>
      <c r="V272" s="5">
        <f>Tabella1[[#This Row],[TOT. TEMPO POMERIGGIO]]+Tabella1[[#This Row],[TOT. TEMPO MATTINA]]</f>
        <v>0.33333333333333331</v>
      </c>
      <c r="W272" s="7">
        <f>((HOUR(Tabella1[[#This Row],[TOT. ORE]])*60)+MINUTE(Tabella1[[#This Row],[TOT. ORE]]))</f>
        <v>480</v>
      </c>
      <c r="Y272" s="6">
        <f>Tabella1[[#This Row],[TOT. MINUTI]]-Tabella1[[#This Row],[FERMO MACCHINA]]</f>
        <v>480</v>
      </c>
      <c r="Z272" s="6">
        <f>ROUNDDOWN(Tabella1[[#This Row],[DIFFERENZA EFFETTIVA - SCARTI]]/Tabella1[[#This Row],[TEMPO EFFETTIVO]]*60,0)</f>
        <v>487</v>
      </c>
      <c r="AA272" t="s">
        <v>66</v>
      </c>
    </row>
    <row r="273" spans="1:27" x14ac:dyDescent="0.25">
      <c r="A273" s="1">
        <v>44615</v>
      </c>
      <c r="B273">
        <v>11</v>
      </c>
      <c r="C273" s="6" t="str">
        <f>VLOOKUP(Tabella1[[#This Row],[COD. OPERATORE]],Tabella3[],2,FALSE)</f>
        <v>ILENIA</v>
      </c>
      <c r="D273" t="s">
        <v>198</v>
      </c>
      <c r="E273" t="s">
        <v>199</v>
      </c>
      <c r="F273" t="s">
        <v>64</v>
      </c>
      <c r="G273" s="6" t="str">
        <f>VLOOKUP(Tabella1[[#This Row],[COD. MACCHINA]],Tabella35[],2,FALSE)</f>
        <v>MANUALE</v>
      </c>
      <c r="H273">
        <v>0</v>
      </c>
      <c r="I273">
        <v>500</v>
      </c>
      <c r="J273" s="6">
        <f>Tabella1[[#This Row],[ASS. FINALI]]-Tabella1[[#This Row],[ASS.INIZIALI]]</f>
        <v>500</v>
      </c>
      <c r="K273" t="s">
        <v>20</v>
      </c>
      <c r="M273" s="6">
        <f>ROUNDDOWN(IF(Tabella1[[#This Row],[DOPPIO OPERATORE '[SI/NO']]]="SI",Tabella1[[#This Row],[DIFFERENZA]]/2,Tabella1[[#This Row],[DIFFERENZA]]),0)</f>
        <v>500</v>
      </c>
      <c r="O273" s="6">
        <f>Tabella1[[#This Row],[DIFFERENZA EFFETTIVA SE DOPPIO OPERATORE]]-Tabella1[[#This Row],[SCARTI]]</f>
        <v>500</v>
      </c>
      <c r="P273" s="4">
        <v>0.68055555555555547</v>
      </c>
      <c r="Q273" s="4">
        <v>0.72916666666666663</v>
      </c>
      <c r="R273" s="5">
        <f>Tabella1[[#This Row],[ORA FINE MATTINA]]-Tabella1[[#This Row],[ORA INIZIO MATTINA]]</f>
        <v>4.861111111111116E-2</v>
      </c>
      <c r="S273" s="4"/>
      <c r="T273" s="4"/>
      <c r="U273" s="5">
        <f>Tabella1[[#This Row],[ORA FINE POMERIGGIO]]-Tabella1[[#This Row],[ORA INIZIO POMERIGGIO]]</f>
        <v>0</v>
      </c>
      <c r="V273" s="5">
        <f>Tabella1[[#This Row],[TOT. TEMPO POMERIGGIO]]+Tabella1[[#This Row],[TOT. TEMPO MATTINA]]</f>
        <v>4.861111111111116E-2</v>
      </c>
      <c r="W273" s="7">
        <f>((HOUR(Tabella1[[#This Row],[TOT. ORE]])*60)+MINUTE(Tabella1[[#This Row],[TOT. ORE]]))</f>
        <v>70</v>
      </c>
      <c r="Y273" s="6">
        <f>Tabella1[[#This Row],[TOT. MINUTI]]-Tabella1[[#This Row],[FERMO MACCHINA]]</f>
        <v>70</v>
      </c>
      <c r="Z273" s="6">
        <f>ROUNDDOWN(Tabella1[[#This Row],[DIFFERENZA EFFETTIVA - SCARTI]]/Tabella1[[#This Row],[TEMPO EFFETTIVO]]*60,0)</f>
        <v>428</v>
      </c>
      <c r="AA273" t="s">
        <v>66</v>
      </c>
    </row>
    <row r="274" spans="1:27" x14ac:dyDescent="0.25">
      <c r="A274" s="1">
        <v>44616</v>
      </c>
      <c r="B274">
        <v>11</v>
      </c>
      <c r="C274" s="6" t="str">
        <f>VLOOKUP(Tabella1[[#This Row],[COD. OPERATORE]],Tabella3[],2,FALSE)</f>
        <v>ILENIA</v>
      </c>
      <c r="D274" t="s">
        <v>16</v>
      </c>
      <c r="E274" t="s">
        <v>135</v>
      </c>
      <c r="F274">
        <v>6</v>
      </c>
      <c r="G274" s="6" t="str">
        <f>VLOOKUP(Tabella1[[#This Row],[COD. MACCHINA]],Tabella35[],2,FALSE)</f>
        <v>MSA matr.4319</v>
      </c>
      <c r="H274">
        <v>557132</v>
      </c>
      <c r="I274">
        <v>557634</v>
      </c>
      <c r="J274" s="6">
        <f>Tabella1[[#This Row],[ASS. FINALI]]-Tabella1[[#This Row],[ASS.INIZIALI]]</f>
        <v>502</v>
      </c>
      <c r="K274" t="s">
        <v>20</v>
      </c>
      <c r="M274" s="6">
        <f>ROUNDDOWN(IF(Tabella1[[#This Row],[DOPPIO OPERATORE '[SI/NO']]]="SI",Tabella1[[#This Row],[DIFFERENZA]]/2,Tabella1[[#This Row],[DIFFERENZA]]),0)</f>
        <v>502</v>
      </c>
      <c r="O274" s="6">
        <f>Tabella1[[#This Row],[DIFFERENZA EFFETTIVA SE DOPPIO OPERATORE]]-Tabella1[[#This Row],[SCARTI]]</f>
        <v>502</v>
      </c>
      <c r="P274" s="4">
        <v>0.38194444444444442</v>
      </c>
      <c r="Q274" s="4">
        <v>0.5</v>
      </c>
      <c r="R274" s="5">
        <f>Tabella1[[#This Row],[ORA FINE MATTINA]]-Tabella1[[#This Row],[ORA INIZIO MATTINA]]</f>
        <v>0.11805555555555558</v>
      </c>
      <c r="S274" s="4"/>
      <c r="T274" s="4"/>
      <c r="U274" s="5">
        <f>Tabella1[[#This Row],[ORA FINE POMERIGGIO]]-Tabella1[[#This Row],[ORA INIZIO POMERIGGIO]]</f>
        <v>0</v>
      </c>
      <c r="V274" s="5">
        <f>Tabella1[[#This Row],[TOT. TEMPO POMERIGGIO]]+Tabella1[[#This Row],[TOT. TEMPO MATTINA]]</f>
        <v>0.11805555555555558</v>
      </c>
      <c r="W274" s="7">
        <f>((HOUR(Tabella1[[#This Row],[TOT. ORE]])*60)+MINUTE(Tabella1[[#This Row],[TOT. ORE]]))</f>
        <v>170</v>
      </c>
      <c r="Y274" s="6">
        <f>Tabella1[[#This Row],[TOT. MINUTI]]-Tabella1[[#This Row],[FERMO MACCHINA]]</f>
        <v>170</v>
      </c>
      <c r="Z274" s="6">
        <f>ROUNDDOWN(Tabella1[[#This Row],[DIFFERENZA EFFETTIVA - SCARTI]]/Tabella1[[#This Row],[TEMPO EFFETTIVO]]*60,0)</f>
        <v>177</v>
      </c>
    </row>
    <row r="275" spans="1:27" x14ac:dyDescent="0.25">
      <c r="A275" s="1">
        <v>44616</v>
      </c>
      <c r="B275">
        <v>11</v>
      </c>
      <c r="C275" s="6" t="str">
        <f>VLOOKUP(Tabella1[[#This Row],[COD. OPERATORE]],Tabella3[],2,FALSE)</f>
        <v>ILENIA</v>
      </c>
      <c r="D275" t="s">
        <v>16</v>
      </c>
      <c r="E275" t="s">
        <v>127</v>
      </c>
      <c r="F275">
        <v>6</v>
      </c>
      <c r="G275" s="6" t="str">
        <f>VLOOKUP(Tabella1[[#This Row],[COD. MACCHINA]],Tabella35[],2,FALSE)</f>
        <v>MSA matr.4319</v>
      </c>
      <c r="H275">
        <v>557634</v>
      </c>
      <c r="I275">
        <v>557936</v>
      </c>
      <c r="J275" s="6">
        <f>Tabella1[[#This Row],[ASS. FINALI]]-Tabella1[[#This Row],[ASS.INIZIALI]]</f>
        <v>302</v>
      </c>
      <c r="K275" t="s">
        <v>20</v>
      </c>
      <c r="M275" s="6">
        <f>ROUNDDOWN(IF(Tabella1[[#This Row],[DOPPIO OPERATORE '[SI/NO']]]="SI",Tabella1[[#This Row],[DIFFERENZA]]/2,Tabella1[[#This Row],[DIFFERENZA]]),0)</f>
        <v>302</v>
      </c>
      <c r="O275" s="6">
        <f>Tabella1[[#This Row],[DIFFERENZA EFFETTIVA SE DOPPIO OPERATORE]]-Tabella1[[#This Row],[SCARTI]]</f>
        <v>302</v>
      </c>
      <c r="P275" s="4">
        <v>0.5625</v>
      </c>
      <c r="Q275" s="4">
        <v>0.64236111111111105</v>
      </c>
      <c r="R275" s="5">
        <f>Tabella1[[#This Row],[ORA FINE MATTINA]]-Tabella1[[#This Row],[ORA INIZIO MATTINA]]</f>
        <v>7.9861111111111049E-2</v>
      </c>
      <c r="S275" s="4"/>
      <c r="T275" s="4"/>
      <c r="U275" s="5">
        <f>Tabella1[[#This Row],[ORA FINE POMERIGGIO]]-Tabella1[[#This Row],[ORA INIZIO POMERIGGIO]]</f>
        <v>0</v>
      </c>
      <c r="V275" s="5">
        <f>Tabella1[[#This Row],[TOT. TEMPO POMERIGGIO]]+Tabella1[[#This Row],[TOT. TEMPO MATTINA]]</f>
        <v>7.9861111111111049E-2</v>
      </c>
      <c r="W275" s="7">
        <f>((HOUR(Tabella1[[#This Row],[TOT. ORE]])*60)+MINUTE(Tabella1[[#This Row],[TOT. ORE]]))</f>
        <v>115</v>
      </c>
      <c r="Y275" s="6">
        <f>Tabella1[[#This Row],[TOT. MINUTI]]-Tabella1[[#This Row],[FERMO MACCHINA]]</f>
        <v>115</v>
      </c>
      <c r="Z275" s="6">
        <f>ROUNDDOWN(Tabella1[[#This Row],[DIFFERENZA EFFETTIVA - SCARTI]]/Tabella1[[#This Row],[TEMPO EFFETTIVO]]*60,0)</f>
        <v>157</v>
      </c>
      <c r="AA275" t="s">
        <v>66</v>
      </c>
    </row>
    <row r="276" spans="1:27" x14ac:dyDescent="0.25">
      <c r="A276" s="1">
        <v>44616</v>
      </c>
      <c r="B276">
        <v>11</v>
      </c>
      <c r="C276" s="6" t="str">
        <f>VLOOKUP(Tabella1[[#This Row],[COD. OPERATORE]],Tabella3[],2,FALSE)</f>
        <v>ILENIA</v>
      </c>
      <c r="D276" t="s">
        <v>16</v>
      </c>
      <c r="E276" t="s">
        <v>26</v>
      </c>
      <c r="F276">
        <v>6</v>
      </c>
      <c r="G276" s="6" t="str">
        <f>VLOOKUP(Tabella1[[#This Row],[COD. MACCHINA]],Tabella35[],2,FALSE)</f>
        <v>MSA matr.4319</v>
      </c>
      <c r="H276">
        <v>557936</v>
      </c>
      <c r="I276">
        <v>558249</v>
      </c>
      <c r="J276" s="6">
        <f>Tabella1[[#This Row],[ASS. FINALI]]-Tabella1[[#This Row],[ASS.INIZIALI]]</f>
        <v>313</v>
      </c>
      <c r="K276" t="s">
        <v>20</v>
      </c>
      <c r="M276" s="6">
        <f>ROUNDDOWN(IF(Tabella1[[#This Row],[DOPPIO OPERATORE '[SI/NO']]]="SI",Tabella1[[#This Row],[DIFFERENZA]]/2,Tabella1[[#This Row],[DIFFERENZA]]),0)</f>
        <v>313</v>
      </c>
      <c r="O276" s="6">
        <f>Tabella1[[#This Row],[DIFFERENZA EFFETTIVA SE DOPPIO OPERATORE]]-Tabella1[[#This Row],[SCARTI]]</f>
        <v>313</v>
      </c>
      <c r="P276" s="4">
        <v>0.64236111111111105</v>
      </c>
      <c r="Q276" s="4">
        <v>0.72916666666666663</v>
      </c>
      <c r="R276" s="5">
        <f>Tabella1[[#This Row],[ORA FINE MATTINA]]-Tabella1[[#This Row],[ORA INIZIO MATTINA]]</f>
        <v>8.680555555555558E-2</v>
      </c>
      <c r="S276" s="4"/>
      <c r="T276" s="4"/>
      <c r="U276" s="5">
        <f>Tabella1[[#This Row],[ORA FINE POMERIGGIO]]-Tabella1[[#This Row],[ORA INIZIO POMERIGGIO]]</f>
        <v>0</v>
      </c>
      <c r="V276" s="5">
        <f>Tabella1[[#This Row],[TOT. TEMPO POMERIGGIO]]+Tabella1[[#This Row],[TOT. TEMPO MATTINA]]</f>
        <v>8.680555555555558E-2</v>
      </c>
      <c r="W276" s="7">
        <f>((HOUR(Tabella1[[#This Row],[TOT. ORE]])*60)+MINUTE(Tabella1[[#This Row],[TOT. ORE]]))</f>
        <v>125</v>
      </c>
      <c r="Y276" s="6">
        <f>Tabella1[[#This Row],[TOT. MINUTI]]-Tabella1[[#This Row],[FERMO MACCHINA]]</f>
        <v>125</v>
      </c>
      <c r="Z276" s="6">
        <f>ROUNDDOWN(Tabella1[[#This Row],[DIFFERENZA EFFETTIVA - SCARTI]]/Tabella1[[#This Row],[TEMPO EFFETTIVO]]*60,0)</f>
        <v>150</v>
      </c>
      <c r="AA276" t="s">
        <v>66</v>
      </c>
    </row>
    <row r="277" spans="1:27" x14ac:dyDescent="0.25">
      <c r="A277" s="1">
        <v>44617</v>
      </c>
      <c r="B277">
        <v>11</v>
      </c>
      <c r="C277" s="6" t="str">
        <f>VLOOKUP(Tabella1[[#This Row],[COD. OPERATORE]],Tabella3[],2,FALSE)</f>
        <v>ILENIA</v>
      </c>
      <c r="D277" t="s">
        <v>16</v>
      </c>
      <c r="E277" t="s">
        <v>26</v>
      </c>
      <c r="F277">
        <v>6</v>
      </c>
      <c r="G277" s="6" t="str">
        <f>VLOOKUP(Tabella1[[#This Row],[COD. MACCHINA]],Tabella35[],2,FALSE)</f>
        <v>MSA matr.4319</v>
      </c>
      <c r="H277">
        <v>558249</v>
      </c>
      <c r="I277">
        <v>558442</v>
      </c>
      <c r="J277" s="6">
        <f>Tabella1[[#This Row],[ASS. FINALI]]-Tabella1[[#This Row],[ASS.INIZIALI]]</f>
        <v>193</v>
      </c>
      <c r="K277" t="s">
        <v>20</v>
      </c>
      <c r="M277" s="6">
        <f>ROUNDDOWN(IF(Tabella1[[#This Row],[DOPPIO OPERATORE '[SI/NO']]]="SI",Tabella1[[#This Row],[DIFFERENZA]]/2,Tabella1[[#This Row],[DIFFERENZA]]),0)</f>
        <v>193</v>
      </c>
      <c r="O277" s="6">
        <f>Tabella1[[#This Row],[DIFFERENZA EFFETTIVA SE DOPPIO OPERATORE]]-Tabella1[[#This Row],[SCARTI]]</f>
        <v>193</v>
      </c>
      <c r="P277" s="4">
        <v>0.33333333333333331</v>
      </c>
      <c r="Q277" s="4">
        <v>0.36805555555555558</v>
      </c>
      <c r="R277" s="5">
        <f>Tabella1[[#This Row],[ORA FINE MATTINA]]-Tabella1[[#This Row],[ORA INIZIO MATTINA]]</f>
        <v>3.4722222222222265E-2</v>
      </c>
      <c r="S277" s="4"/>
      <c r="T277" s="4"/>
      <c r="U277" s="5">
        <f>Tabella1[[#This Row],[ORA FINE POMERIGGIO]]-Tabella1[[#This Row],[ORA INIZIO POMERIGGIO]]</f>
        <v>0</v>
      </c>
      <c r="V277" s="5">
        <f>Tabella1[[#This Row],[TOT. TEMPO POMERIGGIO]]+Tabella1[[#This Row],[TOT. TEMPO MATTINA]]</f>
        <v>3.4722222222222265E-2</v>
      </c>
      <c r="W277" s="7">
        <f>((HOUR(Tabella1[[#This Row],[TOT. ORE]])*60)+MINUTE(Tabella1[[#This Row],[TOT. ORE]]))</f>
        <v>50</v>
      </c>
      <c r="Y277" s="6">
        <f>Tabella1[[#This Row],[TOT. MINUTI]]-Tabella1[[#This Row],[FERMO MACCHINA]]</f>
        <v>50</v>
      </c>
      <c r="Z277" s="6">
        <f>ROUNDDOWN(Tabella1[[#This Row],[DIFFERENZA EFFETTIVA - SCARTI]]/Tabella1[[#This Row],[TEMPO EFFETTIVO]]*60,0)</f>
        <v>231</v>
      </c>
    </row>
    <row r="278" spans="1:27" x14ac:dyDescent="0.25">
      <c r="A278" s="1">
        <v>44617</v>
      </c>
      <c r="B278">
        <v>11</v>
      </c>
      <c r="C278" s="6" t="str">
        <f>VLOOKUP(Tabella1[[#This Row],[COD. OPERATORE]],Tabella3[],2,FALSE)</f>
        <v>ILENIA</v>
      </c>
      <c r="D278" t="s">
        <v>16</v>
      </c>
      <c r="E278" t="s">
        <v>200</v>
      </c>
      <c r="F278">
        <v>6</v>
      </c>
      <c r="G278" s="6" t="str">
        <f>VLOOKUP(Tabella1[[#This Row],[COD. MACCHINA]],Tabella35[],2,FALSE)</f>
        <v>MSA matr.4319</v>
      </c>
      <c r="H278">
        <v>558442</v>
      </c>
      <c r="I278">
        <v>558543</v>
      </c>
      <c r="J278" s="6">
        <f>Tabella1[[#This Row],[ASS. FINALI]]-Tabella1[[#This Row],[ASS.INIZIALI]]</f>
        <v>101</v>
      </c>
      <c r="K278" t="s">
        <v>20</v>
      </c>
      <c r="M278" s="6">
        <f>ROUNDDOWN(IF(Tabella1[[#This Row],[DOPPIO OPERATORE '[SI/NO']]]="SI",Tabella1[[#This Row],[DIFFERENZA]]/2,Tabella1[[#This Row],[DIFFERENZA]]),0)</f>
        <v>101</v>
      </c>
      <c r="O278" s="6">
        <f>Tabella1[[#This Row],[DIFFERENZA EFFETTIVA SE DOPPIO OPERATORE]]-Tabella1[[#This Row],[SCARTI]]</f>
        <v>101</v>
      </c>
      <c r="P278" s="4">
        <v>0.36805555555555558</v>
      </c>
      <c r="Q278" s="4">
        <v>0.3888888888888889</v>
      </c>
      <c r="R278" s="5">
        <f>Tabella1[[#This Row],[ORA FINE MATTINA]]-Tabella1[[#This Row],[ORA INIZIO MATTINA]]</f>
        <v>2.0833333333333315E-2</v>
      </c>
      <c r="S278" s="4"/>
      <c r="T278" s="4"/>
      <c r="U278" s="5">
        <f>Tabella1[[#This Row],[ORA FINE POMERIGGIO]]-Tabella1[[#This Row],[ORA INIZIO POMERIGGIO]]</f>
        <v>0</v>
      </c>
      <c r="V278" s="5">
        <f>Tabella1[[#This Row],[TOT. TEMPO POMERIGGIO]]+Tabella1[[#This Row],[TOT. TEMPO MATTINA]]</f>
        <v>2.0833333333333315E-2</v>
      </c>
      <c r="W278" s="7">
        <f>((HOUR(Tabella1[[#This Row],[TOT. ORE]])*60)+MINUTE(Tabella1[[#This Row],[TOT. ORE]]))</f>
        <v>30</v>
      </c>
      <c r="Y278" s="6">
        <f>Tabella1[[#This Row],[TOT. MINUTI]]-Tabella1[[#This Row],[FERMO MACCHINA]]</f>
        <v>30</v>
      </c>
      <c r="Z278" s="6">
        <f>ROUNDDOWN(Tabella1[[#This Row],[DIFFERENZA EFFETTIVA - SCARTI]]/Tabella1[[#This Row],[TEMPO EFFETTIVO]]*60,0)</f>
        <v>202</v>
      </c>
    </row>
    <row r="279" spans="1:27" x14ac:dyDescent="0.25">
      <c r="A279" s="1">
        <v>44607</v>
      </c>
      <c r="B279">
        <v>35</v>
      </c>
      <c r="C279" s="6" t="str">
        <f>VLOOKUP(Tabella1[[#This Row],[COD. OPERATORE]],Tabella3[],2,FALSE)</f>
        <v>MELANIA</v>
      </c>
      <c r="D279" t="s">
        <v>16</v>
      </c>
      <c r="E279" t="s">
        <v>26</v>
      </c>
      <c r="F279">
        <v>8</v>
      </c>
      <c r="G279" s="6" t="str">
        <f>VLOOKUP(Tabella1[[#This Row],[COD. MACCHINA]],Tabella35[],2,FALSE)</f>
        <v>MONTAGGIO RUOTE</v>
      </c>
      <c r="H279">
        <v>10750</v>
      </c>
      <c r="I279">
        <v>12000</v>
      </c>
      <c r="J279" s="6">
        <f>Tabella1[[#This Row],[ASS. FINALI]]-Tabella1[[#This Row],[ASS.INIZIALI]]</f>
        <v>1250</v>
      </c>
      <c r="K279" t="s">
        <v>20</v>
      </c>
      <c r="M279" s="6">
        <f>ROUNDDOWN(IF(Tabella1[[#This Row],[DOPPIO OPERATORE '[SI/NO']]]="SI",Tabella1[[#This Row],[DIFFERENZA]]/2,Tabella1[[#This Row],[DIFFERENZA]]),0)</f>
        <v>1250</v>
      </c>
      <c r="O279" s="6">
        <f>Tabella1[[#This Row],[DIFFERENZA EFFETTIVA SE DOPPIO OPERATORE]]-Tabella1[[#This Row],[SCARTI]]</f>
        <v>1250</v>
      </c>
      <c r="P279" s="4">
        <v>0.33333333333333331</v>
      </c>
      <c r="Q279" s="4">
        <v>0.45833333333333331</v>
      </c>
      <c r="R279" s="5">
        <f>Tabella1[[#This Row],[ORA FINE MATTINA]]-Tabella1[[#This Row],[ORA INIZIO MATTINA]]</f>
        <v>0.125</v>
      </c>
      <c r="S279" s="4"/>
      <c r="T279" s="4"/>
      <c r="U279" s="5">
        <f>Tabella1[[#This Row],[ORA FINE POMERIGGIO]]-Tabella1[[#This Row],[ORA INIZIO POMERIGGIO]]</f>
        <v>0</v>
      </c>
      <c r="V279" s="5">
        <f>Tabella1[[#This Row],[TOT. TEMPO POMERIGGIO]]+Tabella1[[#This Row],[TOT. TEMPO MATTINA]]</f>
        <v>0.125</v>
      </c>
      <c r="W279" s="7">
        <f>((HOUR(Tabella1[[#This Row],[TOT. ORE]])*60)+MINUTE(Tabella1[[#This Row],[TOT. ORE]]))</f>
        <v>180</v>
      </c>
      <c r="Y279" s="6">
        <f>Tabella1[[#This Row],[TOT. MINUTI]]-Tabella1[[#This Row],[FERMO MACCHINA]]</f>
        <v>180</v>
      </c>
      <c r="Z279" s="6">
        <f>ROUNDDOWN(Tabella1[[#This Row],[DIFFERENZA EFFETTIVA - SCARTI]]/Tabella1[[#This Row],[TEMPO EFFETTIVO]]*60,0)</f>
        <v>416</v>
      </c>
    </row>
    <row r="280" spans="1:27" x14ac:dyDescent="0.25">
      <c r="A280" s="1">
        <v>44607</v>
      </c>
      <c r="B280">
        <v>35</v>
      </c>
      <c r="C280" s="6" t="str">
        <f>VLOOKUP(Tabella1[[#This Row],[COD. OPERATORE]],Tabella3[],2,FALSE)</f>
        <v>MELANIA</v>
      </c>
      <c r="D280" t="s">
        <v>16</v>
      </c>
      <c r="E280" t="s">
        <v>62</v>
      </c>
      <c r="F280">
        <v>9</v>
      </c>
      <c r="G280" s="6" t="str">
        <f>VLOOKUP(Tabella1[[#This Row],[COD. MACCHINA]],Tabella35[],2,FALSE)</f>
        <v>MONTAGGIO ANELLINI</v>
      </c>
      <c r="H280">
        <v>0</v>
      </c>
      <c r="I280">
        <v>2000</v>
      </c>
      <c r="J280" s="6">
        <f>Tabella1[[#This Row],[ASS. FINALI]]-Tabella1[[#This Row],[ASS.INIZIALI]]</f>
        <v>2000</v>
      </c>
      <c r="K280" t="s">
        <v>20</v>
      </c>
      <c r="M280" s="6">
        <f>ROUNDDOWN(IF(Tabella1[[#This Row],[DOPPIO OPERATORE '[SI/NO']]]="SI",Tabella1[[#This Row],[DIFFERENZA]]/2,Tabella1[[#This Row],[DIFFERENZA]]),0)</f>
        <v>2000</v>
      </c>
      <c r="O280" s="6">
        <f>Tabella1[[#This Row],[DIFFERENZA EFFETTIVA SE DOPPIO OPERATORE]]-Tabella1[[#This Row],[SCARTI]]</f>
        <v>2000</v>
      </c>
      <c r="P280" s="4">
        <v>0.45833333333333331</v>
      </c>
      <c r="Q280" s="4">
        <v>0.5</v>
      </c>
      <c r="R280" s="5">
        <f>Tabella1[[#This Row],[ORA FINE MATTINA]]-Tabella1[[#This Row],[ORA INIZIO MATTINA]]</f>
        <v>4.1666666666666685E-2</v>
      </c>
      <c r="S280" s="4">
        <v>0.5625</v>
      </c>
      <c r="T280" s="4">
        <v>0.60416666666666663</v>
      </c>
      <c r="U280" s="5">
        <f>Tabella1[[#This Row],[ORA FINE POMERIGGIO]]-Tabella1[[#This Row],[ORA INIZIO POMERIGGIO]]</f>
        <v>4.166666666666663E-2</v>
      </c>
      <c r="V280" s="5">
        <f>Tabella1[[#This Row],[TOT. TEMPO POMERIGGIO]]+Tabella1[[#This Row],[TOT. TEMPO MATTINA]]</f>
        <v>8.3333333333333315E-2</v>
      </c>
      <c r="W280" s="7">
        <f>((HOUR(Tabella1[[#This Row],[TOT. ORE]])*60)+MINUTE(Tabella1[[#This Row],[TOT. ORE]]))</f>
        <v>120</v>
      </c>
      <c r="Y280" s="6">
        <f>Tabella1[[#This Row],[TOT. MINUTI]]-Tabella1[[#This Row],[FERMO MACCHINA]]</f>
        <v>120</v>
      </c>
      <c r="Z280" s="6">
        <f>ROUNDDOWN(Tabella1[[#This Row],[DIFFERENZA EFFETTIVA - SCARTI]]/Tabella1[[#This Row],[TEMPO EFFETTIVO]]*60,0)</f>
        <v>1000</v>
      </c>
    </row>
    <row r="281" spans="1:27" x14ac:dyDescent="0.25">
      <c r="A281" s="1">
        <v>44607</v>
      </c>
      <c r="B281">
        <v>35</v>
      </c>
      <c r="C281" s="6" t="str">
        <f>VLOOKUP(Tabella1[[#This Row],[COD. OPERATORE]],Tabella3[],2,FALSE)</f>
        <v>MELANIA</v>
      </c>
      <c r="D281" t="s">
        <v>16</v>
      </c>
      <c r="E281" t="s">
        <v>26</v>
      </c>
      <c r="F281">
        <v>8</v>
      </c>
      <c r="G281" s="6" t="str">
        <f>VLOOKUP(Tabella1[[#This Row],[COD. MACCHINA]],Tabella35[],2,FALSE)</f>
        <v>MONTAGGIO RUOTE</v>
      </c>
      <c r="H281">
        <v>12000</v>
      </c>
      <c r="I281">
        <v>13180</v>
      </c>
      <c r="J281" s="6">
        <f>Tabella1[[#This Row],[ASS. FINALI]]-Tabella1[[#This Row],[ASS.INIZIALI]]</f>
        <v>1180</v>
      </c>
      <c r="K281" t="s">
        <v>20</v>
      </c>
      <c r="M281" s="6">
        <f>ROUNDDOWN(IF(Tabella1[[#This Row],[DOPPIO OPERATORE '[SI/NO']]]="SI",Tabella1[[#This Row],[DIFFERENZA]]/2,Tabella1[[#This Row],[DIFFERENZA]]),0)</f>
        <v>1180</v>
      </c>
      <c r="O281" s="6">
        <f>Tabella1[[#This Row],[DIFFERENZA EFFETTIVA SE DOPPIO OPERATORE]]-Tabella1[[#This Row],[SCARTI]]</f>
        <v>1180</v>
      </c>
      <c r="P281" s="4">
        <v>0.60416666666666663</v>
      </c>
      <c r="Q281" s="4">
        <v>0.72916666666666663</v>
      </c>
      <c r="R281" s="5">
        <f>Tabella1[[#This Row],[ORA FINE MATTINA]]-Tabella1[[#This Row],[ORA INIZIO MATTINA]]</f>
        <v>0.125</v>
      </c>
      <c r="S281" s="4"/>
      <c r="T281" s="4"/>
      <c r="U281" s="5">
        <f>Tabella1[[#This Row],[ORA FINE POMERIGGIO]]-Tabella1[[#This Row],[ORA INIZIO POMERIGGIO]]</f>
        <v>0</v>
      </c>
      <c r="V281" s="5">
        <f>Tabella1[[#This Row],[TOT. TEMPO POMERIGGIO]]+Tabella1[[#This Row],[TOT. TEMPO MATTINA]]</f>
        <v>0.125</v>
      </c>
      <c r="W281" s="7">
        <f>((HOUR(Tabella1[[#This Row],[TOT. ORE]])*60)+MINUTE(Tabella1[[#This Row],[TOT. ORE]]))</f>
        <v>180</v>
      </c>
      <c r="Y281" s="6">
        <f>Tabella1[[#This Row],[TOT. MINUTI]]-Tabella1[[#This Row],[FERMO MACCHINA]]</f>
        <v>180</v>
      </c>
      <c r="Z281" s="6">
        <f>ROUNDDOWN(Tabella1[[#This Row],[DIFFERENZA EFFETTIVA - SCARTI]]/Tabella1[[#This Row],[TEMPO EFFETTIVO]]*60,0)</f>
        <v>393</v>
      </c>
    </row>
    <row r="282" spans="1:27" x14ac:dyDescent="0.25">
      <c r="A282" s="1">
        <v>44608</v>
      </c>
      <c r="B282">
        <v>35</v>
      </c>
      <c r="C282" s="6" t="str">
        <f>VLOOKUP(Tabella1[[#This Row],[COD. OPERATORE]],Tabella3[],2,FALSE)</f>
        <v>MELANIA</v>
      </c>
      <c r="D282" t="s">
        <v>16</v>
      </c>
      <c r="E282" t="s">
        <v>26</v>
      </c>
      <c r="F282">
        <v>8</v>
      </c>
      <c r="G282" s="6" t="str">
        <f>VLOOKUP(Tabella1[[#This Row],[COD. MACCHINA]],Tabella35[],2,FALSE)</f>
        <v>MONTAGGIO RUOTE</v>
      </c>
      <c r="H282">
        <v>13180</v>
      </c>
      <c r="I282">
        <v>14000</v>
      </c>
      <c r="J282" s="6">
        <f>Tabella1[[#This Row],[ASS. FINALI]]-Tabella1[[#This Row],[ASS.INIZIALI]]</f>
        <v>820</v>
      </c>
      <c r="K282" t="s">
        <v>20</v>
      </c>
      <c r="M282" s="6">
        <f>ROUNDDOWN(IF(Tabella1[[#This Row],[DOPPIO OPERATORE '[SI/NO']]]="SI",Tabella1[[#This Row],[DIFFERENZA]]/2,Tabella1[[#This Row],[DIFFERENZA]]),0)</f>
        <v>820</v>
      </c>
      <c r="O282" s="6">
        <f>Tabella1[[#This Row],[DIFFERENZA EFFETTIVA SE DOPPIO OPERATORE]]-Tabella1[[#This Row],[SCARTI]]</f>
        <v>820</v>
      </c>
      <c r="P282" s="4">
        <v>0.3611111111111111</v>
      </c>
      <c r="Q282" s="4">
        <v>0.45833333333333331</v>
      </c>
      <c r="R282" s="5">
        <f>Tabella1[[#This Row],[ORA FINE MATTINA]]-Tabella1[[#This Row],[ORA INIZIO MATTINA]]</f>
        <v>9.722222222222221E-2</v>
      </c>
      <c r="S282" s="4"/>
      <c r="T282" s="4"/>
      <c r="U282" s="5">
        <f>Tabella1[[#This Row],[ORA FINE POMERIGGIO]]-Tabella1[[#This Row],[ORA INIZIO POMERIGGIO]]</f>
        <v>0</v>
      </c>
      <c r="V282" s="5">
        <f>Tabella1[[#This Row],[TOT. TEMPO POMERIGGIO]]+Tabella1[[#This Row],[TOT. TEMPO MATTINA]]</f>
        <v>9.722222222222221E-2</v>
      </c>
      <c r="W282" s="7">
        <f>((HOUR(Tabella1[[#This Row],[TOT. ORE]])*60)+MINUTE(Tabella1[[#This Row],[TOT. ORE]]))</f>
        <v>140</v>
      </c>
      <c r="Y282" s="6">
        <f>Tabella1[[#This Row],[TOT. MINUTI]]-Tabella1[[#This Row],[FERMO MACCHINA]]</f>
        <v>140</v>
      </c>
      <c r="Z282" s="6">
        <f>ROUNDDOWN(Tabella1[[#This Row],[DIFFERENZA EFFETTIVA - SCARTI]]/Tabella1[[#This Row],[TEMPO EFFETTIVO]]*60,0)</f>
        <v>351</v>
      </c>
    </row>
    <row r="283" spans="1:27" x14ac:dyDescent="0.25">
      <c r="A283" s="1">
        <v>44608</v>
      </c>
      <c r="B283">
        <v>35</v>
      </c>
      <c r="C283" s="6" t="str">
        <f>VLOOKUP(Tabella1[[#This Row],[COD. OPERATORE]],Tabella3[],2,FALSE)</f>
        <v>MELANIA</v>
      </c>
      <c r="D283" t="s">
        <v>16</v>
      </c>
      <c r="E283" t="s">
        <v>201</v>
      </c>
      <c r="F283">
        <v>8</v>
      </c>
      <c r="G283" s="6" t="str">
        <f>VLOOKUP(Tabella1[[#This Row],[COD. MACCHINA]],Tabella35[],2,FALSE)</f>
        <v>MONTAGGIO RUOTE</v>
      </c>
      <c r="H283">
        <v>0</v>
      </c>
      <c r="I283">
        <v>100</v>
      </c>
      <c r="J283" s="6">
        <f>Tabella1[[#This Row],[ASS. FINALI]]-Tabella1[[#This Row],[ASS.INIZIALI]]</f>
        <v>100</v>
      </c>
      <c r="K283" t="s">
        <v>20</v>
      </c>
      <c r="M283" s="6">
        <f>ROUNDDOWN(IF(Tabella1[[#This Row],[DOPPIO OPERATORE '[SI/NO']]]="SI",Tabella1[[#This Row],[DIFFERENZA]]/2,Tabella1[[#This Row],[DIFFERENZA]]),0)</f>
        <v>100</v>
      </c>
      <c r="O283" s="6">
        <f>Tabella1[[#This Row],[DIFFERENZA EFFETTIVA SE DOPPIO OPERATORE]]-Tabella1[[#This Row],[SCARTI]]</f>
        <v>100</v>
      </c>
      <c r="P283" s="4">
        <v>0.45833333333333331</v>
      </c>
      <c r="Q283" s="4">
        <v>0.46875</v>
      </c>
      <c r="R283" s="5">
        <f>Tabella1[[#This Row],[ORA FINE MATTINA]]-Tabella1[[#This Row],[ORA INIZIO MATTINA]]</f>
        <v>1.0416666666666685E-2</v>
      </c>
      <c r="S283" s="4"/>
      <c r="T283" s="4"/>
      <c r="U283" s="5">
        <f>Tabella1[[#This Row],[ORA FINE POMERIGGIO]]-Tabella1[[#This Row],[ORA INIZIO POMERIGGIO]]</f>
        <v>0</v>
      </c>
      <c r="V283" s="5">
        <f>Tabella1[[#This Row],[TOT. TEMPO POMERIGGIO]]+Tabella1[[#This Row],[TOT. TEMPO MATTINA]]</f>
        <v>1.0416666666666685E-2</v>
      </c>
      <c r="W283" s="7">
        <f>((HOUR(Tabella1[[#This Row],[TOT. ORE]])*60)+MINUTE(Tabella1[[#This Row],[TOT. ORE]]))</f>
        <v>15</v>
      </c>
      <c r="Y283" s="6">
        <f>Tabella1[[#This Row],[TOT. MINUTI]]-Tabella1[[#This Row],[FERMO MACCHINA]]</f>
        <v>15</v>
      </c>
      <c r="Z283" s="6">
        <f>ROUNDDOWN(Tabella1[[#This Row],[DIFFERENZA EFFETTIVA - SCARTI]]/Tabella1[[#This Row],[TEMPO EFFETTIVO]]*60,0)</f>
        <v>400</v>
      </c>
    </row>
    <row r="284" spans="1:27" x14ac:dyDescent="0.25">
      <c r="A284" s="1">
        <v>44608</v>
      </c>
      <c r="B284">
        <v>35</v>
      </c>
      <c r="C284" s="6" t="str">
        <f>VLOOKUP(Tabella1[[#This Row],[COD. OPERATORE]],Tabella3[],2,FALSE)</f>
        <v>MELANIA</v>
      </c>
      <c r="D284" t="s">
        <v>16</v>
      </c>
      <c r="E284" t="s">
        <v>62</v>
      </c>
      <c r="F284">
        <v>9</v>
      </c>
      <c r="G284" s="6" t="str">
        <f>VLOOKUP(Tabella1[[#This Row],[COD. MACCHINA]],Tabella35[],2,FALSE)</f>
        <v>MONTAGGIO ANELLINI</v>
      </c>
      <c r="H284">
        <v>0</v>
      </c>
      <c r="I284">
        <v>500</v>
      </c>
      <c r="J284" s="6">
        <f>Tabella1[[#This Row],[ASS. FINALI]]-Tabella1[[#This Row],[ASS.INIZIALI]]</f>
        <v>500</v>
      </c>
      <c r="K284" t="s">
        <v>20</v>
      </c>
      <c r="M284" s="6">
        <f>ROUNDDOWN(IF(Tabella1[[#This Row],[DOPPIO OPERATORE '[SI/NO']]]="SI",Tabella1[[#This Row],[DIFFERENZA]]/2,Tabella1[[#This Row],[DIFFERENZA]]),0)</f>
        <v>500</v>
      </c>
      <c r="O284" s="6">
        <f>Tabella1[[#This Row],[DIFFERENZA EFFETTIVA SE DOPPIO OPERATORE]]-Tabella1[[#This Row],[SCARTI]]</f>
        <v>500</v>
      </c>
      <c r="P284" s="4">
        <v>0.46875</v>
      </c>
      <c r="Q284" s="4">
        <v>0.4861111111111111</v>
      </c>
      <c r="R284" s="5">
        <f>Tabella1[[#This Row],[ORA FINE MATTINA]]-Tabella1[[#This Row],[ORA INIZIO MATTINA]]</f>
        <v>1.7361111111111105E-2</v>
      </c>
      <c r="S284" s="4"/>
      <c r="T284" s="4"/>
      <c r="U284" s="5">
        <f>Tabella1[[#This Row],[ORA FINE POMERIGGIO]]-Tabella1[[#This Row],[ORA INIZIO POMERIGGIO]]</f>
        <v>0</v>
      </c>
      <c r="V284" s="5">
        <f>Tabella1[[#This Row],[TOT. TEMPO POMERIGGIO]]+Tabella1[[#This Row],[TOT. TEMPO MATTINA]]</f>
        <v>1.7361111111111105E-2</v>
      </c>
      <c r="W284" s="7">
        <f>((HOUR(Tabella1[[#This Row],[TOT. ORE]])*60)+MINUTE(Tabella1[[#This Row],[TOT. ORE]]))</f>
        <v>25</v>
      </c>
      <c r="Y284" s="6">
        <f>Tabella1[[#This Row],[TOT. MINUTI]]-Tabella1[[#This Row],[FERMO MACCHINA]]</f>
        <v>25</v>
      </c>
      <c r="Z284" s="6">
        <f>ROUNDDOWN(Tabella1[[#This Row],[DIFFERENZA EFFETTIVA - SCARTI]]/Tabella1[[#This Row],[TEMPO EFFETTIVO]]*60,0)</f>
        <v>1200</v>
      </c>
    </row>
    <row r="285" spans="1:27" x14ac:dyDescent="0.25">
      <c r="A285" s="1">
        <v>44608</v>
      </c>
      <c r="B285">
        <v>35</v>
      </c>
      <c r="C285" s="6" t="str">
        <f>VLOOKUP(Tabella1[[#This Row],[COD. OPERATORE]],Tabella3[],2,FALSE)</f>
        <v>MELANIA</v>
      </c>
      <c r="D285" t="s">
        <v>16</v>
      </c>
      <c r="E285" t="s">
        <v>26</v>
      </c>
      <c r="F285">
        <v>8</v>
      </c>
      <c r="G285" s="6" t="str">
        <f>VLOOKUP(Tabella1[[#This Row],[COD. MACCHINA]],Tabella35[],2,FALSE)</f>
        <v>MONTAGGIO RUOTE</v>
      </c>
      <c r="H285">
        <v>0</v>
      </c>
      <c r="I285">
        <v>400</v>
      </c>
      <c r="J285" s="6">
        <f>Tabella1[[#This Row],[ASS. FINALI]]-Tabella1[[#This Row],[ASS.INIZIALI]]</f>
        <v>400</v>
      </c>
      <c r="K285" t="s">
        <v>20</v>
      </c>
      <c r="M285" s="6">
        <f>ROUNDDOWN(IF(Tabella1[[#This Row],[DOPPIO OPERATORE '[SI/NO']]]="SI",Tabella1[[#This Row],[DIFFERENZA]]/2,Tabella1[[#This Row],[DIFFERENZA]]),0)</f>
        <v>400</v>
      </c>
      <c r="O285" s="6">
        <f>Tabella1[[#This Row],[DIFFERENZA EFFETTIVA SE DOPPIO OPERATORE]]-Tabella1[[#This Row],[SCARTI]]</f>
        <v>400</v>
      </c>
      <c r="P285" s="4">
        <v>0.4861111111111111</v>
      </c>
      <c r="Q285" s="4">
        <v>0.5</v>
      </c>
      <c r="R285" s="5">
        <f>Tabella1[[#This Row],[ORA FINE MATTINA]]-Tabella1[[#This Row],[ORA INIZIO MATTINA]]</f>
        <v>1.3888888888888895E-2</v>
      </c>
      <c r="S285" s="4">
        <v>0.5625</v>
      </c>
      <c r="T285" s="4">
        <v>0.59375</v>
      </c>
      <c r="U285" s="5">
        <f>Tabella1[[#This Row],[ORA FINE POMERIGGIO]]-Tabella1[[#This Row],[ORA INIZIO POMERIGGIO]]</f>
        <v>3.125E-2</v>
      </c>
      <c r="V285" s="5">
        <f>Tabella1[[#This Row],[TOT. TEMPO POMERIGGIO]]+Tabella1[[#This Row],[TOT. TEMPO MATTINA]]</f>
        <v>4.5138888888888895E-2</v>
      </c>
      <c r="W285" s="7">
        <f>((HOUR(Tabella1[[#This Row],[TOT. ORE]])*60)+MINUTE(Tabella1[[#This Row],[TOT. ORE]]))</f>
        <v>65</v>
      </c>
      <c r="Y285" s="6">
        <f>Tabella1[[#This Row],[TOT. MINUTI]]-Tabella1[[#This Row],[FERMO MACCHINA]]</f>
        <v>65</v>
      </c>
      <c r="Z285" s="6">
        <f>ROUNDDOWN(Tabella1[[#This Row],[DIFFERENZA EFFETTIVA - SCARTI]]/Tabella1[[#This Row],[TEMPO EFFETTIVO]]*60,0)</f>
        <v>369</v>
      </c>
    </row>
    <row r="286" spans="1:27" x14ac:dyDescent="0.25">
      <c r="A286" s="1">
        <v>44608</v>
      </c>
      <c r="B286">
        <v>35</v>
      </c>
      <c r="C286" s="6" t="str">
        <f>VLOOKUP(Tabella1[[#This Row],[COD. OPERATORE]],Tabella3[],2,FALSE)</f>
        <v>MELANIA</v>
      </c>
      <c r="D286" t="s">
        <v>16</v>
      </c>
      <c r="E286" t="s">
        <v>26</v>
      </c>
      <c r="F286">
        <v>6</v>
      </c>
      <c r="G286" s="6" t="str">
        <f>VLOOKUP(Tabella1[[#This Row],[COD. MACCHINA]],Tabella35[],2,FALSE)</f>
        <v>MSA matr.4319</v>
      </c>
      <c r="H286">
        <v>555290</v>
      </c>
      <c r="I286">
        <v>555390</v>
      </c>
      <c r="J286" s="6">
        <f>Tabella1[[#This Row],[ASS. FINALI]]-Tabella1[[#This Row],[ASS.INIZIALI]]</f>
        <v>100</v>
      </c>
      <c r="K286" t="s">
        <v>20</v>
      </c>
      <c r="M286" s="6">
        <f>ROUNDDOWN(IF(Tabella1[[#This Row],[DOPPIO OPERATORE '[SI/NO']]]="SI",Tabella1[[#This Row],[DIFFERENZA]]/2,Tabella1[[#This Row],[DIFFERENZA]]),0)</f>
        <v>100</v>
      </c>
      <c r="O286" s="6">
        <f>Tabella1[[#This Row],[DIFFERENZA EFFETTIVA SE DOPPIO OPERATORE]]-Tabella1[[#This Row],[SCARTI]]</f>
        <v>100</v>
      </c>
      <c r="P286" s="4">
        <v>0.59375</v>
      </c>
      <c r="Q286" s="4">
        <v>0.60416666666666663</v>
      </c>
      <c r="R286" s="5">
        <f>Tabella1[[#This Row],[ORA FINE MATTINA]]-Tabella1[[#This Row],[ORA INIZIO MATTINA]]</f>
        <v>1.041666666666663E-2</v>
      </c>
      <c r="S286" s="4"/>
      <c r="T286" s="4"/>
      <c r="U286" s="5">
        <f>Tabella1[[#This Row],[ORA FINE POMERIGGIO]]-Tabella1[[#This Row],[ORA INIZIO POMERIGGIO]]</f>
        <v>0</v>
      </c>
      <c r="V286" s="5">
        <f>Tabella1[[#This Row],[TOT. TEMPO POMERIGGIO]]+Tabella1[[#This Row],[TOT. TEMPO MATTINA]]</f>
        <v>1.041666666666663E-2</v>
      </c>
      <c r="W286" s="7">
        <f>((HOUR(Tabella1[[#This Row],[TOT. ORE]])*60)+MINUTE(Tabella1[[#This Row],[TOT. ORE]]))</f>
        <v>15</v>
      </c>
      <c r="Y286" s="6">
        <f>Tabella1[[#This Row],[TOT. MINUTI]]-Tabella1[[#This Row],[FERMO MACCHINA]]</f>
        <v>15</v>
      </c>
      <c r="Z286" s="6">
        <f>ROUNDDOWN(Tabella1[[#This Row],[DIFFERENZA EFFETTIVA - SCARTI]]/Tabella1[[#This Row],[TEMPO EFFETTIVO]]*60,0)</f>
        <v>400</v>
      </c>
    </row>
    <row r="287" spans="1:27" x14ac:dyDescent="0.25">
      <c r="A287" s="1">
        <v>44608</v>
      </c>
      <c r="B287">
        <v>35</v>
      </c>
      <c r="C287" s="6" t="str">
        <f>VLOOKUP(Tabella1[[#This Row],[COD. OPERATORE]],Tabella3[],2,FALSE)</f>
        <v>MELANIA</v>
      </c>
      <c r="D287" t="s">
        <v>16</v>
      </c>
      <c r="E287" t="s">
        <v>201</v>
      </c>
      <c r="F287">
        <v>6</v>
      </c>
      <c r="G287" s="6" t="str">
        <f>VLOOKUP(Tabella1[[#This Row],[COD. MACCHINA]],Tabella35[],2,FALSE)</f>
        <v>MSA matr.4319</v>
      </c>
      <c r="H287">
        <v>555390</v>
      </c>
      <c r="I287">
        <v>555417</v>
      </c>
      <c r="J287" s="6">
        <f>Tabella1[[#This Row],[ASS. FINALI]]-Tabella1[[#This Row],[ASS.INIZIALI]]</f>
        <v>27</v>
      </c>
      <c r="K287" t="s">
        <v>20</v>
      </c>
      <c r="M287" s="6">
        <f>ROUNDDOWN(IF(Tabella1[[#This Row],[DOPPIO OPERATORE '[SI/NO']]]="SI",Tabella1[[#This Row],[DIFFERENZA]]/2,Tabella1[[#This Row],[DIFFERENZA]]),0)</f>
        <v>27</v>
      </c>
      <c r="O287" s="6">
        <f>Tabella1[[#This Row],[DIFFERENZA EFFETTIVA SE DOPPIO OPERATORE]]-Tabella1[[#This Row],[SCARTI]]</f>
        <v>27</v>
      </c>
      <c r="P287" s="4">
        <v>0.60416666666666663</v>
      </c>
      <c r="Q287" s="4">
        <v>0.61458333333333337</v>
      </c>
      <c r="R287" s="5">
        <f>Tabella1[[#This Row],[ORA FINE MATTINA]]-Tabella1[[#This Row],[ORA INIZIO MATTINA]]</f>
        <v>1.0416666666666741E-2</v>
      </c>
      <c r="S287" s="4"/>
      <c r="T287" s="4"/>
      <c r="U287" s="5">
        <f>Tabella1[[#This Row],[ORA FINE POMERIGGIO]]-Tabella1[[#This Row],[ORA INIZIO POMERIGGIO]]</f>
        <v>0</v>
      </c>
      <c r="V287" s="5">
        <f>Tabella1[[#This Row],[TOT. TEMPO POMERIGGIO]]+Tabella1[[#This Row],[TOT. TEMPO MATTINA]]</f>
        <v>1.0416666666666741E-2</v>
      </c>
      <c r="W287" s="7">
        <f>((HOUR(Tabella1[[#This Row],[TOT. ORE]])*60)+MINUTE(Tabella1[[#This Row],[TOT. ORE]]))</f>
        <v>15</v>
      </c>
      <c r="Y287" s="6">
        <f>Tabella1[[#This Row],[TOT. MINUTI]]-Tabella1[[#This Row],[FERMO MACCHINA]]</f>
        <v>15</v>
      </c>
      <c r="Z287" s="6">
        <f>ROUNDDOWN(Tabella1[[#This Row],[DIFFERENZA EFFETTIVA - SCARTI]]/Tabella1[[#This Row],[TEMPO EFFETTIVO]]*60,0)</f>
        <v>108</v>
      </c>
    </row>
    <row r="288" spans="1:27" x14ac:dyDescent="0.25">
      <c r="A288" s="1">
        <v>44608</v>
      </c>
      <c r="B288">
        <v>35</v>
      </c>
      <c r="C288" s="6" t="str">
        <f>VLOOKUP(Tabella1[[#This Row],[COD. OPERATORE]],Tabella3[],2,FALSE)</f>
        <v>MELANIA</v>
      </c>
      <c r="D288" t="s">
        <v>16</v>
      </c>
      <c r="E288" t="s">
        <v>26</v>
      </c>
      <c r="F288">
        <v>6</v>
      </c>
      <c r="G288" s="6" t="str">
        <f>VLOOKUP(Tabella1[[#This Row],[COD. MACCHINA]],Tabella35[],2,FALSE)</f>
        <v>MSA matr.4319</v>
      </c>
      <c r="H288">
        <v>555417</v>
      </c>
      <c r="I288">
        <v>555919</v>
      </c>
      <c r="J288" s="6">
        <f>Tabella1[[#This Row],[ASS. FINALI]]-Tabella1[[#This Row],[ASS.INIZIALI]]</f>
        <v>502</v>
      </c>
      <c r="K288" t="s">
        <v>20</v>
      </c>
      <c r="M288" s="6">
        <f>ROUNDDOWN(IF(Tabella1[[#This Row],[DOPPIO OPERATORE '[SI/NO']]]="SI",Tabella1[[#This Row],[DIFFERENZA]]/2,Tabella1[[#This Row],[DIFFERENZA]]),0)</f>
        <v>502</v>
      </c>
      <c r="O288" s="6">
        <f>Tabella1[[#This Row],[DIFFERENZA EFFETTIVA SE DOPPIO OPERATORE]]-Tabella1[[#This Row],[SCARTI]]</f>
        <v>502</v>
      </c>
      <c r="P288" s="4">
        <v>0.61458333333333337</v>
      </c>
      <c r="Q288" s="4">
        <v>0.68402777777777779</v>
      </c>
      <c r="R288" s="5">
        <f>Tabella1[[#This Row],[ORA FINE MATTINA]]-Tabella1[[#This Row],[ORA INIZIO MATTINA]]</f>
        <v>6.944444444444442E-2</v>
      </c>
      <c r="S288" s="4"/>
      <c r="T288" s="4"/>
      <c r="U288" s="5">
        <f>Tabella1[[#This Row],[ORA FINE POMERIGGIO]]-Tabella1[[#This Row],[ORA INIZIO POMERIGGIO]]</f>
        <v>0</v>
      </c>
      <c r="V288" s="5">
        <f>Tabella1[[#This Row],[TOT. TEMPO POMERIGGIO]]+Tabella1[[#This Row],[TOT. TEMPO MATTINA]]</f>
        <v>6.944444444444442E-2</v>
      </c>
      <c r="W288" s="7">
        <f>((HOUR(Tabella1[[#This Row],[TOT. ORE]])*60)+MINUTE(Tabella1[[#This Row],[TOT. ORE]]))</f>
        <v>100</v>
      </c>
      <c r="Y288" s="6">
        <f>Tabella1[[#This Row],[TOT. MINUTI]]-Tabella1[[#This Row],[FERMO MACCHINA]]</f>
        <v>100</v>
      </c>
      <c r="Z288" s="6">
        <f>ROUNDDOWN(Tabella1[[#This Row],[DIFFERENZA EFFETTIVA - SCARTI]]/Tabella1[[#This Row],[TEMPO EFFETTIVO]]*60,0)</f>
        <v>301</v>
      </c>
    </row>
    <row r="289" spans="1:27" x14ac:dyDescent="0.25">
      <c r="A289" s="1">
        <v>44606</v>
      </c>
      <c r="B289">
        <v>33</v>
      </c>
      <c r="C289" s="6" t="str">
        <f>VLOOKUP(Tabella1[[#This Row],[COD. OPERATORE]],Tabella3[],2,FALSE)</f>
        <v>KETTY</v>
      </c>
      <c r="D289" t="s">
        <v>87</v>
      </c>
      <c r="E289" t="s">
        <v>203</v>
      </c>
      <c r="F289">
        <v>7</v>
      </c>
      <c r="G289" s="6" t="str">
        <f>VLOOKUP(Tabella1[[#This Row],[COD. MACCHINA]],Tabella35[],2,FALSE)</f>
        <v>MSA matr.2316</v>
      </c>
      <c r="H289">
        <v>2410880</v>
      </c>
      <c r="I289">
        <v>2412846</v>
      </c>
      <c r="J289" s="6">
        <f>Tabella1[[#This Row],[ASS. FINALI]]-Tabella1[[#This Row],[ASS.INIZIALI]]</f>
        <v>1966</v>
      </c>
      <c r="K289" t="s">
        <v>20</v>
      </c>
      <c r="M289" s="6">
        <f>ROUNDDOWN(IF(Tabella1[[#This Row],[DOPPIO OPERATORE '[SI/NO']]]="SI",Tabella1[[#This Row],[DIFFERENZA]]/2,Tabella1[[#This Row],[DIFFERENZA]]),0)</f>
        <v>1966</v>
      </c>
      <c r="O289" s="6">
        <f>Tabella1[[#This Row],[DIFFERENZA EFFETTIVA SE DOPPIO OPERATORE]]-Tabella1[[#This Row],[SCARTI]]</f>
        <v>1966</v>
      </c>
      <c r="P289" s="4">
        <v>0.38194444444444442</v>
      </c>
      <c r="Q289" s="4">
        <v>0.5</v>
      </c>
      <c r="R289" s="5">
        <f>Tabella1[[#This Row],[ORA FINE MATTINA]]-Tabella1[[#This Row],[ORA INIZIO MATTINA]]</f>
        <v>0.11805555555555558</v>
      </c>
      <c r="S289" s="4">
        <v>0.5625</v>
      </c>
      <c r="T289" s="4">
        <v>0.66666666666666663</v>
      </c>
      <c r="U289" s="5">
        <f>Tabella1[[#This Row],[ORA FINE POMERIGGIO]]-Tabella1[[#This Row],[ORA INIZIO POMERIGGIO]]</f>
        <v>0.10416666666666663</v>
      </c>
      <c r="V289" s="5">
        <f>Tabella1[[#This Row],[TOT. TEMPO POMERIGGIO]]+Tabella1[[#This Row],[TOT. TEMPO MATTINA]]</f>
        <v>0.22222222222222221</v>
      </c>
      <c r="W289" s="7">
        <f>((HOUR(Tabella1[[#This Row],[TOT. ORE]])*60)+MINUTE(Tabella1[[#This Row],[TOT. ORE]]))</f>
        <v>320</v>
      </c>
      <c r="Y289" s="6">
        <f>Tabella1[[#This Row],[TOT. MINUTI]]-Tabella1[[#This Row],[FERMO MACCHINA]]</f>
        <v>320</v>
      </c>
      <c r="Z289" s="6">
        <f>ROUNDDOWN(Tabella1[[#This Row],[DIFFERENZA EFFETTIVA - SCARTI]]/Tabella1[[#This Row],[TEMPO EFFETTIVO]]*60,0)</f>
        <v>368</v>
      </c>
    </row>
    <row r="290" spans="1:27" x14ac:dyDescent="0.25">
      <c r="A290" s="1">
        <v>44606</v>
      </c>
      <c r="B290">
        <v>33</v>
      </c>
      <c r="C290" s="6" t="str">
        <f>VLOOKUP(Tabella1[[#This Row],[COD. OPERATORE]],Tabella3[],2,FALSE)</f>
        <v>KETTY</v>
      </c>
      <c r="D290" t="s">
        <v>87</v>
      </c>
      <c r="E290" t="s">
        <v>203</v>
      </c>
      <c r="F290">
        <v>7</v>
      </c>
      <c r="G290" s="6" t="str">
        <f>VLOOKUP(Tabella1[[#This Row],[COD. MACCHINA]],Tabella35[],2,FALSE)</f>
        <v>MSA matr.2316</v>
      </c>
      <c r="H290">
        <v>2412847</v>
      </c>
      <c r="I290">
        <v>2413646</v>
      </c>
      <c r="J290" s="6">
        <f>Tabella1[[#This Row],[ASS. FINALI]]-Tabella1[[#This Row],[ASS.INIZIALI]]</f>
        <v>799</v>
      </c>
      <c r="K290" t="s">
        <v>20</v>
      </c>
      <c r="M290" s="6">
        <f>ROUNDDOWN(IF(Tabella1[[#This Row],[DOPPIO OPERATORE '[SI/NO']]]="SI",Tabella1[[#This Row],[DIFFERENZA]]/2,Tabella1[[#This Row],[DIFFERENZA]]),0)</f>
        <v>799</v>
      </c>
      <c r="O290" s="6">
        <f>Tabella1[[#This Row],[DIFFERENZA EFFETTIVA SE DOPPIO OPERATORE]]-Tabella1[[#This Row],[SCARTI]]</f>
        <v>799</v>
      </c>
      <c r="P290" s="4">
        <v>0.66666666666666663</v>
      </c>
      <c r="Q290" s="4">
        <v>0.72916666666666663</v>
      </c>
      <c r="R290" s="5">
        <f>Tabella1[[#This Row],[ORA FINE MATTINA]]-Tabella1[[#This Row],[ORA INIZIO MATTINA]]</f>
        <v>6.25E-2</v>
      </c>
      <c r="S290" s="4"/>
      <c r="T290" s="4"/>
      <c r="U290" s="5">
        <f>Tabella1[[#This Row],[ORA FINE POMERIGGIO]]-Tabella1[[#This Row],[ORA INIZIO POMERIGGIO]]</f>
        <v>0</v>
      </c>
      <c r="V290" s="5">
        <f>Tabella1[[#This Row],[TOT. TEMPO POMERIGGIO]]+Tabella1[[#This Row],[TOT. TEMPO MATTINA]]</f>
        <v>6.25E-2</v>
      </c>
      <c r="W290" s="7">
        <f>((HOUR(Tabella1[[#This Row],[TOT. ORE]])*60)+MINUTE(Tabella1[[#This Row],[TOT. ORE]]))</f>
        <v>90</v>
      </c>
      <c r="Y290" s="6">
        <f>Tabella1[[#This Row],[TOT. MINUTI]]-Tabella1[[#This Row],[FERMO MACCHINA]]</f>
        <v>90</v>
      </c>
      <c r="Z290" s="6">
        <f>ROUNDDOWN(Tabella1[[#This Row],[DIFFERENZA EFFETTIVA - SCARTI]]/Tabella1[[#This Row],[TEMPO EFFETTIVO]]*60,0)</f>
        <v>532</v>
      </c>
    </row>
    <row r="291" spans="1:27" x14ac:dyDescent="0.25">
      <c r="A291" s="1">
        <v>44607</v>
      </c>
      <c r="B291">
        <v>33</v>
      </c>
      <c r="C291" s="6" t="str">
        <f>VLOOKUP(Tabella1[[#This Row],[COD. OPERATORE]],Tabella3[],2,FALSE)</f>
        <v>KETTY</v>
      </c>
      <c r="D291" t="s">
        <v>87</v>
      </c>
      <c r="E291" t="s">
        <v>203</v>
      </c>
      <c r="F291">
        <v>7</v>
      </c>
      <c r="G291" s="6" t="str">
        <f>VLOOKUP(Tabella1[[#This Row],[COD. MACCHINA]],Tabella35[],2,FALSE)</f>
        <v>MSA matr.2316</v>
      </c>
      <c r="H291">
        <v>2413647</v>
      </c>
      <c r="I291">
        <v>2413977</v>
      </c>
      <c r="J291" s="6">
        <f>Tabella1[[#This Row],[ASS. FINALI]]-Tabella1[[#This Row],[ASS.INIZIALI]]</f>
        <v>330</v>
      </c>
      <c r="K291" t="s">
        <v>20</v>
      </c>
      <c r="M291" s="6">
        <f>ROUNDDOWN(IF(Tabella1[[#This Row],[DOPPIO OPERATORE '[SI/NO']]]="SI",Tabella1[[#This Row],[DIFFERENZA]]/2,Tabella1[[#This Row],[DIFFERENZA]]),0)</f>
        <v>330</v>
      </c>
      <c r="O291" s="6">
        <f>Tabella1[[#This Row],[DIFFERENZA EFFETTIVA SE DOPPIO OPERATORE]]-Tabella1[[#This Row],[SCARTI]]</f>
        <v>330</v>
      </c>
      <c r="P291" s="4">
        <v>0.33333333333333331</v>
      </c>
      <c r="Q291" s="4">
        <v>0.3611111111111111</v>
      </c>
      <c r="R291" s="5">
        <f>Tabella1[[#This Row],[ORA FINE MATTINA]]-Tabella1[[#This Row],[ORA INIZIO MATTINA]]</f>
        <v>2.777777777777779E-2</v>
      </c>
      <c r="S291" s="4"/>
      <c r="T291" s="4"/>
      <c r="U291" s="5">
        <f>Tabella1[[#This Row],[ORA FINE POMERIGGIO]]-Tabella1[[#This Row],[ORA INIZIO POMERIGGIO]]</f>
        <v>0</v>
      </c>
      <c r="V291" s="5">
        <f>Tabella1[[#This Row],[TOT. TEMPO POMERIGGIO]]+Tabella1[[#This Row],[TOT. TEMPO MATTINA]]</f>
        <v>2.777777777777779E-2</v>
      </c>
      <c r="W291" s="7">
        <f>((HOUR(Tabella1[[#This Row],[TOT. ORE]])*60)+MINUTE(Tabella1[[#This Row],[TOT. ORE]]))</f>
        <v>40</v>
      </c>
      <c r="Y291" s="6">
        <f>Tabella1[[#This Row],[TOT. MINUTI]]-Tabella1[[#This Row],[FERMO MACCHINA]]</f>
        <v>40</v>
      </c>
      <c r="Z291" s="6">
        <f>ROUNDDOWN(Tabella1[[#This Row],[DIFFERENZA EFFETTIVA - SCARTI]]/Tabella1[[#This Row],[TEMPO EFFETTIVO]]*60,0)</f>
        <v>495</v>
      </c>
      <c r="AA291" t="s">
        <v>208</v>
      </c>
    </row>
    <row r="292" spans="1:27" x14ac:dyDescent="0.25">
      <c r="A292" s="1">
        <v>44607</v>
      </c>
      <c r="B292">
        <v>33</v>
      </c>
      <c r="C292" s="6" t="str">
        <f>VLOOKUP(Tabella1[[#This Row],[COD. OPERATORE]],Tabella3[],2,FALSE)</f>
        <v>KETTY</v>
      </c>
      <c r="D292" t="s">
        <v>87</v>
      </c>
      <c r="E292" t="s">
        <v>204</v>
      </c>
      <c r="F292">
        <v>7</v>
      </c>
      <c r="G292" s="6" t="str">
        <f>VLOOKUP(Tabella1[[#This Row],[COD. MACCHINA]],Tabella35[],2,FALSE)</f>
        <v>MSA matr.2316</v>
      </c>
      <c r="H292">
        <v>2413978</v>
      </c>
      <c r="I292">
        <v>2415048</v>
      </c>
      <c r="J292" s="6">
        <f>Tabella1[[#This Row],[ASS. FINALI]]-Tabella1[[#This Row],[ASS.INIZIALI]]</f>
        <v>1070</v>
      </c>
      <c r="K292" t="s">
        <v>20</v>
      </c>
      <c r="M292" s="6">
        <f>ROUNDDOWN(IF(Tabella1[[#This Row],[DOPPIO OPERATORE '[SI/NO']]]="SI",Tabella1[[#This Row],[DIFFERENZA]]/2,Tabella1[[#This Row],[DIFFERENZA]]),0)</f>
        <v>1070</v>
      </c>
      <c r="O292" s="6">
        <f>Tabella1[[#This Row],[DIFFERENZA EFFETTIVA SE DOPPIO OPERATORE]]-Tabella1[[#This Row],[SCARTI]]</f>
        <v>1070</v>
      </c>
      <c r="P292" s="4">
        <v>0.3611111111111111</v>
      </c>
      <c r="Q292" s="4">
        <v>0.48958333333333331</v>
      </c>
      <c r="R292" s="5">
        <f>Tabella1[[#This Row],[ORA FINE MATTINA]]-Tabella1[[#This Row],[ORA INIZIO MATTINA]]</f>
        <v>0.12847222222222221</v>
      </c>
      <c r="S292" s="4"/>
      <c r="T292" s="4"/>
      <c r="U292" s="5">
        <f>Tabella1[[#This Row],[ORA FINE POMERIGGIO]]-Tabella1[[#This Row],[ORA INIZIO POMERIGGIO]]</f>
        <v>0</v>
      </c>
      <c r="V292" s="5">
        <f>Tabella1[[#This Row],[TOT. TEMPO POMERIGGIO]]+Tabella1[[#This Row],[TOT. TEMPO MATTINA]]</f>
        <v>0.12847222222222221</v>
      </c>
      <c r="W292" s="7">
        <f>((HOUR(Tabella1[[#This Row],[TOT. ORE]])*60)+MINUTE(Tabella1[[#This Row],[TOT. ORE]]))</f>
        <v>185</v>
      </c>
      <c r="Y292" s="6">
        <f>Tabella1[[#This Row],[TOT. MINUTI]]-Tabella1[[#This Row],[FERMO MACCHINA]]</f>
        <v>185</v>
      </c>
      <c r="Z292" s="6">
        <f>ROUNDDOWN(Tabella1[[#This Row],[DIFFERENZA EFFETTIVA - SCARTI]]/Tabella1[[#This Row],[TEMPO EFFETTIVO]]*60,0)</f>
        <v>347</v>
      </c>
      <c r="AA292" t="s">
        <v>209</v>
      </c>
    </row>
    <row r="293" spans="1:27" x14ac:dyDescent="0.25">
      <c r="A293" s="1">
        <v>44607</v>
      </c>
      <c r="B293">
        <v>33</v>
      </c>
      <c r="C293" s="6" t="str">
        <f>VLOOKUP(Tabella1[[#This Row],[COD. OPERATORE]],Tabella3[],2,FALSE)</f>
        <v>KETTY</v>
      </c>
      <c r="D293" t="s">
        <v>87</v>
      </c>
      <c r="E293" t="s">
        <v>204</v>
      </c>
      <c r="F293">
        <v>7</v>
      </c>
      <c r="G293" s="6" t="str">
        <f>VLOOKUP(Tabella1[[#This Row],[COD. MACCHINA]],Tabella35[],2,FALSE)</f>
        <v>MSA matr.2316</v>
      </c>
      <c r="H293">
        <v>2415049</v>
      </c>
      <c r="I293">
        <v>2415173</v>
      </c>
      <c r="J293" s="6">
        <f>Tabella1[[#This Row],[ASS. FINALI]]-Tabella1[[#This Row],[ASS.INIZIALI]]</f>
        <v>124</v>
      </c>
      <c r="K293" t="s">
        <v>20</v>
      </c>
      <c r="M293" s="6">
        <f>ROUNDDOWN(IF(Tabella1[[#This Row],[DOPPIO OPERATORE '[SI/NO']]]="SI",Tabella1[[#This Row],[DIFFERENZA]]/2,Tabella1[[#This Row],[DIFFERENZA]]),0)</f>
        <v>124</v>
      </c>
      <c r="O293" s="6">
        <f>Tabella1[[#This Row],[DIFFERENZA EFFETTIVA SE DOPPIO OPERATORE]]-Tabella1[[#This Row],[SCARTI]]</f>
        <v>124</v>
      </c>
      <c r="P293" s="4">
        <v>0.48958333333333331</v>
      </c>
      <c r="Q293" s="4">
        <v>0.5</v>
      </c>
      <c r="R293" s="5">
        <f>Tabella1[[#This Row],[ORA FINE MATTINA]]-Tabella1[[#This Row],[ORA INIZIO MATTINA]]</f>
        <v>1.0416666666666685E-2</v>
      </c>
      <c r="S293" s="4"/>
      <c r="T293" s="4"/>
      <c r="U293" s="5">
        <f>Tabella1[[#This Row],[ORA FINE POMERIGGIO]]-Tabella1[[#This Row],[ORA INIZIO POMERIGGIO]]</f>
        <v>0</v>
      </c>
      <c r="V293" s="5">
        <f>Tabella1[[#This Row],[TOT. TEMPO POMERIGGIO]]+Tabella1[[#This Row],[TOT. TEMPO MATTINA]]</f>
        <v>1.0416666666666685E-2</v>
      </c>
      <c r="W293" s="7">
        <f>((HOUR(Tabella1[[#This Row],[TOT. ORE]])*60)+MINUTE(Tabella1[[#This Row],[TOT. ORE]]))</f>
        <v>15</v>
      </c>
      <c r="Y293" s="6">
        <f>Tabella1[[#This Row],[TOT. MINUTI]]-Tabella1[[#This Row],[FERMO MACCHINA]]</f>
        <v>15</v>
      </c>
      <c r="Z293" s="6">
        <f>ROUNDDOWN(Tabella1[[#This Row],[DIFFERENZA EFFETTIVA - SCARTI]]/Tabella1[[#This Row],[TEMPO EFFETTIVO]]*60,0)</f>
        <v>496</v>
      </c>
      <c r="AA293" t="s">
        <v>208</v>
      </c>
    </row>
    <row r="294" spans="1:27" x14ac:dyDescent="0.25">
      <c r="A294" s="1">
        <v>44607</v>
      </c>
      <c r="B294">
        <v>33</v>
      </c>
      <c r="C294" s="6" t="str">
        <f>VLOOKUP(Tabella1[[#This Row],[COD. OPERATORE]],Tabella3[],2,FALSE)</f>
        <v>KETTY</v>
      </c>
      <c r="D294" t="s">
        <v>202</v>
      </c>
      <c r="E294" t="s">
        <v>205</v>
      </c>
      <c r="F294" t="s">
        <v>64</v>
      </c>
      <c r="G294" s="6" t="str">
        <f>VLOOKUP(Tabella1[[#This Row],[COD. MACCHINA]],Tabella35[],2,FALSE)</f>
        <v>MANUALE</v>
      </c>
      <c r="H294">
        <v>0</v>
      </c>
      <c r="I294">
        <v>660</v>
      </c>
      <c r="J294" s="6">
        <f>Tabella1[[#This Row],[ASS. FINALI]]-Tabella1[[#This Row],[ASS.INIZIALI]]</f>
        <v>660</v>
      </c>
      <c r="K294" t="s">
        <v>20</v>
      </c>
      <c r="M294" s="6">
        <f>ROUNDDOWN(IF(Tabella1[[#This Row],[DOPPIO OPERATORE '[SI/NO']]]="SI",Tabella1[[#This Row],[DIFFERENZA]]/2,Tabella1[[#This Row],[DIFFERENZA]]),0)</f>
        <v>660</v>
      </c>
      <c r="O294" s="6">
        <f>Tabella1[[#This Row],[DIFFERENZA EFFETTIVA SE DOPPIO OPERATORE]]-Tabella1[[#This Row],[SCARTI]]</f>
        <v>660</v>
      </c>
      <c r="P294" s="4">
        <v>0.5625</v>
      </c>
      <c r="Q294" s="4">
        <v>0.72916666666666663</v>
      </c>
      <c r="R294" s="5">
        <f>Tabella1[[#This Row],[ORA FINE MATTINA]]-Tabella1[[#This Row],[ORA INIZIO MATTINA]]</f>
        <v>0.16666666666666663</v>
      </c>
      <c r="S294" s="4"/>
      <c r="T294" s="4"/>
      <c r="U294" s="5">
        <f>Tabella1[[#This Row],[ORA FINE POMERIGGIO]]-Tabella1[[#This Row],[ORA INIZIO POMERIGGIO]]</f>
        <v>0</v>
      </c>
      <c r="V294" s="5">
        <f>Tabella1[[#This Row],[TOT. TEMPO POMERIGGIO]]+Tabella1[[#This Row],[TOT. TEMPO MATTINA]]</f>
        <v>0.16666666666666663</v>
      </c>
      <c r="W294" s="7">
        <f>((HOUR(Tabella1[[#This Row],[TOT. ORE]])*60)+MINUTE(Tabella1[[#This Row],[TOT. ORE]]))</f>
        <v>240</v>
      </c>
      <c r="Y294" s="6">
        <f>Tabella1[[#This Row],[TOT. MINUTI]]-Tabella1[[#This Row],[FERMO MACCHINA]]</f>
        <v>240</v>
      </c>
      <c r="Z294" s="6">
        <f>ROUNDDOWN(Tabella1[[#This Row],[DIFFERENZA EFFETTIVA - SCARTI]]/Tabella1[[#This Row],[TEMPO EFFETTIVO]]*60,0)</f>
        <v>165</v>
      </c>
      <c r="AA294" t="s">
        <v>207</v>
      </c>
    </row>
    <row r="295" spans="1:27" x14ac:dyDescent="0.25">
      <c r="A295" s="1">
        <v>44608</v>
      </c>
      <c r="B295">
        <v>33</v>
      </c>
      <c r="C295" s="6" t="str">
        <f>VLOOKUP(Tabella1[[#This Row],[COD. OPERATORE]],Tabella3[],2,FALSE)</f>
        <v>KETTY</v>
      </c>
      <c r="D295" t="s">
        <v>202</v>
      </c>
      <c r="E295" t="s">
        <v>205</v>
      </c>
      <c r="F295" t="s">
        <v>64</v>
      </c>
      <c r="G295" s="6" t="str">
        <f>VLOOKUP(Tabella1[[#This Row],[COD. MACCHINA]],Tabella35[],2,FALSE)</f>
        <v>MANUALE</v>
      </c>
      <c r="H295">
        <v>660</v>
      </c>
      <c r="I295">
        <v>1978</v>
      </c>
      <c r="J295" s="6">
        <f>Tabella1[[#This Row],[ASS. FINALI]]-Tabella1[[#This Row],[ASS.INIZIALI]]</f>
        <v>1318</v>
      </c>
      <c r="K295" t="s">
        <v>20</v>
      </c>
      <c r="M295" s="6">
        <f>ROUNDDOWN(IF(Tabella1[[#This Row],[DOPPIO OPERATORE '[SI/NO']]]="SI",Tabella1[[#This Row],[DIFFERENZA]]/2,Tabella1[[#This Row],[DIFFERENZA]]),0)</f>
        <v>1318</v>
      </c>
      <c r="O295" s="6">
        <f>Tabella1[[#This Row],[DIFFERENZA EFFETTIVA SE DOPPIO OPERATORE]]-Tabella1[[#This Row],[SCARTI]]</f>
        <v>1318</v>
      </c>
      <c r="P295" s="4">
        <v>0.33333333333333331</v>
      </c>
      <c r="Q295" s="4">
        <v>0.5</v>
      </c>
      <c r="R295" s="5">
        <f>Tabella1[[#This Row],[ORA FINE MATTINA]]-Tabella1[[#This Row],[ORA INIZIO MATTINA]]</f>
        <v>0.16666666666666669</v>
      </c>
      <c r="S295" s="4">
        <v>0.5625</v>
      </c>
      <c r="T295" s="4">
        <v>0.72916666666666663</v>
      </c>
      <c r="U295" s="5">
        <f>Tabella1[[#This Row],[ORA FINE POMERIGGIO]]-Tabella1[[#This Row],[ORA INIZIO POMERIGGIO]]</f>
        <v>0.16666666666666663</v>
      </c>
      <c r="V295" s="5">
        <f>Tabella1[[#This Row],[TOT. TEMPO POMERIGGIO]]+Tabella1[[#This Row],[TOT. TEMPO MATTINA]]</f>
        <v>0.33333333333333331</v>
      </c>
      <c r="W295" s="7">
        <f>((HOUR(Tabella1[[#This Row],[TOT. ORE]])*60)+MINUTE(Tabella1[[#This Row],[TOT. ORE]]))</f>
        <v>480</v>
      </c>
      <c r="Y295" s="6">
        <f>Tabella1[[#This Row],[TOT. MINUTI]]-Tabella1[[#This Row],[FERMO MACCHINA]]</f>
        <v>480</v>
      </c>
      <c r="Z295" s="6">
        <f>ROUNDDOWN(Tabella1[[#This Row],[DIFFERENZA EFFETTIVA - SCARTI]]/Tabella1[[#This Row],[TEMPO EFFETTIVO]]*60,0)</f>
        <v>164</v>
      </c>
    </row>
    <row r="296" spans="1:27" x14ac:dyDescent="0.25">
      <c r="A296" s="1">
        <v>44614</v>
      </c>
      <c r="B296">
        <v>33</v>
      </c>
      <c r="C296" s="6" t="str">
        <f>VLOOKUP(Tabella1[[#This Row],[COD. OPERATORE]],Tabella3[],2,FALSE)</f>
        <v>KETTY</v>
      </c>
      <c r="D296" t="s">
        <v>56</v>
      </c>
      <c r="E296" t="s">
        <v>206</v>
      </c>
      <c r="F296" t="s">
        <v>64</v>
      </c>
      <c r="G296" s="6" t="str">
        <f>VLOOKUP(Tabella1[[#This Row],[COD. MACCHINA]],Tabella35[],2,FALSE)</f>
        <v>MANUALE</v>
      </c>
      <c r="H296">
        <v>1306</v>
      </c>
      <c r="I296">
        <v>2000</v>
      </c>
      <c r="J296" s="6">
        <f>Tabella1[[#This Row],[ASS. FINALI]]-Tabella1[[#This Row],[ASS.INIZIALI]]</f>
        <v>694</v>
      </c>
      <c r="K296" t="s">
        <v>58</v>
      </c>
      <c r="L296">
        <v>31</v>
      </c>
      <c r="M296" s="6">
        <f>ROUNDDOWN(IF(Tabella1[[#This Row],[DOPPIO OPERATORE '[SI/NO']]]="SI",Tabella1[[#This Row],[DIFFERENZA]]/2,Tabella1[[#This Row],[DIFFERENZA]]),0)</f>
        <v>347</v>
      </c>
      <c r="O296" s="6">
        <f>Tabella1[[#This Row],[DIFFERENZA EFFETTIVA SE DOPPIO OPERATORE]]-Tabella1[[#This Row],[SCARTI]]</f>
        <v>347</v>
      </c>
      <c r="P296" s="4">
        <v>0.42708333333333331</v>
      </c>
      <c r="Q296" s="4">
        <v>0.5</v>
      </c>
      <c r="R296" s="5">
        <f>Tabella1[[#This Row],[ORA FINE MATTINA]]-Tabella1[[#This Row],[ORA INIZIO MATTINA]]</f>
        <v>7.2916666666666685E-2</v>
      </c>
      <c r="S296" s="4"/>
      <c r="T296" s="4"/>
      <c r="U296" s="5">
        <f>Tabella1[[#This Row],[ORA FINE POMERIGGIO]]-Tabella1[[#This Row],[ORA INIZIO POMERIGGIO]]</f>
        <v>0</v>
      </c>
      <c r="V296" s="5">
        <f>Tabella1[[#This Row],[TOT. TEMPO POMERIGGIO]]+Tabella1[[#This Row],[TOT. TEMPO MATTINA]]</f>
        <v>7.2916666666666685E-2</v>
      </c>
      <c r="W296" s="7">
        <f>((HOUR(Tabella1[[#This Row],[TOT. ORE]])*60)+MINUTE(Tabella1[[#This Row],[TOT. ORE]]))</f>
        <v>105</v>
      </c>
      <c r="Y296" s="6">
        <f>Tabella1[[#This Row],[TOT. MINUTI]]-Tabella1[[#This Row],[FERMO MACCHINA]]</f>
        <v>105</v>
      </c>
      <c r="Z296" s="6">
        <f>ROUNDDOWN(Tabella1[[#This Row],[DIFFERENZA EFFETTIVA - SCARTI]]/Tabella1[[#This Row],[TEMPO EFFETTIVO]]*60,0)</f>
        <v>198</v>
      </c>
    </row>
    <row r="297" spans="1:27" x14ac:dyDescent="0.25">
      <c r="A297" s="1">
        <v>44606</v>
      </c>
      <c r="B297">
        <v>2</v>
      </c>
      <c r="C297" s="6" t="str">
        <f>VLOOKUP(Tabella1[[#This Row],[COD. OPERATORE]],Tabella3[],2,FALSE)</f>
        <v>DAVIDE</v>
      </c>
      <c r="D297" t="s">
        <v>74</v>
      </c>
      <c r="E297" t="s">
        <v>182</v>
      </c>
      <c r="F297">
        <v>22</v>
      </c>
      <c r="G297" s="6" t="str">
        <f>VLOOKUP(Tabella1[[#This Row],[COD. MACCHINA]],Tabella35[],2,FALSE)</f>
        <v>LASER VIOLA</v>
      </c>
      <c r="H297">
        <v>2791</v>
      </c>
      <c r="I297">
        <v>3567</v>
      </c>
      <c r="J297" s="6">
        <f>Tabella1[[#This Row],[ASS. FINALI]]-Tabella1[[#This Row],[ASS.INIZIALI]]</f>
        <v>776</v>
      </c>
      <c r="K297" t="s">
        <v>20</v>
      </c>
      <c r="M297" s="6">
        <f>ROUNDDOWN(IF(Tabella1[[#This Row],[DOPPIO OPERATORE '[SI/NO']]]="SI",Tabella1[[#This Row],[DIFFERENZA]]/2,Tabella1[[#This Row],[DIFFERENZA]]),0)</f>
        <v>776</v>
      </c>
      <c r="O297" s="6">
        <f>Tabella1[[#This Row],[DIFFERENZA EFFETTIVA SE DOPPIO OPERATORE]]-Tabella1[[#This Row],[SCARTI]]</f>
        <v>776</v>
      </c>
      <c r="P297" s="4">
        <v>0.33333333333333331</v>
      </c>
      <c r="Q297" s="4">
        <v>0.5</v>
      </c>
      <c r="R297" s="5">
        <f>Tabella1[[#This Row],[ORA FINE MATTINA]]-Tabella1[[#This Row],[ORA INIZIO MATTINA]]</f>
        <v>0.16666666666666669</v>
      </c>
      <c r="S297" s="4">
        <v>0.58333333333333337</v>
      </c>
      <c r="T297" s="4">
        <v>0.75</v>
      </c>
      <c r="U297" s="5">
        <f>Tabella1[[#This Row],[ORA FINE POMERIGGIO]]-Tabella1[[#This Row],[ORA INIZIO POMERIGGIO]]</f>
        <v>0.16666666666666663</v>
      </c>
      <c r="V297" s="5">
        <f>Tabella1[[#This Row],[TOT. TEMPO POMERIGGIO]]+Tabella1[[#This Row],[TOT. TEMPO MATTINA]]</f>
        <v>0.33333333333333331</v>
      </c>
      <c r="W297" s="7">
        <f>((HOUR(Tabella1[[#This Row],[TOT. ORE]])*60)+MINUTE(Tabella1[[#This Row],[TOT. ORE]]))</f>
        <v>480</v>
      </c>
      <c r="Y297" s="6">
        <f>Tabella1[[#This Row],[TOT. MINUTI]]-Tabella1[[#This Row],[FERMO MACCHINA]]</f>
        <v>480</v>
      </c>
      <c r="Z297" s="6">
        <f>ROUNDDOWN(Tabella1[[#This Row],[DIFFERENZA EFFETTIVA - SCARTI]]/Tabella1[[#This Row],[TEMPO EFFETTIVO]]*60,0)</f>
        <v>97</v>
      </c>
    </row>
    <row r="298" spans="1:27" x14ac:dyDescent="0.25">
      <c r="A298" s="1">
        <v>44606</v>
      </c>
      <c r="B298">
        <v>2</v>
      </c>
      <c r="C298" s="6" t="str">
        <f>VLOOKUP(Tabella1[[#This Row],[COD. OPERATORE]],Tabella3[],2,FALSE)</f>
        <v>DAVIDE</v>
      </c>
      <c r="D298" t="s">
        <v>74</v>
      </c>
      <c r="E298" t="s">
        <v>182</v>
      </c>
      <c r="F298">
        <v>4</v>
      </c>
      <c r="G298" s="6" t="str">
        <f>VLOOKUP(Tabella1[[#This Row],[COD. MACCHINA]],Tabella35[],2,FALSE)</f>
        <v>LASER VERDE</v>
      </c>
      <c r="H298">
        <v>2770</v>
      </c>
      <c r="I298">
        <v>3536</v>
      </c>
      <c r="J298" s="6">
        <f>Tabella1[[#This Row],[ASS. FINALI]]-Tabella1[[#This Row],[ASS.INIZIALI]]</f>
        <v>766</v>
      </c>
      <c r="K298" t="s">
        <v>20</v>
      </c>
      <c r="M298" s="6">
        <f>ROUNDDOWN(IF(Tabella1[[#This Row],[DOPPIO OPERATORE '[SI/NO']]]="SI",Tabella1[[#This Row],[DIFFERENZA]]/2,Tabella1[[#This Row],[DIFFERENZA]]),0)</f>
        <v>766</v>
      </c>
      <c r="O298" s="6">
        <f>Tabella1[[#This Row],[DIFFERENZA EFFETTIVA SE DOPPIO OPERATORE]]-Tabella1[[#This Row],[SCARTI]]</f>
        <v>766</v>
      </c>
      <c r="P298" s="4">
        <v>0.33333333333333331</v>
      </c>
      <c r="Q298" s="4">
        <v>0.5</v>
      </c>
      <c r="R298" s="5">
        <f>Tabella1[[#This Row],[ORA FINE MATTINA]]-Tabella1[[#This Row],[ORA INIZIO MATTINA]]</f>
        <v>0.16666666666666669</v>
      </c>
      <c r="S298" s="4">
        <v>0.58333333333333337</v>
      </c>
      <c r="T298" s="4">
        <v>0.75</v>
      </c>
      <c r="U298" s="5">
        <f>Tabella1[[#This Row],[ORA FINE POMERIGGIO]]-Tabella1[[#This Row],[ORA INIZIO POMERIGGIO]]</f>
        <v>0.16666666666666663</v>
      </c>
      <c r="V298" s="5">
        <f>Tabella1[[#This Row],[TOT. TEMPO POMERIGGIO]]+Tabella1[[#This Row],[TOT. TEMPO MATTINA]]</f>
        <v>0.33333333333333331</v>
      </c>
      <c r="W298" s="7">
        <f>((HOUR(Tabella1[[#This Row],[TOT. ORE]])*60)+MINUTE(Tabella1[[#This Row],[TOT. ORE]]))</f>
        <v>480</v>
      </c>
      <c r="Y298" s="6">
        <f>Tabella1[[#This Row],[TOT. MINUTI]]-Tabella1[[#This Row],[FERMO MACCHINA]]</f>
        <v>480</v>
      </c>
      <c r="Z298" s="6">
        <f>ROUNDDOWN(Tabella1[[#This Row],[DIFFERENZA EFFETTIVA - SCARTI]]/Tabella1[[#This Row],[TEMPO EFFETTIVO]]*60,0)</f>
        <v>95</v>
      </c>
    </row>
    <row r="299" spans="1:27" x14ac:dyDescent="0.25">
      <c r="A299" s="1">
        <v>44607</v>
      </c>
      <c r="B299">
        <v>2</v>
      </c>
      <c r="C299" s="6" t="str">
        <f>VLOOKUP(Tabella1[[#This Row],[COD. OPERATORE]],Tabella3[],2,FALSE)</f>
        <v>DAVIDE</v>
      </c>
      <c r="D299" t="s">
        <v>54</v>
      </c>
      <c r="E299" t="s">
        <v>129</v>
      </c>
      <c r="F299">
        <v>1</v>
      </c>
      <c r="G299" s="6" t="str">
        <f>VLOOKUP(Tabella1[[#This Row],[COD. MACCHINA]],Tabella35[],2,FALSE)</f>
        <v>TRAPANO A COLONNA</v>
      </c>
      <c r="H299">
        <v>1435</v>
      </c>
      <c r="I299">
        <v>4500</v>
      </c>
      <c r="J299" s="6">
        <f>Tabella1[[#This Row],[ASS. FINALI]]-Tabella1[[#This Row],[ASS.INIZIALI]]</f>
        <v>3065</v>
      </c>
      <c r="K299" t="s">
        <v>20</v>
      </c>
      <c r="M299" s="6">
        <f>ROUNDDOWN(IF(Tabella1[[#This Row],[DOPPIO OPERATORE '[SI/NO']]]="SI",Tabella1[[#This Row],[DIFFERENZA]]/2,Tabella1[[#This Row],[DIFFERENZA]]),0)</f>
        <v>3065</v>
      </c>
      <c r="O299" s="6">
        <f>Tabella1[[#This Row],[DIFFERENZA EFFETTIVA SE DOPPIO OPERATORE]]-Tabella1[[#This Row],[SCARTI]]</f>
        <v>3065</v>
      </c>
      <c r="P299" s="4">
        <v>0.33333333333333331</v>
      </c>
      <c r="Q299" s="4">
        <v>0.5</v>
      </c>
      <c r="R299" s="5">
        <f>Tabella1[[#This Row],[ORA FINE MATTINA]]-Tabella1[[#This Row],[ORA INIZIO MATTINA]]</f>
        <v>0.16666666666666669</v>
      </c>
      <c r="S299" s="4">
        <v>0.58333333333333337</v>
      </c>
      <c r="T299" s="4">
        <v>0.75</v>
      </c>
      <c r="U299" s="5">
        <f>Tabella1[[#This Row],[ORA FINE POMERIGGIO]]-Tabella1[[#This Row],[ORA INIZIO POMERIGGIO]]</f>
        <v>0.16666666666666663</v>
      </c>
      <c r="V299" s="5">
        <f>Tabella1[[#This Row],[TOT. TEMPO POMERIGGIO]]+Tabella1[[#This Row],[TOT. TEMPO MATTINA]]</f>
        <v>0.33333333333333331</v>
      </c>
      <c r="W299" s="7">
        <f>((HOUR(Tabella1[[#This Row],[TOT. ORE]])*60)+MINUTE(Tabella1[[#This Row],[TOT. ORE]]))</f>
        <v>480</v>
      </c>
      <c r="Y299" s="6">
        <f>Tabella1[[#This Row],[TOT. MINUTI]]-Tabella1[[#This Row],[FERMO MACCHINA]]</f>
        <v>480</v>
      </c>
      <c r="Z299" s="6">
        <f>ROUNDDOWN(Tabella1[[#This Row],[DIFFERENZA EFFETTIVA - SCARTI]]/Tabella1[[#This Row],[TEMPO EFFETTIVO]]*60,0)</f>
        <v>383</v>
      </c>
    </row>
    <row r="300" spans="1:27" x14ac:dyDescent="0.25">
      <c r="A300" s="1">
        <v>44607</v>
      </c>
      <c r="B300">
        <v>2</v>
      </c>
      <c r="C300" s="6" t="str">
        <f>VLOOKUP(Tabella1[[#This Row],[COD. OPERATORE]],Tabella3[],2,FALSE)</f>
        <v>DAVIDE</v>
      </c>
      <c r="D300" t="s">
        <v>74</v>
      </c>
      <c r="E300" t="s">
        <v>182</v>
      </c>
      <c r="F300">
        <v>22</v>
      </c>
      <c r="G300" s="6" t="str">
        <f>VLOOKUP(Tabella1[[#This Row],[COD. MACCHINA]],Tabella35[],2,FALSE)</f>
        <v>LASER VIOLA</v>
      </c>
      <c r="H300">
        <v>4473</v>
      </c>
      <c r="I300">
        <v>4867</v>
      </c>
      <c r="J300" s="6">
        <f>Tabella1[[#This Row],[ASS. FINALI]]-Tabella1[[#This Row],[ASS.INIZIALI]]</f>
        <v>394</v>
      </c>
      <c r="K300" t="s">
        <v>20</v>
      </c>
      <c r="M300" s="6">
        <f>ROUNDDOWN(IF(Tabella1[[#This Row],[DOPPIO OPERATORE '[SI/NO']]]="SI",Tabella1[[#This Row],[DIFFERENZA]]/2,Tabella1[[#This Row],[DIFFERENZA]]),0)</f>
        <v>394</v>
      </c>
      <c r="O300" s="6">
        <f>Tabella1[[#This Row],[DIFFERENZA EFFETTIVA SE DOPPIO OPERATORE]]-Tabella1[[#This Row],[SCARTI]]</f>
        <v>394</v>
      </c>
      <c r="P300" s="4">
        <v>0.33333333333333331</v>
      </c>
      <c r="Q300" s="4">
        <v>0.5</v>
      </c>
      <c r="R300" s="5">
        <f>Tabella1[[#This Row],[ORA FINE MATTINA]]-Tabella1[[#This Row],[ORA INIZIO MATTINA]]</f>
        <v>0.16666666666666669</v>
      </c>
      <c r="S300" s="4"/>
      <c r="T300" s="4"/>
      <c r="U300" s="5">
        <f>Tabella1[[#This Row],[ORA FINE POMERIGGIO]]-Tabella1[[#This Row],[ORA INIZIO POMERIGGIO]]</f>
        <v>0</v>
      </c>
      <c r="V300" s="5">
        <f>Tabella1[[#This Row],[TOT. TEMPO POMERIGGIO]]+Tabella1[[#This Row],[TOT. TEMPO MATTINA]]</f>
        <v>0.16666666666666669</v>
      </c>
      <c r="W300" s="7">
        <f>((HOUR(Tabella1[[#This Row],[TOT. ORE]])*60)+MINUTE(Tabella1[[#This Row],[TOT. ORE]]))</f>
        <v>240</v>
      </c>
      <c r="Y300" s="6">
        <f>Tabella1[[#This Row],[TOT. MINUTI]]-Tabella1[[#This Row],[FERMO MACCHINA]]</f>
        <v>240</v>
      </c>
      <c r="Z300" s="6">
        <f>ROUNDDOWN(Tabella1[[#This Row],[DIFFERENZA EFFETTIVA - SCARTI]]/Tabella1[[#This Row],[TEMPO EFFETTIVO]]*60,0)</f>
        <v>98</v>
      </c>
    </row>
    <row r="301" spans="1:27" x14ac:dyDescent="0.25">
      <c r="A301" s="1">
        <v>44608</v>
      </c>
      <c r="B301">
        <v>2</v>
      </c>
      <c r="C301" s="6" t="str">
        <f>VLOOKUP(Tabella1[[#This Row],[COD. OPERATORE]],Tabella3[],2,FALSE)</f>
        <v>DAVIDE</v>
      </c>
      <c r="D301" t="s">
        <v>74</v>
      </c>
      <c r="E301" t="s">
        <v>182</v>
      </c>
      <c r="F301">
        <v>4</v>
      </c>
      <c r="G301" s="6" t="str">
        <f>VLOOKUP(Tabella1[[#This Row],[COD. MACCHINA]],Tabella35[],2,FALSE)</f>
        <v>LASER VERDE</v>
      </c>
      <c r="H301">
        <v>4450</v>
      </c>
      <c r="I301">
        <v>4791</v>
      </c>
      <c r="J301" s="6">
        <f>Tabella1[[#This Row],[ASS. FINALI]]-Tabella1[[#This Row],[ASS.INIZIALI]]</f>
        <v>341</v>
      </c>
      <c r="K301" t="s">
        <v>20</v>
      </c>
      <c r="M301" s="6">
        <f>ROUNDDOWN(IF(Tabella1[[#This Row],[DOPPIO OPERATORE '[SI/NO']]]="SI",Tabella1[[#This Row],[DIFFERENZA]]/2,Tabella1[[#This Row],[DIFFERENZA]]),0)</f>
        <v>341</v>
      </c>
      <c r="O301" s="6">
        <f>Tabella1[[#This Row],[DIFFERENZA EFFETTIVA SE DOPPIO OPERATORE]]-Tabella1[[#This Row],[SCARTI]]</f>
        <v>341</v>
      </c>
      <c r="P301" s="4">
        <v>0.33333333333333331</v>
      </c>
      <c r="Q301" s="4">
        <v>0.5</v>
      </c>
      <c r="R301" s="5">
        <f>Tabella1[[#This Row],[ORA FINE MATTINA]]-Tabella1[[#This Row],[ORA INIZIO MATTINA]]</f>
        <v>0.16666666666666669</v>
      </c>
      <c r="S301" s="4"/>
      <c r="T301" s="4"/>
      <c r="U301" s="5">
        <f>Tabella1[[#This Row],[ORA FINE POMERIGGIO]]-Tabella1[[#This Row],[ORA INIZIO POMERIGGIO]]</f>
        <v>0</v>
      </c>
      <c r="V301" s="5">
        <f>Tabella1[[#This Row],[TOT. TEMPO POMERIGGIO]]+Tabella1[[#This Row],[TOT. TEMPO MATTINA]]</f>
        <v>0.16666666666666669</v>
      </c>
      <c r="W301" s="7">
        <f>((HOUR(Tabella1[[#This Row],[TOT. ORE]])*60)+MINUTE(Tabella1[[#This Row],[TOT. ORE]]))</f>
        <v>240</v>
      </c>
      <c r="Y301" s="6">
        <f>Tabella1[[#This Row],[TOT. MINUTI]]-Tabella1[[#This Row],[FERMO MACCHINA]]</f>
        <v>240</v>
      </c>
      <c r="Z301" s="6">
        <f>ROUNDDOWN(Tabella1[[#This Row],[DIFFERENZA EFFETTIVA - SCARTI]]/Tabella1[[#This Row],[TEMPO EFFETTIVO]]*60,0)</f>
        <v>85</v>
      </c>
    </row>
    <row r="302" spans="1:27" x14ac:dyDescent="0.25">
      <c r="A302" s="1">
        <v>44608</v>
      </c>
      <c r="B302">
        <v>2</v>
      </c>
      <c r="C302" s="6" t="str">
        <f>VLOOKUP(Tabella1[[#This Row],[COD. OPERATORE]],Tabella3[],2,FALSE)</f>
        <v>DAVIDE</v>
      </c>
      <c r="D302" t="s">
        <v>74</v>
      </c>
      <c r="E302" t="s">
        <v>126</v>
      </c>
      <c r="F302">
        <v>4</v>
      </c>
      <c r="G302" s="6" t="str">
        <f>VLOOKUP(Tabella1[[#This Row],[COD. MACCHINA]],Tabella35[],2,FALSE)</f>
        <v>LASER VERDE</v>
      </c>
      <c r="H302">
        <v>0</v>
      </c>
      <c r="I302">
        <v>553</v>
      </c>
      <c r="J302" s="6">
        <f>Tabella1[[#This Row],[ASS. FINALI]]-Tabella1[[#This Row],[ASS.INIZIALI]]</f>
        <v>553</v>
      </c>
      <c r="K302" t="s">
        <v>20</v>
      </c>
      <c r="M302" s="6">
        <f>ROUNDDOWN(IF(Tabella1[[#This Row],[DOPPIO OPERATORE '[SI/NO']]]="SI",Tabella1[[#This Row],[DIFFERENZA]]/2,Tabella1[[#This Row],[DIFFERENZA]]),0)</f>
        <v>553</v>
      </c>
      <c r="O302" s="6">
        <f>Tabella1[[#This Row],[DIFFERENZA EFFETTIVA SE DOPPIO OPERATORE]]-Tabella1[[#This Row],[SCARTI]]</f>
        <v>553</v>
      </c>
      <c r="P302" s="4">
        <v>0.58333333333333337</v>
      </c>
      <c r="Q302" s="4">
        <v>0.75</v>
      </c>
      <c r="R302" s="5">
        <f>Tabella1[[#This Row],[ORA FINE MATTINA]]-Tabella1[[#This Row],[ORA INIZIO MATTINA]]</f>
        <v>0.16666666666666663</v>
      </c>
      <c r="S302" s="4"/>
      <c r="T302" s="4"/>
      <c r="U302" s="5">
        <f>Tabella1[[#This Row],[ORA FINE POMERIGGIO]]-Tabella1[[#This Row],[ORA INIZIO POMERIGGIO]]</f>
        <v>0</v>
      </c>
      <c r="V302" s="5">
        <f>Tabella1[[#This Row],[TOT. TEMPO POMERIGGIO]]+Tabella1[[#This Row],[TOT. TEMPO MATTINA]]</f>
        <v>0.16666666666666663</v>
      </c>
      <c r="W302" s="7">
        <f>((HOUR(Tabella1[[#This Row],[TOT. ORE]])*60)+MINUTE(Tabella1[[#This Row],[TOT. ORE]]))</f>
        <v>240</v>
      </c>
      <c r="Y302" s="6">
        <f>Tabella1[[#This Row],[TOT. MINUTI]]-Tabella1[[#This Row],[FERMO MACCHINA]]</f>
        <v>240</v>
      </c>
      <c r="Z302" s="6">
        <f>ROUNDDOWN(Tabella1[[#This Row],[DIFFERENZA EFFETTIVA - SCARTI]]/Tabella1[[#This Row],[TEMPO EFFETTIVO]]*60,0)</f>
        <v>138</v>
      </c>
    </row>
    <row r="303" spans="1:27" x14ac:dyDescent="0.25">
      <c r="A303" s="1">
        <v>44609</v>
      </c>
      <c r="B303">
        <v>2</v>
      </c>
      <c r="C303" s="6" t="str">
        <f>VLOOKUP(Tabella1[[#This Row],[COD. OPERATORE]],Tabella3[],2,FALSE)</f>
        <v>DAVIDE</v>
      </c>
      <c r="D303" t="s">
        <v>74</v>
      </c>
      <c r="E303" t="s">
        <v>126</v>
      </c>
      <c r="F303">
        <v>4</v>
      </c>
      <c r="G303" s="6" t="str">
        <f>VLOOKUP(Tabella1[[#This Row],[COD. MACCHINA]],Tabella35[],2,FALSE)</f>
        <v>LASER VERDE</v>
      </c>
      <c r="H303">
        <v>553</v>
      </c>
      <c r="I303">
        <v>900</v>
      </c>
      <c r="J303" s="6">
        <f>Tabella1[[#This Row],[ASS. FINALI]]-Tabella1[[#This Row],[ASS.INIZIALI]]</f>
        <v>347</v>
      </c>
      <c r="K303" t="s">
        <v>20</v>
      </c>
      <c r="M303" s="6">
        <f>ROUNDDOWN(IF(Tabella1[[#This Row],[DOPPIO OPERATORE '[SI/NO']]]="SI",Tabella1[[#This Row],[DIFFERENZA]]/2,Tabella1[[#This Row],[DIFFERENZA]]),0)</f>
        <v>347</v>
      </c>
      <c r="O303" s="6">
        <f>Tabella1[[#This Row],[DIFFERENZA EFFETTIVA SE DOPPIO OPERATORE]]-Tabella1[[#This Row],[SCARTI]]</f>
        <v>347</v>
      </c>
      <c r="P303" s="4">
        <v>0.33333333333333331</v>
      </c>
      <c r="Q303" s="4">
        <v>0.45833333333333331</v>
      </c>
      <c r="R303" s="5">
        <f>Tabella1[[#This Row],[ORA FINE MATTINA]]-Tabella1[[#This Row],[ORA INIZIO MATTINA]]</f>
        <v>0.125</v>
      </c>
      <c r="S303" s="4"/>
      <c r="T303" s="4"/>
      <c r="U303" s="5">
        <f>Tabella1[[#This Row],[ORA FINE POMERIGGIO]]-Tabella1[[#This Row],[ORA INIZIO POMERIGGIO]]</f>
        <v>0</v>
      </c>
      <c r="V303" s="5">
        <f>Tabella1[[#This Row],[TOT. TEMPO POMERIGGIO]]+Tabella1[[#This Row],[TOT. TEMPO MATTINA]]</f>
        <v>0.125</v>
      </c>
      <c r="W303" s="7">
        <f>((HOUR(Tabella1[[#This Row],[TOT. ORE]])*60)+MINUTE(Tabella1[[#This Row],[TOT. ORE]]))</f>
        <v>180</v>
      </c>
      <c r="Y303" s="6">
        <f>Tabella1[[#This Row],[TOT. MINUTI]]-Tabella1[[#This Row],[FERMO MACCHINA]]</f>
        <v>180</v>
      </c>
      <c r="Z303" s="6">
        <f>ROUNDDOWN(Tabella1[[#This Row],[DIFFERENZA EFFETTIVA - SCARTI]]/Tabella1[[#This Row],[TEMPO EFFETTIVO]]*60,0)</f>
        <v>115</v>
      </c>
    </row>
    <row r="304" spans="1:27" x14ac:dyDescent="0.25">
      <c r="A304" s="1">
        <v>44609</v>
      </c>
      <c r="B304">
        <v>2</v>
      </c>
      <c r="C304" s="6" t="str">
        <f>VLOOKUP(Tabella1[[#This Row],[COD. OPERATORE]],Tabella3[],2,FALSE)</f>
        <v>DAVIDE</v>
      </c>
      <c r="D304" t="s">
        <v>202</v>
      </c>
      <c r="E304" t="s">
        <v>210</v>
      </c>
      <c r="F304">
        <v>4</v>
      </c>
      <c r="G304" s="6" t="str">
        <f>VLOOKUP(Tabella1[[#This Row],[COD. MACCHINA]],Tabella35[],2,FALSE)</f>
        <v>LASER VERDE</v>
      </c>
      <c r="H304">
        <v>0</v>
      </c>
      <c r="I304">
        <v>184</v>
      </c>
      <c r="J304" s="6">
        <f>Tabella1[[#This Row],[ASS. FINALI]]-Tabella1[[#This Row],[ASS.INIZIALI]]</f>
        <v>184</v>
      </c>
      <c r="K304" t="s">
        <v>20</v>
      </c>
      <c r="M304" s="6">
        <f>ROUNDDOWN(IF(Tabella1[[#This Row],[DOPPIO OPERATORE '[SI/NO']]]="SI",Tabella1[[#This Row],[DIFFERENZA]]/2,Tabella1[[#This Row],[DIFFERENZA]]),0)</f>
        <v>184</v>
      </c>
      <c r="O304" s="6">
        <f>Tabella1[[#This Row],[DIFFERENZA EFFETTIVA SE DOPPIO OPERATORE]]-Tabella1[[#This Row],[SCARTI]]</f>
        <v>184</v>
      </c>
      <c r="P304" s="4">
        <v>0.47916666666666669</v>
      </c>
      <c r="Q304" s="4">
        <v>0.5</v>
      </c>
      <c r="R304" s="5">
        <f>Tabella1[[#This Row],[ORA FINE MATTINA]]-Tabella1[[#This Row],[ORA INIZIO MATTINA]]</f>
        <v>2.0833333333333315E-2</v>
      </c>
      <c r="S304" s="4"/>
      <c r="T304" s="4"/>
      <c r="U304" s="5">
        <f>Tabella1[[#This Row],[ORA FINE POMERIGGIO]]-Tabella1[[#This Row],[ORA INIZIO POMERIGGIO]]</f>
        <v>0</v>
      </c>
      <c r="V304" s="5">
        <f>Tabella1[[#This Row],[TOT. TEMPO POMERIGGIO]]+Tabella1[[#This Row],[TOT. TEMPO MATTINA]]</f>
        <v>2.0833333333333315E-2</v>
      </c>
      <c r="W304" s="7">
        <f>((HOUR(Tabella1[[#This Row],[TOT. ORE]])*60)+MINUTE(Tabella1[[#This Row],[TOT. ORE]]))</f>
        <v>30</v>
      </c>
      <c r="Y304" s="6">
        <f>Tabella1[[#This Row],[TOT. MINUTI]]-Tabella1[[#This Row],[FERMO MACCHINA]]</f>
        <v>30</v>
      </c>
      <c r="Z304" s="6">
        <f>ROUNDDOWN(Tabella1[[#This Row],[DIFFERENZA EFFETTIVA - SCARTI]]/Tabella1[[#This Row],[TEMPO EFFETTIVO]]*60,0)</f>
        <v>368</v>
      </c>
    </row>
    <row r="305" spans="1:26" x14ac:dyDescent="0.25">
      <c r="A305" s="1">
        <v>44609</v>
      </c>
      <c r="B305">
        <v>2</v>
      </c>
      <c r="C305" s="6" t="str">
        <f>VLOOKUP(Tabella1[[#This Row],[COD. OPERATORE]],Tabella3[],2,FALSE)</f>
        <v>DAVIDE</v>
      </c>
      <c r="D305" t="s">
        <v>202</v>
      </c>
      <c r="E305" t="s">
        <v>210</v>
      </c>
      <c r="F305">
        <v>22</v>
      </c>
      <c r="G305" s="6" t="str">
        <f>VLOOKUP(Tabella1[[#This Row],[COD. MACCHINA]],Tabella35[],2,FALSE)</f>
        <v>LASER VIOLA</v>
      </c>
      <c r="H305">
        <v>0</v>
      </c>
      <c r="I305">
        <v>1234</v>
      </c>
      <c r="J305" s="6">
        <f>Tabella1[[#This Row],[ASS. FINALI]]-Tabella1[[#This Row],[ASS.INIZIALI]]</f>
        <v>1234</v>
      </c>
      <c r="K305" t="s">
        <v>20</v>
      </c>
      <c r="M305" s="6">
        <f>ROUNDDOWN(IF(Tabella1[[#This Row],[DOPPIO OPERATORE '[SI/NO']]]="SI",Tabella1[[#This Row],[DIFFERENZA]]/2,Tabella1[[#This Row],[DIFFERENZA]]),0)</f>
        <v>1234</v>
      </c>
      <c r="O305" s="6">
        <f>Tabella1[[#This Row],[DIFFERENZA EFFETTIVA SE DOPPIO OPERATORE]]-Tabella1[[#This Row],[SCARTI]]</f>
        <v>1234</v>
      </c>
      <c r="P305" s="4">
        <v>0.58333333333333337</v>
      </c>
      <c r="Q305" s="4">
        <v>0.75</v>
      </c>
      <c r="R305" s="5">
        <f>Tabella1[[#This Row],[ORA FINE MATTINA]]-Tabella1[[#This Row],[ORA INIZIO MATTINA]]</f>
        <v>0.16666666666666663</v>
      </c>
      <c r="S305" s="4"/>
      <c r="T305" s="4"/>
      <c r="U305" s="5">
        <f>Tabella1[[#This Row],[ORA FINE POMERIGGIO]]-Tabella1[[#This Row],[ORA INIZIO POMERIGGIO]]</f>
        <v>0</v>
      </c>
      <c r="V305" s="5">
        <f>Tabella1[[#This Row],[TOT. TEMPO POMERIGGIO]]+Tabella1[[#This Row],[TOT. TEMPO MATTINA]]</f>
        <v>0.16666666666666663</v>
      </c>
      <c r="W305" s="7">
        <f>((HOUR(Tabella1[[#This Row],[TOT. ORE]])*60)+MINUTE(Tabella1[[#This Row],[TOT. ORE]]))</f>
        <v>240</v>
      </c>
      <c r="Y305" s="6">
        <f>Tabella1[[#This Row],[TOT. MINUTI]]-Tabella1[[#This Row],[FERMO MACCHINA]]</f>
        <v>240</v>
      </c>
      <c r="Z305" s="6">
        <f>ROUNDDOWN(Tabella1[[#This Row],[DIFFERENZA EFFETTIVA - SCARTI]]/Tabella1[[#This Row],[TEMPO EFFETTIVO]]*60,0)</f>
        <v>308</v>
      </c>
    </row>
    <row r="306" spans="1:26" x14ac:dyDescent="0.25">
      <c r="A306" s="1">
        <v>44610</v>
      </c>
      <c r="B306">
        <v>2</v>
      </c>
      <c r="C306" s="6" t="str">
        <f>VLOOKUP(Tabella1[[#This Row],[COD. OPERATORE]],Tabella3[],2,FALSE)</f>
        <v>DAVIDE</v>
      </c>
      <c r="D306" t="s">
        <v>202</v>
      </c>
      <c r="E306" t="s">
        <v>210</v>
      </c>
      <c r="F306">
        <v>22</v>
      </c>
      <c r="G306" s="6" t="str">
        <f>VLOOKUP(Tabella1[[#This Row],[COD. MACCHINA]],Tabella35[],2,FALSE)</f>
        <v>LASER VIOLA</v>
      </c>
      <c r="H306">
        <v>1234</v>
      </c>
      <c r="I306">
        <v>2900</v>
      </c>
      <c r="J306" s="6">
        <f>Tabella1[[#This Row],[ASS. FINALI]]-Tabella1[[#This Row],[ASS.INIZIALI]]</f>
        <v>1666</v>
      </c>
      <c r="K306" t="s">
        <v>20</v>
      </c>
      <c r="M306" s="6">
        <f>ROUNDDOWN(IF(Tabella1[[#This Row],[DOPPIO OPERATORE '[SI/NO']]]="SI",Tabella1[[#This Row],[DIFFERENZA]]/2,Tabella1[[#This Row],[DIFFERENZA]]),0)</f>
        <v>1666</v>
      </c>
      <c r="O306" s="6">
        <f>Tabella1[[#This Row],[DIFFERENZA EFFETTIVA SE DOPPIO OPERATORE]]-Tabella1[[#This Row],[SCARTI]]</f>
        <v>1666</v>
      </c>
      <c r="P306" s="4">
        <v>0.33333333333333331</v>
      </c>
      <c r="Q306" s="4">
        <v>0.5</v>
      </c>
      <c r="R306" s="5">
        <f>Tabella1[[#This Row],[ORA FINE MATTINA]]-Tabella1[[#This Row],[ORA INIZIO MATTINA]]</f>
        <v>0.16666666666666669</v>
      </c>
      <c r="S306" s="4"/>
      <c r="T306" s="4"/>
      <c r="U306" s="5">
        <f>Tabella1[[#This Row],[ORA FINE POMERIGGIO]]-Tabella1[[#This Row],[ORA INIZIO POMERIGGIO]]</f>
        <v>0</v>
      </c>
      <c r="V306" s="5">
        <f>Tabella1[[#This Row],[TOT. TEMPO POMERIGGIO]]+Tabella1[[#This Row],[TOT. TEMPO MATTINA]]</f>
        <v>0.16666666666666669</v>
      </c>
      <c r="W306" s="7">
        <f>((HOUR(Tabella1[[#This Row],[TOT. ORE]])*60)+MINUTE(Tabella1[[#This Row],[TOT. ORE]]))</f>
        <v>240</v>
      </c>
      <c r="Y306" s="6">
        <f>Tabella1[[#This Row],[TOT. MINUTI]]-Tabella1[[#This Row],[FERMO MACCHINA]]</f>
        <v>240</v>
      </c>
      <c r="Z306" s="6">
        <f>ROUNDDOWN(Tabella1[[#This Row],[DIFFERENZA EFFETTIVA - SCARTI]]/Tabella1[[#This Row],[TEMPO EFFETTIVO]]*60,0)</f>
        <v>416</v>
      </c>
    </row>
    <row r="307" spans="1:26" x14ac:dyDescent="0.25">
      <c r="A307" s="1">
        <v>44610</v>
      </c>
      <c r="B307">
        <v>2</v>
      </c>
      <c r="C307" s="6" t="str">
        <f>VLOOKUP(Tabella1[[#This Row],[COD. OPERATORE]],Tabella3[],2,FALSE)</f>
        <v>DAVIDE</v>
      </c>
      <c r="D307" t="s">
        <v>202</v>
      </c>
      <c r="E307" t="s">
        <v>210</v>
      </c>
      <c r="F307">
        <v>22</v>
      </c>
      <c r="G307" s="6" t="str">
        <f>VLOOKUP(Tabella1[[#This Row],[COD. MACCHINA]],Tabella35[],2,FALSE)</f>
        <v>LASER VIOLA</v>
      </c>
      <c r="H307">
        <v>2900</v>
      </c>
      <c r="I307">
        <v>3718</v>
      </c>
      <c r="J307" s="6">
        <f>Tabella1[[#This Row],[ASS. FINALI]]-Tabella1[[#This Row],[ASS.INIZIALI]]</f>
        <v>818</v>
      </c>
      <c r="K307" t="s">
        <v>20</v>
      </c>
      <c r="M307" s="6">
        <f>ROUNDDOWN(IF(Tabella1[[#This Row],[DOPPIO OPERATORE '[SI/NO']]]="SI",Tabella1[[#This Row],[DIFFERENZA]]/2,Tabella1[[#This Row],[DIFFERENZA]]),0)</f>
        <v>818</v>
      </c>
      <c r="O307" s="6">
        <f>Tabella1[[#This Row],[DIFFERENZA EFFETTIVA SE DOPPIO OPERATORE]]-Tabella1[[#This Row],[SCARTI]]</f>
        <v>818</v>
      </c>
      <c r="P307" s="4">
        <v>0.58333333333333337</v>
      </c>
      <c r="Q307" s="4">
        <v>0.66666666666666663</v>
      </c>
      <c r="R307" s="5">
        <f>Tabella1[[#This Row],[ORA FINE MATTINA]]-Tabella1[[#This Row],[ORA INIZIO MATTINA]]</f>
        <v>8.3333333333333259E-2</v>
      </c>
      <c r="S307" s="4"/>
      <c r="T307" s="4"/>
      <c r="U307" s="5">
        <f>Tabella1[[#This Row],[ORA FINE POMERIGGIO]]-Tabella1[[#This Row],[ORA INIZIO POMERIGGIO]]</f>
        <v>0</v>
      </c>
      <c r="V307" s="5">
        <f>Tabella1[[#This Row],[TOT. TEMPO POMERIGGIO]]+Tabella1[[#This Row],[TOT. TEMPO MATTINA]]</f>
        <v>8.3333333333333259E-2</v>
      </c>
      <c r="W307" s="7">
        <f>((HOUR(Tabella1[[#This Row],[TOT. ORE]])*60)+MINUTE(Tabella1[[#This Row],[TOT. ORE]]))</f>
        <v>120</v>
      </c>
      <c r="Y307" s="6">
        <f>Tabella1[[#This Row],[TOT. MINUTI]]-Tabella1[[#This Row],[FERMO MACCHINA]]</f>
        <v>120</v>
      </c>
      <c r="Z307" s="6">
        <f>ROUNDDOWN(Tabella1[[#This Row],[DIFFERENZA EFFETTIVA - SCARTI]]/Tabella1[[#This Row],[TEMPO EFFETTIVO]]*60,0)</f>
        <v>409</v>
      </c>
    </row>
    <row r="308" spans="1:26" x14ac:dyDescent="0.25">
      <c r="A308" s="1">
        <v>44610</v>
      </c>
      <c r="B308">
        <v>1</v>
      </c>
      <c r="C308" s="6" t="str">
        <f>VLOOKUP(Tabella1[[#This Row],[COD. OPERATORE]],Tabella3[],2,FALSE)</f>
        <v>ROBY</v>
      </c>
      <c r="D308" t="s">
        <v>16</v>
      </c>
      <c r="E308" t="s">
        <v>178</v>
      </c>
      <c r="F308">
        <v>3</v>
      </c>
      <c r="G308" s="6" t="str">
        <f>VLOOKUP(Tabella1[[#This Row],[COD. MACCHINA]],Tabella35[],2,FALSE)</f>
        <v>MUPI matr.1501</v>
      </c>
      <c r="H308">
        <v>0</v>
      </c>
      <c r="I308">
        <v>87</v>
      </c>
      <c r="J308" s="6">
        <f>Tabella1[[#This Row],[ASS. FINALI]]-Tabella1[[#This Row],[ASS.INIZIALI]]</f>
        <v>87</v>
      </c>
      <c r="K308" t="s">
        <v>20</v>
      </c>
      <c r="M308" s="6">
        <f>ROUNDDOWN(IF(Tabella1[[#This Row],[DOPPIO OPERATORE '[SI/NO']]]="SI",Tabella1[[#This Row],[DIFFERENZA]]/2,Tabella1[[#This Row],[DIFFERENZA]]),0)</f>
        <v>87</v>
      </c>
      <c r="O308" s="6">
        <f>Tabella1[[#This Row],[DIFFERENZA EFFETTIVA SE DOPPIO OPERATORE]]-Tabella1[[#This Row],[SCARTI]]</f>
        <v>87</v>
      </c>
      <c r="P308" s="4">
        <v>0.36805555555555558</v>
      </c>
      <c r="Q308" s="4">
        <v>0.45208333333333334</v>
      </c>
      <c r="R308" s="5">
        <f>Tabella1[[#This Row],[ORA FINE MATTINA]]-Tabella1[[#This Row],[ORA INIZIO MATTINA]]</f>
        <v>8.4027777777777757E-2</v>
      </c>
      <c r="S308" s="4"/>
      <c r="T308" s="4"/>
      <c r="U308" s="5">
        <f>Tabella1[[#This Row],[ORA FINE POMERIGGIO]]-Tabella1[[#This Row],[ORA INIZIO POMERIGGIO]]</f>
        <v>0</v>
      </c>
      <c r="V308" s="5">
        <f>Tabella1[[#This Row],[TOT. TEMPO POMERIGGIO]]+Tabella1[[#This Row],[TOT. TEMPO MATTINA]]</f>
        <v>8.4027777777777757E-2</v>
      </c>
      <c r="W308" s="7">
        <f>((HOUR(Tabella1[[#This Row],[TOT. ORE]])*60)+MINUTE(Tabella1[[#This Row],[TOT. ORE]]))</f>
        <v>121</v>
      </c>
      <c r="Y308" s="6">
        <f>Tabella1[[#This Row],[TOT. MINUTI]]-Tabella1[[#This Row],[FERMO MACCHINA]]</f>
        <v>121</v>
      </c>
      <c r="Z308" s="6">
        <f>ROUNDDOWN(Tabella1[[#This Row],[DIFFERENZA EFFETTIVA - SCARTI]]/Tabella1[[#This Row],[TEMPO EFFETTIVO]]*60,0)</f>
        <v>43</v>
      </c>
    </row>
    <row r="309" spans="1:26" x14ac:dyDescent="0.25">
      <c r="A309" s="1">
        <v>44610</v>
      </c>
      <c r="B309">
        <v>1</v>
      </c>
      <c r="C309" s="6" t="str">
        <f>VLOOKUP(Tabella1[[#This Row],[COD. OPERATORE]],Tabella3[],2,FALSE)</f>
        <v>ROBY</v>
      </c>
      <c r="D309" t="s">
        <v>16</v>
      </c>
      <c r="E309" t="s">
        <v>211</v>
      </c>
      <c r="F309">
        <v>3</v>
      </c>
      <c r="G309" s="6" t="str">
        <f>VLOOKUP(Tabella1[[#This Row],[COD. MACCHINA]],Tabella35[],2,FALSE)</f>
        <v>MUPI matr.1501</v>
      </c>
      <c r="H309">
        <v>0</v>
      </c>
      <c r="I309">
        <v>87</v>
      </c>
      <c r="J309" s="6">
        <f>Tabella1[[#This Row],[ASS. FINALI]]-Tabella1[[#This Row],[ASS.INIZIALI]]</f>
        <v>87</v>
      </c>
      <c r="K309" t="s">
        <v>20</v>
      </c>
      <c r="M309" s="6">
        <f>ROUNDDOWN(IF(Tabella1[[#This Row],[DOPPIO OPERATORE '[SI/NO']]]="SI",Tabella1[[#This Row],[DIFFERENZA]]/2,Tabella1[[#This Row],[DIFFERENZA]]),0)</f>
        <v>87</v>
      </c>
      <c r="O309" s="6">
        <f>Tabella1[[#This Row],[DIFFERENZA EFFETTIVA SE DOPPIO OPERATORE]]-Tabella1[[#This Row],[SCARTI]]</f>
        <v>87</v>
      </c>
      <c r="P309" s="4">
        <v>0.45208333333333334</v>
      </c>
      <c r="Q309" s="4">
        <v>0.5</v>
      </c>
      <c r="R309" s="5">
        <f>Tabella1[[#This Row],[ORA FINE MATTINA]]-Tabella1[[#This Row],[ORA INIZIO MATTINA]]</f>
        <v>4.7916666666666663E-2</v>
      </c>
      <c r="S309" s="4"/>
      <c r="T309" s="4"/>
      <c r="U309" s="5">
        <f>Tabella1[[#This Row],[ORA FINE POMERIGGIO]]-Tabella1[[#This Row],[ORA INIZIO POMERIGGIO]]</f>
        <v>0</v>
      </c>
      <c r="V309" s="5">
        <f>Tabella1[[#This Row],[TOT. TEMPO POMERIGGIO]]+Tabella1[[#This Row],[TOT. TEMPO MATTINA]]</f>
        <v>4.7916666666666663E-2</v>
      </c>
      <c r="W309" s="7">
        <f>((HOUR(Tabella1[[#This Row],[TOT. ORE]])*60)+MINUTE(Tabella1[[#This Row],[TOT. ORE]]))</f>
        <v>69</v>
      </c>
      <c r="Y309" s="6">
        <f>Tabella1[[#This Row],[TOT. MINUTI]]-Tabella1[[#This Row],[FERMO MACCHINA]]</f>
        <v>69</v>
      </c>
      <c r="Z309" s="6">
        <f>ROUNDDOWN(Tabella1[[#This Row],[DIFFERENZA EFFETTIVA - SCARTI]]/Tabella1[[#This Row],[TEMPO EFFETTIVO]]*60,0)</f>
        <v>75</v>
      </c>
    </row>
    <row r="310" spans="1:26" x14ac:dyDescent="0.25">
      <c r="A310" s="1">
        <v>44610</v>
      </c>
      <c r="B310">
        <v>1</v>
      </c>
      <c r="C310" s="6" t="str">
        <f>VLOOKUP(Tabella1[[#This Row],[COD. OPERATORE]],Tabella3[],2,FALSE)</f>
        <v>ROBY</v>
      </c>
      <c r="D310" t="s">
        <v>56</v>
      </c>
      <c r="E310" t="s">
        <v>95</v>
      </c>
      <c r="F310" t="s">
        <v>64</v>
      </c>
      <c r="G310" s="6" t="str">
        <f>VLOOKUP(Tabella1[[#This Row],[COD. MACCHINA]],Tabella35[],2,FALSE)</f>
        <v>MANUALE</v>
      </c>
      <c r="H310">
        <v>270</v>
      </c>
      <c r="I310">
        <v>860</v>
      </c>
      <c r="J310" s="6">
        <f>Tabella1[[#This Row],[ASS. FINALI]]-Tabella1[[#This Row],[ASS.INIZIALI]]</f>
        <v>590</v>
      </c>
      <c r="K310" t="s">
        <v>20</v>
      </c>
      <c r="M310" s="6">
        <f>ROUNDDOWN(IF(Tabella1[[#This Row],[DOPPIO OPERATORE '[SI/NO']]]="SI",Tabella1[[#This Row],[DIFFERENZA]]/2,Tabella1[[#This Row],[DIFFERENZA]]),0)</f>
        <v>590</v>
      </c>
      <c r="O310" s="6">
        <f>Tabella1[[#This Row],[DIFFERENZA EFFETTIVA SE DOPPIO OPERATORE]]-Tabella1[[#This Row],[SCARTI]]</f>
        <v>590</v>
      </c>
      <c r="P310" s="4">
        <v>0.5</v>
      </c>
      <c r="Q310" s="4">
        <v>0.72916666666666663</v>
      </c>
      <c r="R310" s="5">
        <f>Tabella1[[#This Row],[ORA FINE MATTINA]]-Tabella1[[#This Row],[ORA INIZIO MATTINA]]</f>
        <v>0.22916666666666663</v>
      </c>
      <c r="S310" s="4"/>
      <c r="T310" s="4"/>
      <c r="U310" s="5">
        <f>Tabella1[[#This Row],[ORA FINE POMERIGGIO]]-Tabella1[[#This Row],[ORA INIZIO POMERIGGIO]]</f>
        <v>0</v>
      </c>
      <c r="V310" s="5">
        <f>Tabella1[[#This Row],[TOT. TEMPO POMERIGGIO]]+Tabella1[[#This Row],[TOT. TEMPO MATTINA]]</f>
        <v>0.22916666666666663</v>
      </c>
      <c r="W310" s="7">
        <f>((HOUR(Tabella1[[#This Row],[TOT. ORE]])*60)+MINUTE(Tabella1[[#This Row],[TOT. ORE]]))</f>
        <v>330</v>
      </c>
      <c r="Y310" s="6">
        <f>Tabella1[[#This Row],[TOT. MINUTI]]-Tabella1[[#This Row],[FERMO MACCHINA]]</f>
        <v>330</v>
      </c>
      <c r="Z310" s="6">
        <f>ROUNDDOWN(Tabella1[[#This Row],[DIFFERENZA EFFETTIVA - SCARTI]]/Tabella1[[#This Row],[TEMPO EFFETTIVO]]*60,0)</f>
        <v>107</v>
      </c>
    </row>
    <row r="311" spans="1:26" x14ac:dyDescent="0.25">
      <c r="A311" s="1">
        <v>44613</v>
      </c>
      <c r="B311">
        <v>1</v>
      </c>
      <c r="C311" s="6" t="str">
        <f>VLOOKUP(Tabella1[[#This Row],[COD. OPERATORE]],Tabella3[],2,FALSE)</f>
        <v>ROBY</v>
      </c>
      <c r="D311" t="s">
        <v>74</v>
      </c>
      <c r="E311" t="s">
        <v>212</v>
      </c>
      <c r="F311">
        <v>1</v>
      </c>
      <c r="G311" s="6" t="str">
        <f>VLOOKUP(Tabella1[[#This Row],[COD. MACCHINA]],Tabella35[],2,FALSE)</f>
        <v>TRAPANO A COLONNA</v>
      </c>
      <c r="H311">
        <v>2430</v>
      </c>
      <c r="I311">
        <v>4000</v>
      </c>
      <c r="J311" s="6">
        <f>Tabella1[[#This Row],[ASS. FINALI]]-Tabella1[[#This Row],[ASS.INIZIALI]]</f>
        <v>1570</v>
      </c>
      <c r="K311" t="s">
        <v>20</v>
      </c>
      <c r="M311" s="6">
        <f>ROUNDDOWN(IF(Tabella1[[#This Row],[DOPPIO OPERATORE '[SI/NO']]]="SI",Tabella1[[#This Row],[DIFFERENZA]]/2,Tabella1[[#This Row],[DIFFERENZA]]),0)</f>
        <v>1570</v>
      </c>
      <c r="O311" s="6">
        <f>Tabella1[[#This Row],[DIFFERENZA EFFETTIVA SE DOPPIO OPERATORE]]-Tabella1[[#This Row],[SCARTI]]</f>
        <v>1570</v>
      </c>
      <c r="P311" s="4">
        <v>0.33333333333333331</v>
      </c>
      <c r="Q311" s="4">
        <v>0.36458333333333331</v>
      </c>
      <c r="R311" s="5">
        <f>Tabella1[[#This Row],[ORA FINE MATTINA]]-Tabella1[[#This Row],[ORA INIZIO MATTINA]]</f>
        <v>3.125E-2</v>
      </c>
      <c r="S311" s="4"/>
      <c r="T311" s="4"/>
      <c r="U311" s="5">
        <f>Tabella1[[#This Row],[ORA FINE POMERIGGIO]]-Tabella1[[#This Row],[ORA INIZIO POMERIGGIO]]</f>
        <v>0</v>
      </c>
      <c r="V311" s="5">
        <f>Tabella1[[#This Row],[TOT. TEMPO POMERIGGIO]]+Tabella1[[#This Row],[TOT. TEMPO MATTINA]]</f>
        <v>3.125E-2</v>
      </c>
      <c r="W311" s="7">
        <f>((HOUR(Tabella1[[#This Row],[TOT. ORE]])*60)+MINUTE(Tabella1[[#This Row],[TOT. ORE]]))</f>
        <v>45</v>
      </c>
      <c r="Y311" s="6">
        <f>Tabella1[[#This Row],[TOT. MINUTI]]-Tabella1[[#This Row],[FERMO MACCHINA]]</f>
        <v>45</v>
      </c>
      <c r="Z311" s="6">
        <f>ROUNDDOWN(Tabella1[[#This Row],[DIFFERENZA EFFETTIVA - SCARTI]]/Tabella1[[#This Row],[TEMPO EFFETTIVO]]*60,0)</f>
        <v>2093</v>
      </c>
    </row>
    <row r="312" spans="1:26" x14ac:dyDescent="0.25">
      <c r="A312" s="1">
        <v>44613</v>
      </c>
      <c r="B312">
        <v>1</v>
      </c>
      <c r="C312" s="6" t="str">
        <f>VLOOKUP(Tabella1[[#This Row],[COD. OPERATORE]],Tabella3[],2,FALSE)</f>
        <v>ROBY</v>
      </c>
      <c r="D312" t="s">
        <v>16</v>
      </c>
      <c r="E312" t="s">
        <v>211</v>
      </c>
      <c r="F312">
        <v>2</v>
      </c>
      <c r="G312" s="6" t="str">
        <f>VLOOKUP(Tabella1[[#This Row],[COD. MACCHINA]],Tabella35[],2,FALSE)</f>
        <v>MUPI matr.1252</v>
      </c>
      <c r="H312">
        <v>0</v>
      </c>
      <c r="I312">
        <v>145</v>
      </c>
      <c r="J312" s="6">
        <f>Tabella1[[#This Row],[ASS. FINALI]]-Tabella1[[#This Row],[ASS.INIZIALI]]</f>
        <v>145</v>
      </c>
      <c r="K312" t="s">
        <v>20</v>
      </c>
      <c r="M312" s="6">
        <f>ROUNDDOWN(IF(Tabella1[[#This Row],[DOPPIO OPERATORE '[SI/NO']]]="SI",Tabella1[[#This Row],[DIFFERENZA]]/2,Tabella1[[#This Row],[DIFFERENZA]]),0)</f>
        <v>145</v>
      </c>
      <c r="O312" s="6">
        <f>Tabella1[[#This Row],[DIFFERENZA EFFETTIVA SE DOPPIO OPERATORE]]-Tabella1[[#This Row],[SCARTI]]</f>
        <v>145</v>
      </c>
      <c r="P312" s="4">
        <v>0.36458333333333331</v>
      </c>
      <c r="Q312" s="4">
        <v>0.45833333333333331</v>
      </c>
      <c r="R312" s="5">
        <f>Tabella1[[#This Row],[ORA FINE MATTINA]]-Tabella1[[#This Row],[ORA INIZIO MATTINA]]</f>
        <v>9.375E-2</v>
      </c>
      <c r="S312" s="4">
        <v>0.5625</v>
      </c>
      <c r="T312" s="4">
        <v>0.67013888888888884</v>
      </c>
      <c r="U312" s="5">
        <f>Tabella1[[#This Row],[ORA FINE POMERIGGIO]]-Tabella1[[#This Row],[ORA INIZIO POMERIGGIO]]</f>
        <v>0.10763888888888884</v>
      </c>
      <c r="V312" s="5">
        <f>Tabella1[[#This Row],[TOT. TEMPO POMERIGGIO]]+Tabella1[[#This Row],[TOT. TEMPO MATTINA]]</f>
        <v>0.20138888888888884</v>
      </c>
      <c r="W312" s="7">
        <f>((HOUR(Tabella1[[#This Row],[TOT. ORE]])*60)+MINUTE(Tabella1[[#This Row],[TOT. ORE]]))</f>
        <v>290</v>
      </c>
      <c r="Y312" s="6">
        <f>Tabella1[[#This Row],[TOT. MINUTI]]-Tabella1[[#This Row],[FERMO MACCHINA]]</f>
        <v>290</v>
      </c>
      <c r="Z312" s="6">
        <f>ROUNDDOWN(Tabella1[[#This Row],[DIFFERENZA EFFETTIVA - SCARTI]]/Tabella1[[#This Row],[TEMPO EFFETTIVO]]*60,0)</f>
        <v>30</v>
      </c>
    </row>
    <row r="313" spans="1:26" x14ac:dyDescent="0.25">
      <c r="A313" s="1">
        <v>44613</v>
      </c>
      <c r="B313">
        <v>1</v>
      </c>
      <c r="C313" s="6" t="str">
        <f>VLOOKUP(Tabella1[[#This Row],[COD. OPERATORE]],Tabella3[],2,FALSE)</f>
        <v>ROBY</v>
      </c>
      <c r="D313" t="s">
        <v>16</v>
      </c>
      <c r="E313" t="s">
        <v>211</v>
      </c>
      <c r="F313">
        <v>2</v>
      </c>
      <c r="G313" s="6" t="str">
        <f>VLOOKUP(Tabella1[[#This Row],[COD. MACCHINA]],Tabella35[],2,FALSE)</f>
        <v>MUPI matr.1252</v>
      </c>
      <c r="H313">
        <v>0</v>
      </c>
      <c r="I313">
        <v>145</v>
      </c>
      <c r="J313" s="6">
        <f>Tabella1[[#This Row],[ASS. FINALI]]-Tabella1[[#This Row],[ASS.INIZIALI]]</f>
        <v>145</v>
      </c>
      <c r="K313" t="s">
        <v>20</v>
      </c>
      <c r="M313" s="6">
        <f>ROUNDDOWN(IF(Tabella1[[#This Row],[DOPPIO OPERATORE '[SI/NO']]]="SI",Tabella1[[#This Row],[DIFFERENZA]]/2,Tabella1[[#This Row],[DIFFERENZA]]),0)</f>
        <v>145</v>
      </c>
      <c r="O313" s="6">
        <f>Tabella1[[#This Row],[DIFFERENZA EFFETTIVA SE DOPPIO OPERATORE]]-Tabella1[[#This Row],[SCARTI]]</f>
        <v>145</v>
      </c>
      <c r="P313" s="4">
        <v>0.67361111111111116</v>
      </c>
      <c r="Q313" s="4">
        <v>0.72916666666666663</v>
      </c>
      <c r="R313" s="5">
        <f>Tabella1[[#This Row],[ORA FINE MATTINA]]-Tabella1[[#This Row],[ORA INIZIO MATTINA]]</f>
        <v>5.5555555555555469E-2</v>
      </c>
      <c r="S313" s="4"/>
      <c r="T313" s="4"/>
      <c r="U313" s="5">
        <f>Tabella1[[#This Row],[ORA FINE POMERIGGIO]]-Tabella1[[#This Row],[ORA INIZIO POMERIGGIO]]</f>
        <v>0</v>
      </c>
      <c r="V313" s="5">
        <f>Tabella1[[#This Row],[TOT. TEMPO POMERIGGIO]]+Tabella1[[#This Row],[TOT. TEMPO MATTINA]]</f>
        <v>5.5555555555555469E-2</v>
      </c>
      <c r="W313" s="7">
        <f>((HOUR(Tabella1[[#This Row],[TOT. ORE]])*60)+MINUTE(Tabella1[[#This Row],[TOT. ORE]]))</f>
        <v>80</v>
      </c>
      <c r="Y313" s="6">
        <f>Tabella1[[#This Row],[TOT. MINUTI]]-Tabella1[[#This Row],[FERMO MACCHINA]]</f>
        <v>80</v>
      </c>
      <c r="Z313" s="6">
        <f>ROUNDDOWN(Tabella1[[#This Row],[DIFFERENZA EFFETTIVA - SCARTI]]/Tabella1[[#This Row],[TEMPO EFFETTIVO]]*60,0)</f>
        <v>108</v>
      </c>
    </row>
    <row r="314" spans="1:26" x14ac:dyDescent="0.25">
      <c r="A314" s="1">
        <v>44614</v>
      </c>
      <c r="B314">
        <v>1</v>
      </c>
      <c r="C314" s="6" t="str">
        <f>VLOOKUP(Tabella1[[#This Row],[COD. OPERATORE]],Tabella3[],2,FALSE)</f>
        <v>ROBY</v>
      </c>
      <c r="D314" t="s">
        <v>16</v>
      </c>
      <c r="E314" t="s">
        <v>211</v>
      </c>
      <c r="F314">
        <v>2</v>
      </c>
      <c r="G314" s="6" t="str">
        <f>VLOOKUP(Tabella1[[#This Row],[COD. MACCHINA]],Tabella35[],2,FALSE)</f>
        <v>MUPI matr.1252</v>
      </c>
      <c r="H314">
        <v>145</v>
      </c>
      <c r="I314">
        <v>500</v>
      </c>
      <c r="J314" s="6">
        <f>Tabella1[[#This Row],[ASS. FINALI]]-Tabella1[[#This Row],[ASS.INIZIALI]]</f>
        <v>355</v>
      </c>
      <c r="K314" t="s">
        <v>20</v>
      </c>
      <c r="M314" s="6">
        <f>ROUNDDOWN(IF(Tabella1[[#This Row],[DOPPIO OPERATORE '[SI/NO']]]="SI",Tabella1[[#This Row],[DIFFERENZA]]/2,Tabella1[[#This Row],[DIFFERENZA]]),0)</f>
        <v>355</v>
      </c>
      <c r="O314" s="6">
        <f>Tabella1[[#This Row],[DIFFERENZA EFFETTIVA SE DOPPIO OPERATORE]]-Tabella1[[#This Row],[SCARTI]]</f>
        <v>355</v>
      </c>
      <c r="P314" s="4">
        <v>0.33333333333333331</v>
      </c>
      <c r="Q314" s="4">
        <v>0.3611111111111111</v>
      </c>
      <c r="R314" s="5">
        <f>Tabella1[[#This Row],[ORA FINE MATTINA]]-Tabella1[[#This Row],[ORA INIZIO MATTINA]]</f>
        <v>2.777777777777779E-2</v>
      </c>
      <c r="S314" s="4"/>
      <c r="T314" s="4"/>
      <c r="U314" s="5">
        <f>Tabella1[[#This Row],[ORA FINE POMERIGGIO]]-Tabella1[[#This Row],[ORA INIZIO POMERIGGIO]]</f>
        <v>0</v>
      </c>
      <c r="V314" s="5">
        <f>Tabella1[[#This Row],[TOT. TEMPO POMERIGGIO]]+Tabella1[[#This Row],[TOT. TEMPO MATTINA]]</f>
        <v>2.777777777777779E-2</v>
      </c>
      <c r="W314" s="7">
        <f>((HOUR(Tabella1[[#This Row],[TOT. ORE]])*60)+MINUTE(Tabella1[[#This Row],[TOT. ORE]]))</f>
        <v>40</v>
      </c>
      <c r="Y314" s="6">
        <f>Tabella1[[#This Row],[TOT. MINUTI]]-Tabella1[[#This Row],[FERMO MACCHINA]]</f>
        <v>40</v>
      </c>
      <c r="Z314" s="6">
        <f>ROUNDDOWN(Tabella1[[#This Row],[DIFFERENZA EFFETTIVA - SCARTI]]/Tabella1[[#This Row],[TEMPO EFFETTIVO]]*60,0)</f>
        <v>532</v>
      </c>
    </row>
    <row r="315" spans="1:26" x14ac:dyDescent="0.25">
      <c r="A315" s="1">
        <v>44614</v>
      </c>
      <c r="B315">
        <v>1</v>
      </c>
      <c r="C315" s="6" t="str">
        <f>VLOOKUP(Tabella1[[#This Row],[COD. OPERATORE]],Tabella3[],2,FALSE)</f>
        <v>ROBY</v>
      </c>
      <c r="D315" t="s">
        <v>16</v>
      </c>
      <c r="E315" t="s">
        <v>211</v>
      </c>
      <c r="F315">
        <v>2</v>
      </c>
      <c r="G315" s="6" t="str">
        <f>VLOOKUP(Tabella1[[#This Row],[COD. MACCHINA]],Tabella35[],2,FALSE)</f>
        <v>MUPI matr.1252</v>
      </c>
      <c r="H315">
        <v>145</v>
      </c>
      <c r="I315">
        <v>500</v>
      </c>
      <c r="J315" s="6">
        <f>Tabella1[[#This Row],[ASS. FINALI]]-Tabella1[[#This Row],[ASS.INIZIALI]]</f>
        <v>355</v>
      </c>
      <c r="K315" t="s">
        <v>20</v>
      </c>
      <c r="M315" s="6">
        <f>ROUNDDOWN(IF(Tabella1[[#This Row],[DOPPIO OPERATORE '[SI/NO']]]="SI",Tabella1[[#This Row],[DIFFERENZA]]/2,Tabella1[[#This Row],[DIFFERENZA]]),0)</f>
        <v>355</v>
      </c>
      <c r="O315" s="6">
        <f>Tabella1[[#This Row],[DIFFERENZA EFFETTIVA SE DOPPIO OPERATORE]]-Tabella1[[#This Row],[SCARTI]]</f>
        <v>355</v>
      </c>
      <c r="P315" s="4">
        <v>0.3611111111111111</v>
      </c>
      <c r="Q315" s="4">
        <v>0.5</v>
      </c>
      <c r="R315" s="5">
        <f>Tabella1[[#This Row],[ORA FINE MATTINA]]-Tabella1[[#This Row],[ORA INIZIO MATTINA]]</f>
        <v>0.1388888888888889</v>
      </c>
      <c r="S315" s="4">
        <v>0.5625</v>
      </c>
      <c r="T315" s="4">
        <v>0.59375</v>
      </c>
      <c r="U315" s="5">
        <f>Tabella1[[#This Row],[ORA FINE POMERIGGIO]]-Tabella1[[#This Row],[ORA INIZIO POMERIGGIO]]</f>
        <v>3.125E-2</v>
      </c>
      <c r="V315" s="5">
        <f>Tabella1[[#This Row],[TOT. TEMPO POMERIGGIO]]+Tabella1[[#This Row],[TOT. TEMPO MATTINA]]</f>
        <v>0.1701388888888889</v>
      </c>
      <c r="W315" s="7">
        <f>((HOUR(Tabella1[[#This Row],[TOT. ORE]])*60)+MINUTE(Tabella1[[#This Row],[TOT. ORE]]))</f>
        <v>245</v>
      </c>
      <c r="Y315" s="6">
        <f>Tabella1[[#This Row],[TOT. MINUTI]]-Tabella1[[#This Row],[FERMO MACCHINA]]</f>
        <v>245</v>
      </c>
      <c r="Z315" s="6">
        <f>ROUNDDOWN(Tabella1[[#This Row],[DIFFERENZA EFFETTIVA - SCARTI]]/Tabella1[[#This Row],[TEMPO EFFETTIVO]]*60,0)</f>
        <v>86</v>
      </c>
    </row>
    <row r="316" spans="1:26" x14ac:dyDescent="0.25">
      <c r="A316" s="1">
        <v>44615</v>
      </c>
      <c r="B316">
        <v>32</v>
      </c>
      <c r="C316" s="6" t="str">
        <f>VLOOKUP(Tabella1[[#This Row],[COD. OPERATORE]],Tabella3[],2,FALSE)</f>
        <v>ALESSANDRA</v>
      </c>
      <c r="D316" t="s">
        <v>56</v>
      </c>
      <c r="E316" t="s">
        <v>119</v>
      </c>
      <c r="F316" t="s">
        <v>64</v>
      </c>
      <c r="G316" s="6" t="str">
        <f>VLOOKUP(Tabella1[[#This Row],[COD. MACCHINA]],Tabella35[],2,FALSE)</f>
        <v>MANUALE</v>
      </c>
      <c r="H316">
        <v>96</v>
      </c>
      <c r="I316">
        <v>135</v>
      </c>
      <c r="J316" s="6">
        <f>Tabella1[[#This Row],[ASS. FINALI]]-Tabella1[[#This Row],[ASS.INIZIALI]]</f>
        <v>39</v>
      </c>
      <c r="K316" t="s">
        <v>20</v>
      </c>
      <c r="M316" s="6">
        <f>ROUNDDOWN(IF(Tabella1[[#This Row],[DOPPIO OPERATORE '[SI/NO']]]="SI",Tabella1[[#This Row],[DIFFERENZA]]/2,Tabella1[[#This Row],[DIFFERENZA]]),0)</f>
        <v>39</v>
      </c>
      <c r="O316" s="6">
        <f>Tabella1[[#This Row],[DIFFERENZA EFFETTIVA SE DOPPIO OPERATORE]]-Tabella1[[#This Row],[SCARTI]]</f>
        <v>39</v>
      </c>
      <c r="P316" s="4">
        <v>0.63541666666666663</v>
      </c>
      <c r="Q316" s="4">
        <v>0.72916666666666663</v>
      </c>
      <c r="R316" s="5">
        <f>Tabella1[[#This Row],[ORA FINE MATTINA]]-Tabella1[[#This Row],[ORA INIZIO MATTINA]]</f>
        <v>9.375E-2</v>
      </c>
      <c r="S316" s="4"/>
      <c r="T316" s="4"/>
      <c r="U316" s="5">
        <f>Tabella1[[#This Row],[ORA FINE POMERIGGIO]]-Tabella1[[#This Row],[ORA INIZIO POMERIGGIO]]</f>
        <v>0</v>
      </c>
      <c r="V316" s="5">
        <f>Tabella1[[#This Row],[TOT. TEMPO POMERIGGIO]]+Tabella1[[#This Row],[TOT. TEMPO MATTINA]]</f>
        <v>9.375E-2</v>
      </c>
      <c r="W316" s="7">
        <f>((HOUR(Tabella1[[#This Row],[TOT. ORE]])*60)+MINUTE(Tabella1[[#This Row],[TOT. ORE]]))</f>
        <v>135</v>
      </c>
      <c r="Y316" s="6">
        <f>Tabella1[[#This Row],[TOT. MINUTI]]-Tabella1[[#This Row],[FERMO MACCHINA]]</f>
        <v>135</v>
      </c>
      <c r="Z316" s="6">
        <f>ROUNDDOWN(Tabella1[[#This Row],[DIFFERENZA EFFETTIVA - SCARTI]]/Tabella1[[#This Row],[TEMPO EFFETTIVO]]*60,0)</f>
        <v>17</v>
      </c>
    </row>
    <row r="317" spans="1:26" x14ac:dyDescent="0.25">
      <c r="A317" s="1">
        <v>44616</v>
      </c>
      <c r="B317">
        <v>32</v>
      </c>
      <c r="C317" s="6" t="str">
        <f>VLOOKUP(Tabella1[[#This Row],[COD. OPERATORE]],Tabella3[],2,FALSE)</f>
        <v>ALESSANDRA</v>
      </c>
      <c r="D317" t="s">
        <v>56</v>
      </c>
      <c r="E317" t="s">
        <v>119</v>
      </c>
      <c r="F317" t="s">
        <v>64</v>
      </c>
      <c r="G317" s="6" t="str">
        <f>VLOOKUP(Tabella1[[#This Row],[COD. MACCHINA]],Tabella35[],2,FALSE)</f>
        <v>MANUALE</v>
      </c>
      <c r="H317">
        <v>135</v>
      </c>
      <c r="I317">
        <v>318</v>
      </c>
      <c r="J317" s="6">
        <f>Tabella1[[#This Row],[ASS. FINALI]]-Tabella1[[#This Row],[ASS.INIZIALI]]</f>
        <v>183</v>
      </c>
      <c r="K317" t="s">
        <v>20</v>
      </c>
      <c r="M317" s="6">
        <f>ROUNDDOWN(IF(Tabella1[[#This Row],[DOPPIO OPERATORE '[SI/NO']]]="SI",Tabella1[[#This Row],[DIFFERENZA]]/2,Tabella1[[#This Row],[DIFFERENZA]]),0)</f>
        <v>183</v>
      </c>
      <c r="O317" s="6">
        <f>Tabella1[[#This Row],[DIFFERENZA EFFETTIVA SE DOPPIO OPERATORE]]-Tabella1[[#This Row],[SCARTI]]</f>
        <v>183</v>
      </c>
      <c r="P317" s="4">
        <v>0.41666666666666669</v>
      </c>
      <c r="Q317" s="4">
        <v>0.5</v>
      </c>
      <c r="R317" s="5">
        <f>Tabella1[[#This Row],[ORA FINE MATTINA]]-Tabella1[[#This Row],[ORA INIZIO MATTINA]]</f>
        <v>8.3333333333333315E-2</v>
      </c>
      <c r="S317" s="4">
        <v>0.5625</v>
      </c>
      <c r="T317" s="4">
        <v>0.60416666666666663</v>
      </c>
      <c r="U317" s="5">
        <f>Tabella1[[#This Row],[ORA FINE POMERIGGIO]]-Tabella1[[#This Row],[ORA INIZIO POMERIGGIO]]</f>
        <v>4.166666666666663E-2</v>
      </c>
      <c r="V317" s="5">
        <f>Tabella1[[#This Row],[TOT. TEMPO POMERIGGIO]]+Tabella1[[#This Row],[TOT. TEMPO MATTINA]]</f>
        <v>0.12499999999999994</v>
      </c>
      <c r="W317" s="7">
        <f>((HOUR(Tabella1[[#This Row],[TOT. ORE]])*60)+MINUTE(Tabella1[[#This Row],[TOT. ORE]]))</f>
        <v>180</v>
      </c>
      <c r="Y317" s="6">
        <f>Tabella1[[#This Row],[TOT. MINUTI]]-Tabella1[[#This Row],[FERMO MACCHINA]]</f>
        <v>180</v>
      </c>
      <c r="Z317" s="6">
        <f>ROUNDDOWN(Tabella1[[#This Row],[DIFFERENZA EFFETTIVA - SCARTI]]/Tabella1[[#This Row],[TEMPO EFFETTIVO]]*60,0)</f>
        <v>61</v>
      </c>
    </row>
    <row r="318" spans="1:26" x14ac:dyDescent="0.25">
      <c r="A318" s="1">
        <v>44617</v>
      </c>
      <c r="B318">
        <v>32</v>
      </c>
      <c r="C318" s="6" t="str">
        <f>VLOOKUP(Tabella1[[#This Row],[COD. OPERATORE]],Tabella3[],2,FALSE)</f>
        <v>ALESSANDRA</v>
      </c>
      <c r="D318" t="s">
        <v>56</v>
      </c>
      <c r="E318" t="s">
        <v>119</v>
      </c>
      <c r="F318" t="s">
        <v>64</v>
      </c>
      <c r="G318" s="6" t="str">
        <f>VLOOKUP(Tabella1[[#This Row],[COD. MACCHINA]],Tabella35[],2,FALSE)</f>
        <v>MANUALE</v>
      </c>
      <c r="H318">
        <v>318</v>
      </c>
      <c r="I318">
        <v>504</v>
      </c>
      <c r="J318" s="6">
        <f>Tabella1[[#This Row],[ASS. FINALI]]-Tabella1[[#This Row],[ASS.INIZIALI]]</f>
        <v>186</v>
      </c>
      <c r="K318" t="s">
        <v>20</v>
      </c>
      <c r="M318" s="6">
        <f>ROUNDDOWN(IF(Tabella1[[#This Row],[DOPPIO OPERATORE '[SI/NO']]]="SI",Tabella1[[#This Row],[DIFFERENZA]]/2,Tabella1[[#This Row],[DIFFERENZA]]),0)</f>
        <v>186</v>
      </c>
      <c r="O318" s="6">
        <f>Tabella1[[#This Row],[DIFFERENZA EFFETTIVA SE DOPPIO OPERATORE]]-Tabella1[[#This Row],[SCARTI]]</f>
        <v>186</v>
      </c>
      <c r="P318" s="4">
        <v>0.3125</v>
      </c>
      <c r="Q318" s="4">
        <v>0.5</v>
      </c>
      <c r="R318" s="5">
        <f>Tabella1[[#This Row],[ORA FINE MATTINA]]-Tabella1[[#This Row],[ORA INIZIO MATTINA]]</f>
        <v>0.1875</v>
      </c>
      <c r="S318" s="4">
        <v>0.5625</v>
      </c>
      <c r="T318" s="4">
        <v>0.60416666666666663</v>
      </c>
      <c r="U318" s="5">
        <f>Tabella1[[#This Row],[ORA FINE POMERIGGIO]]-Tabella1[[#This Row],[ORA INIZIO POMERIGGIO]]</f>
        <v>4.166666666666663E-2</v>
      </c>
      <c r="V318" s="5">
        <f>Tabella1[[#This Row],[TOT. TEMPO POMERIGGIO]]+Tabella1[[#This Row],[TOT. TEMPO MATTINA]]</f>
        <v>0.22916666666666663</v>
      </c>
      <c r="W318" s="7">
        <f>((HOUR(Tabella1[[#This Row],[TOT. ORE]])*60)+MINUTE(Tabella1[[#This Row],[TOT. ORE]]))</f>
        <v>330</v>
      </c>
      <c r="Y318" s="6">
        <f>Tabella1[[#This Row],[TOT. MINUTI]]-Tabella1[[#This Row],[FERMO MACCHINA]]</f>
        <v>330</v>
      </c>
      <c r="Z318" s="6">
        <f>ROUNDDOWN(Tabella1[[#This Row],[DIFFERENZA EFFETTIVA - SCARTI]]/Tabella1[[#This Row],[TEMPO EFFETTIVO]]*60,0)</f>
        <v>33</v>
      </c>
    </row>
    <row r="319" spans="1:26" x14ac:dyDescent="0.25">
      <c r="A319" s="1">
        <v>44617</v>
      </c>
      <c r="B319">
        <v>32</v>
      </c>
      <c r="C319" s="6" t="str">
        <f>VLOOKUP(Tabella1[[#This Row],[COD. OPERATORE]],Tabella3[],2,FALSE)</f>
        <v>ALESSANDRA</v>
      </c>
      <c r="D319" t="s">
        <v>16</v>
      </c>
      <c r="E319" t="s">
        <v>96</v>
      </c>
      <c r="F319">
        <v>6</v>
      </c>
      <c r="G319" s="6" t="str">
        <f>VLOOKUP(Tabella1[[#This Row],[COD. MACCHINA]],Tabella35[],2,FALSE)</f>
        <v>MSA matr.4319</v>
      </c>
      <c r="H319">
        <v>559488</v>
      </c>
      <c r="I319">
        <v>560054</v>
      </c>
      <c r="J319" s="6">
        <f>Tabella1[[#This Row],[ASS. FINALI]]-Tabella1[[#This Row],[ASS.INIZIALI]]</f>
        <v>566</v>
      </c>
      <c r="K319" t="s">
        <v>20</v>
      </c>
      <c r="M319" s="6">
        <f>ROUNDDOWN(IF(Tabella1[[#This Row],[DOPPIO OPERATORE '[SI/NO']]]="SI",Tabella1[[#This Row],[DIFFERENZA]]/2,Tabella1[[#This Row],[DIFFERENZA]]),0)</f>
        <v>566</v>
      </c>
      <c r="O319" s="6">
        <f>Tabella1[[#This Row],[DIFFERENZA EFFETTIVA SE DOPPIO OPERATORE]]-Tabella1[[#This Row],[SCARTI]]</f>
        <v>566</v>
      </c>
      <c r="P319" s="4">
        <v>0.60416666666666663</v>
      </c>
      <c r="Q319" s="4">
        <v>0.68055555555555547</v>
      </c>
      <c r="R319" s="5">
        <f>Tabella1[[#This Row],[ORA FINE MATTINA]]-Tabella1[[#This Row],[ORA INIZIO MATTINA]]</f>
        <v>7.638888888888884E-2</v>
      </c>
      <c r="S319" s="4"/>
      <c r="T319" s="4"/>
      <c r="U319" s="5">
        <f>Tabella1[[#This Row],[ORA FINE POMERIGGIO]]-Tabella1[[#This Row],[ORA INIZIO POMERIGGIO]]</f>
        <v>0</v>
      </c>
      <c r="V319" s="5">
        <f>Tabella1[[#This Row],[TOT. TEMPO POMERIGGIO]]+Tabella1[[#This Row],[TOT. TEMPO MATTINA]]</f>
        <v>7.638888888888884E-2</v>
      </c>
      <c r="W319" s="7">
        <f>((HOUR(Tabella1[[#This Row],[TOT. ORE]])*60)+MINUTE(Tabella1[[#This Row],[TOT. ORE]]))</f>
        <v>110</v>
      </c>
      <c r="Y319" s="6">
        <f>Tabella1[[#This Row],[TOT. MINUTI]]-Tabella1[[#This Row],[FERMO MACCHINA]]</f>
        <v>110</v>
      </c>
      <c r="Z319" s="6">
        <f>ROUNDDOWN(Tabella1[[#This Row],[DIFFERENZA EFFETTIVA - SCARTI]]/Tabella1[[#This Row],[TEMPO EFFETTIVO]]*60,0)</f>
        <v>308</v>
      </c>
    </row>
    <row r="320" spans="1:26" x14ac:dyDescent="0.25">
      <c r="A320" s="1">
        <v>44617</v>
      </c>
      <c r="B320">
        <v>32</v>
      </c>
      <c r="C320" s="6" t="str">
        <f>VLOOKUP(Tabella1[[#This Row],[COD. OPERATORE]],Tabella3[],2,FALSE)</f>
        <v>ALESSANDRA</v>
      </c>
      <c r="D320" t="s">
        <v>16</v>
      </c>
      <c r="E320" t="s">
        <v>26</v>
      </c>
      <c r="F320">
        <v>6</v>
      </c>
      <c r="G320" s="6" t="str">
        <f>VLOOKUP(Tabella1[[#This Row],[COD. MACCHINA]],Tabella35[],2,FALSE)</f>
        <v>MSA matr.4319</v>
      </c>
      <c r="H320">
        <v>560054</v>
      </c>
      <c r="I320">
        <v>560340</v>
      </c>
      <c r="J320" s="6">
        <f>Tabella1[[#This Row],[ASS. FINALI]]-Tabella1[[#This Row],[ASS.INIZIALI]]</f>
        <v>286</v>
      </c>
      <c r="K320" t="s">
        <v>20</v>
      </c>
      <c r="M320" s="6">
        <f>ROUNDDOWN(IF(Tabella1[[#This Row],[DOPPIO OPERATORE '[SI/NO']]]="SI",Tabella1[[#This Row],[DIFFERENZA]]/2,Tabella1[[#This Row],[DIFFERENZA]]),0)</f>
        <v>286</v>
      </c>
      <c r="O320" s="6">
        <f>Tabella1[[#This Row],[DIFFERENZA EFFETTIVA SE DOPPIO OPERATORE]]-Tabella1[[#This Row],[SCARTI]]</f>
        <v>286</v>
      </c>
      <c r="P320" s="4">
        <v>0.68055555555555547</v>
      </c>
      <c r="Q320" s="4">
        <v>0.72916666666666663</v>
      </c>
      <c r="R320" s="5">
        <f>Tabella1[[#This Row],[ORA FINE MATTINA]]-Tabella1[[#This Row],[ORA INIZIO MATTINA]]</f>
        <v>4.861111111111116E-2</v>
      </c>
      <c r="S320" s="4"/>
      <c r="T320" s="4"/>
      <c r="U320" s="5">
        <f>Tabella1[[#This Row],[ORA FINE POMERIGGIO]]-Tabella1[[#This Row],[ORA INIZIO POMERIGGIO]]</f>
        <v>0</v>
      </c>
      <c r="V320" s="5">
        <f>Tabella1[[#This Row],[TOT. TEMPO POMERIGGIO]]+Tabella1[[#This Row],[TOT. TEMPO MATTINA]]</f>
        <v>4.861111111111116E-2</v>
      </c>
      <c r="W320" s="7">
        <f>((HOUR(Tabella1[[#This Row],[TOT. ORE]])*60)+MINUTE(Tabella1[[#This Row],[TOT. ORE]]))</f>
        <v>70</v>
      </c>
      <c r="Y320" s="6">
        <f>Tabella1[[#This Row],[TOT. MINUTI]]-Tabella1[[#This Row],[FERMO MACCHINA]]</f>
        <v>70</v>
      </c>
      <c r="Z320" s="6">
        <f>ROUNDDOWN(Tabella1[[#This Row],[DIFFERENZA EFFETTIVA - SCARTI]]/Tabella1[[#This Row],[TEMPO EFFETTIVO]]*60,0)</f>
        <v>245</v>
      </c>
    </row>
    <row r="321" spans="1:27" x14ac:dyDescent="0.25">
      <c r="A321" s="1">
        <v>44615</v>
      </c>
      <c r="B321">
        <v>1</v>
      </c>
      <c r="C321" s="6" t="str">
        <f>VLOOKUP(Tabella1[[#This Row],[COD. OPERATORE]],Tabella3[],2,FALSE)</f>
        <v>ROBY</v>
      </c>
      <c r="D321" t="s">
        <v>56</v>
      </c>
      <c r="E321" t="s">
        <v>213</v>
      </c>
      <c r="F321">
        <v>12</v>
      </c>
      <c r="G321" s="6" t="str">
        <f>VLOOKUP(Tabella1[[#This Row],[COD. MACCHINA]],Tabella35[],2,FALSE)</f>
        <v>FRESA matr.550/6</v>
      </c>
      <c r="H321">
        <v>0</v>
      </c>
      <c r="I321">
        <v>880</v>
      </c>
      <c r="J321" s="6">
        <f>Tabella1[[#This Row],[ASS. FINALI]]-Tabella1[[#This Row],[ASS.INIZIALI]]</f>
        <v>880</v>
      </c>
      <c r="K321" t="s">
        <v>20</v>
      </c>
      <c r="M321" s="6">
        <f>ROUNDDOWN(IF(Tabella1[[#This Row],[DOPPIO OPERATORE '[SI/NO']]]="SI",Tabella1[[#This Row],[DIFFERENZA]]/2,Tabella1[[#This Row],[DIFFERENZA]]),0)</f>
        <v>880</v>
      </c>
      <c r="O321" s="6">
        <f>Tabella1[[#This Row],[DIFFERENZA EFFETTIVA SE DOPPIO OPERATORE]]-Tabella1[[#This Row],[SCARTI]]</f>
        <v>880</v>
      </c>
      <c r="P321" s="4">
        <v>0.33333333333333331</v>
      </c>
      <c r="Q321" s="4">
        <v>0.43958333333333338</v>
      </c>
      <c r="R321" s="5">
        <f>Tabella1[[#This Row],[ORA FINE MATTINA]]-Tabella1[[#This Row],[ORA INIZIO MATTINA]]</f>
        <v>0.10625000000000007</v>
      </c>
      <c r="S321" s="4"/>
      <c r="T321" s="4"/>
      <c r="U321" s="5">
        <f>Tabella1[[#This Row],[ORA FINE POMERIGGIO]]-Tabella1[[#This Row],[ORA INIZIO POMERIGGIO]]</f>
        <v>0</v>
      </c>
      <c r="V321" s="5">
        <f>Tabella1[[#This Row],[TOT. TEMPO POMERIGGIO]]+Tabella1[[#This Row],[TOT. TEMPO MATTINA]]</f>
        <v>0.10625000000000007</v>
      </c>
      <c r="W321" s="7">
        <f>((HOUR(Tabella1[[#This Row],[TOT. ORE]])*60)+MINUTE(Tabella1[[#This Row],[TOT. ORE]]))</f>
        <v>153</v>
      </c>
      <c r="Y321" s="6">
        <f>Tabella1[[#This Row],[TOT. MINUTI]]-Tabella1[[#This Row],[FERMO MACCHINA]]</f>
        <v>153</v>
      </c>
      <c r="Z321" s="6">
        <f>ROUNDDOWN(Tabella1[[#This Row],[DIFFERENZA EFFETTIVA - SCARTI]]/Tabella1[[#This Row],[TEMPO EFFETTIVO]]*60,0)</f>
        <v>345</v>
      </c>
    </row>
    <row r="322" spans="1:27" x14ac:dyDescent="0.25">
      <c r="A322" s="1">
        <v>44615</v>
      </c>
      <c r="B322">
        <v>1</v>
      </c>
      <c r="C322" s="6" t="str">
        <f>VLOOKUP(Tabella1[[#This Row],[COD. OPERATORE]],Tabella3[],2,FALSE)</f>
        <v>ROBY</v>
      </c>
      <c r="D322" t="s">
        <v>56</v>
      </c>
      <c r="E322" t="s">
        <v>214</v>
      </c>
      <c r="F322">
        <v>12</v>
      </c>
      <c r="G322" s="6" t="str">
        <f>VLOOKUP(Tabella1[[#This Row],[COD. MACCHINA]],Tabella35[],2,FALSE)</f>
        <v>FRESA matr.550/6</v>
      </c>
      <c r="H322">
        <v>0</v>
      </c>
      <c r="I322">
        <v>1127</v>
      </c>
      <c r="J322" s="6">
        <f>Tabella1[[#This Row],[ASS. FINALI]]-Tabella1[[#This Row],[ASS.INIZIALI]]</f>
        <v>1127</v>
      </c>
      <c r="K322" t="s">
        <v>20</v>
      </c>
      <c r="M322" s="6">
        <f>ROUNDDOWN(IF(Tabella1[[#This Row],[DOPPIO OPERATORE '[SI/NO']]]="SI",Tabella1[[#This Row],[DIFFERENZA]]/2,Tabella1[[#This Row],[DIFFERENZA]]),0)</f>
        <v>1127</v>
      </c>
      <c r="O322" s="6">
        <f>Tabella1[[#This Row],[DIFFERENZA EFFETTIVA SE DOPPIO OPERATORE]]-Tabella1[[#This Row],[SCARTI]]</f>
        <v>1127</v>
      </c>
      <c r="P322" s="4">
        <v>0.44930555555555557</v>
      </c>
      <c r="Q322" s="4">
        <v>0.5</v>
      </c>
      <c r="R322" s="5">
        <f>Tabella1[[#This Row],[ORA FINE MATTINA]]-Tabella1[[#This Row],[ORA INIZIO MATTINA]]</f>
        <v>5.0694444444444431E-2</v>
      </c>
      <c r="S322" s="4">
        <v>0.5625</v>
      </c>
      <c r="T322" s="4">
        <v>0.60416666666666663</v>
      </c>
      <c r="U322" s="5">
        <f>Tabella1[[#This Row],[ORA FINE POMERIGGIO]]-Tabella1[[#This Row],[ORA INIZIO POMERIGGIO]]</f>
        <v>4.166666666666663E-2</v>
      </c>
      <c r="V322" s="5">
        <f>Tabella1[[#This Row],[TOT. TEMPO POMERIGGIO]]+Tabella1[[#This Row],[TOT. TEMPO MATTINA]]</f>
        <v>9.2361111111111061E-2</v>
      </c>
      <c r="W322" s="7">
        <f>((HOUR(Tabella1[[#This Row],[TOT. ORE]])*60)+MINUTE(Tabella1[[#This Row],[TOT. ORE]]))</f>
        <v>133</v>
      </c>
      <c r="Y322" s="6">
        <f>Tabella1[[#This Row],[TOT. MINUTI]]-Tabella1[[#This Row],[FERMO MACCHINA]]</f>
        <v>133</v>
      </c>
      <c r="Z322" s="6">
        <f>ROUNDDOWN(Tabella1[[#This Row],[DIFFERENZA EFFETTIVA - SCARTI]]/Tabella1[[#This Row],[TEMPO EFFETTIVO]]*60,0)</f>
        <v>508</v>
      </c>
      <c r="AA322" t="s">
        <v>217</v>
      </c>
    </row>
    <row r="323" spans="1:27" x14ac:dyDescent="0.25">
      <c r="A323" s="1">
        <v>44615</v>
      </c>
      <c r="B323">
        <v>1</v>
      </c>
      <c r="C323" s="6" t="str">
        <f>VLOOKUP(Tabella1[[#This Row],[COD. OPERATORE]],Tabella3[],2,FALSE)</f>
        <v>ROBY</v>
      </c>
      <c r="D323" t="s">
        <v>56</v>
      </c>
      <c r="E323" t="s">
        <v>86</v>
      </c>
      <c r="F323" t="s">
        <v>64</v>
      </c>
      <c r="G323" s="6" t="str">
        <f>VLOOKUP(Tabella1[[#This Row],[COD. MACCHINA]],Tabella35[],2,FALSE)</f>
        <v>MANUALE</v>
      </c>
      <c r="H323">
        <v>2500</v>
      </c>
      <c r="I323">
        <v>3200</v>
      </c>
      <c r="J323" s="6">
        <f>Tabella1[[#This Row],[ASS. FINALI]]-Tabella1[[#This Row],[ASS.INIZIALI]]</f>
        <v>700</v>
      </c>
      <c r="K323" t="s">
        <v>58</v>
      </c>
      <c r="L323">
        <v>31</v>
      </c>
      <c r="M323" s="6">
        <f>ROUNDDOWN(IF(Tabella1[[#This Row],[DOPPIO OPERATORE '[SI/NO']]]="SI",Tabella1[[#This Row],[DIFFERENZA]]/2,Tabella1[[#This Row],[DIFFERENZA]]),0)</f>
        <v>350</v>
      </c>
      <c r="O323" s="6">
        <f>Tabella1[[#This Row],[DIFFERENZA EFFETTIVA SE DOPPIO OPERATORE]]-Tabella1[[#This Row],[SCARTI]]</f>
        <v>350</v>
      </c>
      <c r="P323" s="4">
        <v>0.60416666666666663</v>
      </c>
      <c r="Q323" s="4">
        <v>0.65625</v>
      </c>
      <c r="R323" s="5">
        <f>Tabella1[[#This Row],[ORA FINE MATTINA]]-Tabella1[[#This Row],[ORA INIZIO MATTINA]]</f>
        <v>5.208333333333337E-2</v>
      </c>
      <c r="S323" s="4"/>
      <c r="T323" s="4"/>
      <c r="U323" s="5">
        <f>Tabella1[[#This Row],[ORA FINE POMERIGGIO]]-Tabella1[[#This Row],[ORA INIZIO POMERIGGIO]]</f>
        <v>0</v>
      </c>
      <c r="V323" s="5">
        <f>Tabella1[[#This Row],[TOT. TEMPO POMERIGGIO]]+Tabella1[[#This Row],[TOT. TEMPO MATTINA]]</f>
        <v>5.208333333333337E-2</v>
      </c>
      <c r="W323" s="7">
        <f>((HOUR(Tabella1[[#This Row],[TOT. ORE]])*60)+MINUTE(Tabella1[[#This Row],[TOT. ORE]]))</f>
        <v>75</v>
      </c>
      <c r="Y323" s="6">
        <f>Tabella1[[#This Row],[TOT. MINUTI]]-Tabella1[[#This Row],[FERMO MACCHINA]]</f>
        <v>75</v>
      </c>
      <c r="Z323" s="6">
        <f>ROUNDDOWN(Tabella1[[#This Row],[DIFFERENZA EFFETTIVA - SCARTI]]/Tabella1[[#This Row],[TEMPO EFFETTIVO]]*60,0)</f>
        <v>280</v>
      </c>
    </row>
    <row r="324" spans="1:27" x14ac:dyDescent="0.25">
      <c r="A324" s="1">
        <v>44615</v>
      </c>
      <c r="B324">
        <v>1</v>
      </c>
      <c r="C324" s="6" t="str">
        <f>VLOOKUP(Tabella1[[#This Row],[COD. OPERATORE]],Tabella3[],2,FALSE)</f>
        <v>ROBY</v>
      </c>
      <c r="D324" t="s">
        <v>56</v>
      </c>
      <c r="E324" t="s">
        <v>71</v>
      </c>
      <c r="F324" t="s">
        <v>64</v>
      </c>
      <c r="G324" s="6" t="str">
        <f>VLOOKUP(Tabella1[[#This Row],[COD. MACCHINA]],Tabella35[],2,FALSE)</f>
        <v>MANUALE</v>
      </c>
      <c r="H324">
        <v>0</v>
      </c>
      <c r="I324">
        <v>450</v>
      </c>
      <c r="J324" s="6">
        <f>Tabella1[[#This Row],[ASS. FINALI]]-Tabella1[[#This Row],[ASS.INIZIALI]]</f>
        <v>450</v>
      </c>
      <c r="K324" t="s">
        <v>58</v>
      </c>
      <c r="L324">
        <v>31</v>
      </c>
      <c r="M324" s="6">
        <f>ROUNDDOWN(IF(Tabella1[[#This Row],[DOPPIO OPERATORE '[SI/NO']]]="SI",Tabella1[[#This Row],[DIFFERENZA]]/2,Tabella1[[#This Row],[DIFFERENZA]]),0)</f>
        <v>225</v>
      </c>
      <c r="O324" s="6">
        <f>Tabella1[[#This Row],[DIFFERENZA EFFETTIVA SE DOPPIO OPERATORE]]-Tabella1[[#This Row],[SCARTI]]</f>
        <v>225</v>
      </c>
      <c r="P324" s="4">
        <v>0.65972222222222221</v>
      </c>
      <c r="Q324" s="4">
        <v>0.72916666666666663</v>
      </c>
      <c r="R324" s="5">
        <f>Tabella1[[#This Row],[ORA FINE MATTINA]]-Tabella1[[#This Row],[ORA INIZIO MATTINA]]</f>
        <v>6.944444444444442E-2</v>
      </c>
      <c r="S324" s="4"/>
      <c r="T324" s="4"/>
      <c r="U324" s="5">
        <f>Tabella1[[#This Row],[ORA FINE POMERIGGIO]]-Tabella1[[#This Row],[ORA INIZIO POMERIGGIO]]</f>
        <v>0</v>
      </c>
      <c r="V324" s="5">
        <f>Tabella1[[#This Row],[TOT. TEMPO POMERIGGIO]]+Tabella1[[#This Row],[TOT. TEMPO MATTINA]]</f>
        <v>6.944444444444442E-2</v>
      </c>
      <c r="W324" s="7">
        <f>((HOUR(Tabella1[[#This Row],[TOT. ORE]])*60)+MINUTE(Tabella1[[#This Row],[TOT. ORE]]))</f>
        <v>100</v>
      </c>
      <c r="Y324" s="6">
        <f>Tabella1[[#This Row],[TOT. MINUTI]]-Tabella1[[#This Row],[FERMO MACCHINA]]</f>
        <v>100</v>
      </c>
      <c r="Z324" s="6">
        <f>ROUNDDOWN(Tabella1[[#This Row],[DIFFERENZA EFFETTIVA - SCARTI]]/Tabella1[[#This Row],[TEMPO EFFETTIVO]]*60,0)</f>
        <v>135</v>
      </c>
    </row>
    <row r="325" spans="1:27" x14ac:dyDescent="0.25">
      <c r="A325" s="1">
        <v>44616</v>
      </c>
      <c r="B325">
        <v>1</v>
      </c>
      <c r="C325" s="6" t="str">
        <f>VLOOKUP(Tabella1[[#This Row],[COD. OPERATORE]],Tabella3[],2,FALSE)</f>
        <v>ROBY</v>
      </c>
      <c r="D325" t="s">
        <v>16</v>
      </c>
      <c r="E325" t="s">
        <v>215</v>
      </c>
      <c r="F325">
        <v>3</v>
      </c>
      <c r="G325" s="6" t="str">
        <f>VLOOKUP(Tabella1[[#This Row],[COD. MACCHINA]],Tabella35[],2,FALSE)</f>
        <v>MUPI matr.1501</v>
      </c>
      <c r="H325">
        <v>0</v>
      </c>
      <c r="I325">
        <v>500</v>
      </c>
      <c r="J325" s="6">
        <f>Tabella1[[#This Row],[ASS. FINALI]]-Tabella1[[#This Row],[ASS.INIZIALI]]</f>
        <v>500</v>
      </c>
      <c r="K325" t="s">
        <v>20</v>
      </c>
      <c r="M325" s="6">
        <f>ROUNDDOWN(IF(Tabella1[[#This Row],[DOPPIO OPERATORE '[SI/NO']]]="SI",Tabella1[[#This Row],[DIFFERENZA]]/2,Tabella1[[#This Row],[DIFFERENZA]]),0)</f>
        <v>500</v>
      </c>
      <c r="O325" s="6">
        <f>Tabella1[[#This Row],[DIFFERENZA EFFETTIVA SE DOPPIO OPERATORE]]-Tabella1[[#This Row],[SCARTI]]</f>
        <v>500</v>
      </c>
      <c r="P325" s="4">
        <v>0.33333333333333331</v>
      </c>
      <c r="Q325" s="4">
        <v>0.43611111111111112</v>
      </c>
      <c r="R325" s="5">
        <f>Tabella1[[#This Row],[ORA FINE MATTINA]]-Tabella1[[#This Row],[ORA INIZIO MATTINA]]</f>
        <v>0.1027777777777778</v>
      </c>
      <c r="S325" s="4"/>
      <c r="T325" s="4"/>
      <c r="U325" s="5">
        <f>Tabella1[[#This Row],[ORA FINE POMERIGGIO]]-Tabella1[[#This Row],[ORA INIZIO POMERIGGIO]]</f>
        <v>0</v>
      </c>
      <c r="V325" s="5">
        <f>Tabella1[[#This Row],[TOT. TEMPO POMERIGGIO]]+Tabella1[[#This Row],[TOT. TEMPO MATTINA]]</f>
        <v>0.1027777777777778</v>
      </c>
      <c r="W325" s="7">
        <f>((HOUR(Tabella1[[#This Row],[TOT. ORE]])*60)+MINUTE(Tabella1[[#This Row],[TOT. ORE]]))</f>
        <v>148</v>
      </c>
      <c r="Y325" s="6">
        <f>Tabella1[[#This Row],[TOT. MINUTI]]-Tabella1[[#This Row],[FERMO MACCHINA]]</f>
        <v>148</v>
      </c>
      <c r="Z325" s="6">
        <f>ROUNDDOWN(Tabella1[[#This Row],[DIFFERENZA EFFETTIVA - SCARTI]]/Tabella1[[#This Row],[TEMPO EFFETTIVO]]*60,0)</f>
        <v>202</v>
      </c>
    </row>
    <row r="326" spans="1:27" x14ac:dyDescent="0.25">
      <c r="A326" s="1">
        <v>44616</v>
      </c>
      <c r="B326">
        <v>1</v>
      </c>
      <c r="C326" s="6" t="str">
        <f>VLOOKUP(Tabella1[[#This Row],[COD. OPERATORE]],Tabella3[],2,FALSE)</f>
        <v>ROBY</v>
      </c>
      <c r="D326" t="s">
        <v>16</v>
      </c>
      <c r="E326" t="s">
        <v>215</v>
      </c>
      <c r="F326" t="s">
        <v>64</v>
      </c>
      <c r="G326" s="6" t="str">
        <f>VLOOKUP(Tabella1[[#This Row],[COD. MACCHINA]],Tabella35[],2,FALSE)</f>
        <v>MANUALE</v>
      </c>
      <c r="H326">
        <v>0</v>
      </c>
      <c r="I326">
        <v>500</v>
      </c>
      <c r="J326" s="6">
        <f>Tabella1[[#This Row],[ASS. FINALI]]-Tabella1[[#This Row],[ASS.INIZIALI]]</f>
        <v>500</v>
      </c>
      <c r="K326" t="s">
        <v>20</v>
      </c>
      <c r="M326" s="6">
        <f>ROUNDDOWN(IF(Tabella1[[#This Row],[DOPPIO OPERATORE '[SI/NO']]]="SI",Tabella1[[#This Row],[DIFFERENZA]]/2,Tabella1[[#This Row],[DIFFERENZA]]),0)</f>
        <v>500</v>
      </c>
      <c r="O326" s="6">
        <f>Tabella1[[#This Row],[DIFFERENZA EFFETTIVA SE DOPPIO OPERATORE]]-Tabella1[[#This Row],[SCARTI]]</f>
        <v>500</v>
      </c>
      <c r="P326" s="4">
        <v>0.44097222222222227</v>
      </c>
      <c r="Q326" s="4">
        <v>0.5</v>
      </c>
      <c r="R326" s="5">
        <f>Tabella1[[#This Row],[ORA FINE MATTINA]]-Tabella1[[#This Row],[ORA INIZIO MATTINA]]</f>
        <v>5.9027777777777735E-2</v>
      </c>
      <c r="S326" s="4">
        <v>0.5625</v>
      </c>
      <c r="T326" s="4">
        <v>0.58124999999999993</v>
      </c>
      <c r="U326" s="5">
        <f>Tabella1[[#This Row],[ORA FINE POMERIGGIO]]-Tabella1[[#This Row],[ORA INIZIO POMERIGGIO]]</f>
        <v>1.8749999999999933E-2</v>
      </c>
      <c r="V326" s="5">
        <f>Tabella1[[#This Row],[TOT. TEMPO POMERIGGIO]]+Tabella1[[#This Row],[TOT. TEMPO MATTINA]]</f>
        <v>7.7777777777777668E-2</v>
      </c>
      <c r="W326" s="7">
        <f>((HOUR(Tabella1[[#This Row],[TOT. ORE]])*60)+MINUTE(Tabella1[[#This Row],[TOT. ORE]]))</f>
        <v>112</v>
      </c>
      <c r="Y326" s="6">
        <f>Tabella1[[#This Row],[TOT. MINUTI]]-Tabella1[[#This Row],[FERMO MACCHINA]]</f>
        <v>112</v>
      </c>
      <c r="Z326" s="6">
        <f>ROUNDDOWN(Tabella1[[#This Row],[DIFFERENZA EFFETTIVA - SCARTI]]/Tabella1[[#This Row],[TEMPO EFFETTIVO]]*60,0)</f>
        <v>267</v>
      </c>
    </row>
    <row r="327" spans="1:27" x14ac:dyDescent="0.25">
      <c r="A327" s="1">
        <v>44616</v>
      </c>
      <c r="B327">
        <v>1</v>
      </c>
      <c r="C327" s="6" t="str">
        <f>VLOOKUP(Tabella1[[#This Row],[COD. OPERATORE]],Tabella3[],2,FALSE)</f>
        <v>ROBY</v>
      </c>
      <c r="D327" t="s">
        <v>56</v>
      </c>
      <c r="E327" t="s">
        <v>71</v>
      </c>
      <c r="F327" t="s">
        <v>64</v>
      </c>
      <c r="G327" s="6" t="str">
        <f>VLOOKUP(Tabella1[[#This Row],[COD. MACCHINA]],Tabella35[],2,FALSE)</f>
        <v>MANUALE</v>
      </c>
      <c r="H327">
        <v>250</v>
      </c>
      <c r="I327">
        <v>1170</v>
      </c>
      <c r="J327" s="6">
        <f>Tabella1[[#This Row],[ASS. FINALI]]-Tabella1[[#This Row],[ASS.INIZIALI]]</f>
        <v>920</v>
      </c>
      <c r="K327" t="s">
        <v>58</v>
      </c>
      <c r="L327">
        <v>31</v>
      </c>
      <c r="M327" s="6">
        <f>ROUNDDOWN(IF(Tabella1[[#This Row],[DOPPIO OPERATORE '[SI/NO']]]="SI",Tabella1[[#This Row],[DIFFERENZA]]/2,Tabella1[[#This Row],[DIFFERENZA]]),0)</f>
        <v>460</v>
      </c>
      <c r="O327" s="6">
        <f>Tabella1[[#This Row],[DIFFERENZA EFFETTIVA SE DOPPIO OPERATORE]]-Tabella1[[#This Row],[SCARTI]]</f>
        <v>460</v>
      </c>
      <c r="P327" s="4">
        <v>0.58680555555555558</v>
      </c>
      <c r="Q327" s="4">
        <v>0.72916666666666663</v>
      </c>
      <c r="R327" s="5">
        <f>Tabella1[[#This Row],[ORA FINE MATTINA]]-Tabella1[[#This Row],[ORA INIZIO MATTINA]]</f>
        <v>0.14236111111111105</v>
      </c>
      <c r="S327" s="4"/>
      <c r="T327" s="4"/>
      <c r="U327" s="5">
        <f>Tabella1[[#This Row],[ORA FINE POMERIGGIO]]-Tabella1[[#This Row],[ORA INIZIO POMERIGGIO]]</f>
        <v>0</v>
      </c>
      <c r="V327" s="5">
        <f>Tabella1[[#This Row],[TOT. TEMPO POMERIGGIO]]+Tabella1[[#This Row],[TOT. TEMPO MATTINA]]</f>
        <v>0.14236111111111105</v>
      </c>
      <c r="W327" s="7">
        <f>((HOUR(Tabella1[[#This Row],[TOT. ORE]])*60)+MINUTE(Tabella1[[#This Row],[TOT. ORE]]))</f>
        <v>205</v>
      </c>
      <c r="Y327" s="6">
        <f>Tabella1[[#This Row],[TOT. MINUTI]]-Tabella1[[#This Row],[FERMO MACCHINA]]</f>
        <v>205</v>
      </c>
      <c r="Z327" s="6">
        <f>ROUNDDOWN(Tabella1[[#This Row],[DIFFERENZA EFFETTIVA - SCARTI]]/Tabella1[[#This Row],[TEMPO EFFETTIVO]]*60,0)</f>
        <v>134</v>
      </c>
    </row>
    <row r="328" spans="1:27" x14ac:dyDescent="0.25">
      <c r="A328" s="1">
        <v>44616</v>
      </c>
      <c r="B328">
        <v>1</v>
      </c>
      <c r="C328" s="6" t="str">
        <f>VLOOKUP(Tabella1[[#This Row],[COD. OPERATORE]],Tabella3[],2,FALSE)</f>
        <v>ROBY</v>
      </c>
      <c r="D328" t="s">
        <v>56</v>
      </c>
      <c r="E328" t="s">
        <v>216</v>
      </c>
      <c r="F328" t="s">
        <v>64</v>
      </c>
      <c r="G328" s="6" t="str">
        <f>VLOOKUP(Tabella1[[#This Row],[COD. MACCHINA]],Tabella35[],2,FALSE)</f>
        <v>MANUALE</v>
      </c>
      <c r="H328">
        <v>1330</v>
      </c>
      <c r="I328">
        <v>2000</v>
      </c>
      <c r="J328" s="6">
        <f>Tabella1[[#This Row],[ASS. FINALI]]-Tabella1[[#This Row],[ASS.INIZIALI]]</f>
        <v>670</v>
      </c>
      <c r="K328" t="s">
        <v>58</v>
      </c>
      <c r="L328" t="s">
        <v>218</v>
      </c>
      <c r="M328" s="6">
        <f>ROUNDDOWN(IF(Tabella1[[#This Row],[DOPPIO OPERATORE '[SI/NO']]]="SI",Tabella1[[#This Row],[DIFFERENZA]]/2,Tabella1[[#This Row],[DIFFERENZA]]),0)</f>
        <v>335</v>
      </c>
      <c r="O328" s="6">
        <f>Tabella1[[#This Row],[DIFFERENZA EFFETTIVA SE DOPPIO OPERATORE]]-Tabella1[[#This Row],[SCARTI]]</f>
        <v>335</v>
      </c>
      <c r="P328" s="4">
        <v>0.3888888888888889</v>
      </c>
      <c r="Q328" s="4">
        <v>0.48958333333333331</v>
      </c>
      <c r="R328" s="5">
        <f>Tabella1[[#This Row],[ORA FINE MATTINA]]-Tabella1[[#This Row],[ORA INIZIO MATTINA]]</f>
        <v>0.10069444444444442</v>
      </c>
      <c r="S328" s="4"/>
      <c r="T328" s="4"/>
      <c r="U328" s="5">
        <f>Tabella1[[#This Row],[ORA FINE POMERIGGIO]]-Tabella1[[#This Row],[ORA INIZIO POMERIGGIO]]</f>
        <v>0</v>
      </c>
      <c r="V328" s="5">
        <f>Tabella1[[#This Row],[TOT. TEMPO POMERIGGIO]]+Tabella1[[#This Row],[TOT. TEMPO MATTINA]]</f>
        <v>0.10069444444444442</v>
      </c>
      <c r="W328" s="7">
        <f>((HOUR(Tabella1[[#This Row],[TOT. ORE]])*60)+MINUTE(Tabella1[[#This Row],[TOT. ORE]]))</f>
        <v>145</v>
      </c>
      <c r="Y328" s="6">
        <f>Tabella1[[#This Row],[TOT. MINUTI]]-Tabella1[[#This Row],[FERMO MACCHINA]]</f>
        <v>145</v>
      </c>
      <c r="Z328" s="6">
        <f>ROUNDDOWN(Tabella1[[#This Row],[DIFFERENZA EFFETTIVA - SCARTI]]/Tabella1[[#This Row],[TEMPO EFFETTIVO]]*60,0)</f>
        <v>138</v>
      </c>
      <c r="AA328" t="s">
        <v>66</v>
      </c>
    </row>
    <row r="329" spans="1:27" x14ac:dyDescent="0.25">
      <c r="A329" s="1">
        <v>44617</v>
      </c>
      <c r="B329">
        <v>1</v>
      </c>
      <c r="C329" s="6" t="str">
        <f>VLOOKUP(Tabella1[[#This Row],[COD. OPERATORE]],Tabella3[],2,FALSE)</f>
        <v>ROBY</v>
      </c>
      <c r="D329" t="s">
        <v>56</v>
      </c>
      <c r="E329" t="s">
        <v>73</v>
      </c>
      <c r="F329" t="s">
        <v>64</v>
      </c>
      <c r="G329" s="6" t="str">
        <f>VLOOKUP(Tabella1[[#This Row],[COD. MACCHINA]],Tabella35[],2,FALSE)</f>
        <v>MANUALE</v>
      </c>
      <c r="H329">
        <v>0</v>
      </c>
      <c r="I329">
        <v>2360</v>
      </c>
      <c r="J329" s="6">
        <f>Tabella1[[#This Row],[ASS. FINALI]]-Tabella1[[#This Row],[ASS.INIZIALI]]</f>
        <v>2360</v>
      </c>
      <c r="K329" t="s">
        <v>58</v>
      </c>
      <c r="L329">
        <v>31</v>
      </c>
      <c r="M329" s="6">
        <f>ROUNDDOWN(IF(Tabella1[[#This Row],[DOPPIO OPERATORE '[SI/NO']]]="SI",Tabella1[[#This Row],[DIFFERENZA]]/2,Tabella1[[#This Row],[DIFFERENZA]]),0)</f>
        <v>1180</v>
      </c>
      <c r="O329" s="6">
        <f>Tabella1[[#This Row],[DIFFERENZA EFFETTIVA SE DOPPIO OPERATORE]]-Tabella1[[#This Row],[SCARTI]]</f>
        <v>1180</v>
      </c>
      <c r="P329" s="4">
        <v>0.48958333333333331</v>
      </c>
      <c r="Q329" s="4">
        <v>0.5</v>
      </c>
      <c r="R329" s="5">
        <f>Tabella1[[#This Row],[ORA FINE MATTINA]]-Tabella1[[#This Row],[ORA INIZIO MATTINA]]</f>
        <v>1.0416666666666685E-2</v>
      </c>
      <c r="S329" s="4">
        <v>0.5625</v>
      </c>
      <c r="T329" s="4">
        <v>0.72916666666666663</v>
      </c>
      <c r="U329" s="5">
        <f>Tabella1[[#This Row],[ORA FINE POMERIGGIO]]-Tabella1[[#This Row],[ORA INIZIO POMERIGGIO]]</f>
        <v>0.16666666666666663</v>
      </c>
      <c r="V329" s="5">
        <f>Tabella1[[#This Row],[TOT. TEMPO POMERIGGIO]]+Tabella1[[#This Row],[TOT. TEMPO MATTINA]]</f>
        <v>0.17708333333333331</v>
      </c>
      <c r="W329" s="7">
        <f>((HOUR(Tabella1[[#This Row],[TOT. ORE]])*60)+MINUTE(Tabella1[[#This Row],[TOT. ORE]]))</f>
        <v>255</v>
      </c>
      <c r="Y329" s="6">
        <f>Tabella1[[#This Row],[TOT. MINUTI]]-Tabella1[[#This Row],[FERMO MACCHINA]]</f>
        <v>255</v>
      </c>
      <c r="Z329" s="6">
        <f>ROUNDDOWN(Tabella1[[#This Row],[DIFFERENZA EFFETTIVA - SCARTI]]/Tabella1[[#This Row],[TEMPO EFFETTIVO]]*60,0)</f>
        <v>277</v>
      </c>
      <c r="AA329" t="s">
        <v>66</v>
      </c>
    </row>
    <row r="330" spans="1:27" x14ac:dyDescent="0.25">
      <c r="A330" s="1">
        <v>44613</v>
      </c>
      <c r="B330">
        <v>1</v>
      </c>
      <c r="C330" s="6" t="str">
        <f>VLOOKUP(Tabella1[[#This Row],[COD. OPERATORE]],Tabella3[],2,FALSE)</f>
        <v>ROBY</v>
      </c>
      <c r="D330" t="s">
        <v>16</v>
      </c>
      <c r="E330" t="s">
        <v>62</v>
      </c>
      <c r="F330">
        <v>9</v>
      </c>
      <c r="G330" s="6" t="str">
        <f>VLOOKUP(Tabella1[[#This Row],[COD. MACCHINA]],Tabella35[],2,FALSE)</f>
        <v>MONTAGGIO ANELLINI</v>
      </c>
      <c r="H330">
        <v>0</v>
      </c>
      <c r="I330">
        <v>2700</v>
      </c>
      <c r="J330" s="6">
        <f>Tabella1[[#This Row],[ASS. FINALI]]-Tabella1[[#This Row],[ASS.INIZIALI]]</f>
        <v>2700</v>
      </c>
      <c r="K330" t="s">
        <v>20</v>
      </c>
      <c r="M330" s="6">
        <f>ROUNDDOWN(IF(Tabella1[[#This Row],[DOPPIO OPERATORE '[SI/NO']]]="SI",Tabella1[[#This Row],[DIFFERENZA]]/2,Tabella1[[#This Row],[DIFFERENZA]]),0)</f>
        <v>2700</v>
      </c>
      <c r="O330" s="6">
        <f>Tabella1[[#This Row],[DIFFERENZA EFFETTIVA SE DOPPIO OPERATORE]]-Tabella1[[#This Row],[SCARTI]]</f>
        <v>2700</v>
      </c>
      <c r="P330" s="4">
        <v>0.63541666666666663</v>
      </c>
      <c r="Q330" s="4">
        <v>0.72916666666666663</v>
      </c>
      <c r="R330" s="5">
        <f>Tabella1[[#This Row],[ORA FINE MATTINA]]-Tabella1[[#This Row],[ORA INIZIO MATTINA]]</f>
        <v>9.375E-2</v>
      </c>
      <c r="S330" s="4"/>
      <c r="T330" s="4"/>
      <c r="U330" s="5">
        <f>Tabella1[[#This Row],[ORA FINE POMERIGGIO]]-Tabella1[[#This Row],[ORA INIZIO POMERIGGIO]]</f>
        <v>0</v>
      </c>
      <c r="V330" s="5">
        <f>Tabella1[[#This Row],[TOT. TEMPO POMERIGGIO]]+Tabella1[[#This Row],[TOT. TEMPO MATTINA]]</f>
        <v>9.375E-2</v>
      </c>
      <c r="W330" s="7">
        <f>((HOUR(Tabella1[[#This Row],[TOT. ORE]])*60)+MINUTE(Tabella1[[#This Row],[TOT. ORE]]))</f>
        <v>135</v>
      </c>
      <c r="Y330" s="6">
        <f>Tabella1[[#This Row],[TOT. MINUTI]]-Tabella1[[#This Row],[FERMO MACCHINA]]</f>
        <v>135</v>
      </c>
      <c r="Z330" s="6">
        <f>ROUNDDOWN(Tabella1[[#This Row],[DIFFERENZA EFFETTIVA - SCARTI]]/Tabella1[[#This Row],[TEMPO EFFETTIVO]]*60,0)</f>
        <v>1200</v>
      </c>
    </row>
    <row r="331" spans="1:27" x14ac:dyDescent="0.25">
      <c r="A331" s="1">
        <v>44614</v>
      </c>
      <c r="B331">
        <v>1</v>
      </c>
      <c r="C331" s="6" t="str">
        <f>VLOOKUP(Tabella1[[#This Row],[COD. OPERATORE]],Tabella3[],2,FALSE)</f>
        <v>ROBY</v>
      </c>
      <c r="D331" t="s">
        <v>16</v>
      </c>
      <c r="E331" t="s">
        <v>62</v>
      </c>
      <c r="F331">
        <v>9</v>
      </c>
      <c r="G331" s="6" t="str">
        <f>VLOOKUP(Tabella1[[#This Row],[COD. MACCHINA]],Tabella35[],2,FALSE)</f>
        <v>MONTAGGIO ANELLINI</v>
      </c>
      <c r="H331">
        <v>2700</v>
      </c>
      <c r="I331">
        <v>4000</v>
      </c>
      <c r="J331" s="6">
        <f>Tabella1[[#This Row],[ASS. FINALI]]-Tabella1[[#This Row],[ASS.INIZIALI]]</f>
        <v>1300</v>
      </c>
      <c r="K331" t="s">
        <v>20</v>
      </c>
      <c r="M331" s="6">
        <f>ROUNDDOWN(IF(Tabella1[[#This Row],[DOPPIO OPERATORE '[SI/NO']]]="SI",Tabella1[[#This Row],[DIFFERENZA]]/2,Tabella1[[#This Row],[DIFFERENZA]]),0)</f>
        <v>1300</v>
      </c>
      <c r="O331" s="6">
        <f>Tabella1[[#This Row],[DIFFERENZA EFFETTIVA SE DOPPIO OPERATORE]]-Tabella1[[#This Row],[SCARTI]]</f>
        <v>1300</v>
      </c>
      <c r="P331" s="4">
        <v>0.33333333333333331</v>
      </c>
      <c r="Q331" s="4">
        <v>0.38194444444444442</v>
      </c>
      <c r="R331" s="5">
        <f>Tabella1[[#This Row],[ORA FINE MATTINA]]-Tabella1[[#This Row],[ORA INIZIO MATTINA]]</f>
        <v>4.8611111111111105E-2</v>
      </c>
      <c r="S331" s="4"/>
      <c r="T331" s="4"/>
      <c r="U331" s="5">
        <f>Tabella1[[#This Row],[ORA FINE POMERIGGIO]]-Tabella1[[#This Row],[ORA INIZIO POMERIGGIO]]</f>
        <v>0</v>
      </c>
      <c r="V331" s="5">
        <f>Tabella1[[#This Row],[TOT. TEMPO POMERIGGIO]]+Tabella1[[#This Row],[TOT. TEMPO MATTINA]]</f>
        <v>4.8611111111111105E-2</v>
      </c>
      <c r="W331" s="7">
        <f>((HOUR(Tabella1[[#This Row],[TOT. ORE]])*60)+MINUTE(Tabella1[[#This Row],[TOT. ORE]]))</f>
        <v>70</v>
      </c>
      <c r="Y331" s="6">
        <f>Tabella1[[#This Row],[TOT. MINUTI]]-Tabella1[[#This Row],[FERMO MACCHINA]]</f>
        <v>70</v>
      </c>
      <c r="Z331" s="6">
        <f>ROUNDDOWN(Tabella1[[#This Row],[DIFFERENZA EFFETTIVA - SCARTI]]/Tabella1[[#This Row],[TEMPO EFFETTIVO]]*60,0)</f>
        <v>1114</v>
      </c>
    </row>
    <row r="332" spans="1:27" x14ac:dyDescent="0.25">
      <c r="A332" s="1">
        <v>44614</v>
      </c>
      <c r="B332">
        <v>1</v>
      </c>
      <c r="C332" s="6" t="str">
        <f>VLOOKUP(Tabella1[[#This Row],[COD. OPERATORE]],Tabella3[],2,FALSE)</f>
        <v>ROBY</v>
      </c>
      <c r="D332" t="s">
        <v>16</v>
      </c>
      <c r="E332" t="s">
        <v>26</v>
      </c>
      <c r="F332">
        <v>8</v>
      </c>
      <c r="G332" s="6" t="str">
        <f>VLOOKUP(Tabella1[[#This Row],[COD. MACCHINA]],Tabella35[],2,FALSE)</f>
        <v>MONTAGGIO RUOTE</v>
      </c>
      <c r="H332">
        <v>16000</v>
      </c>
      <c r="I332">
        <v>18000</v>
      </c>
      <c r="J332" s="6">
        <f>Tabella1[[#This Row],[ASS. FINALI]]-Tabella1[[#This Row],[ASS.INIZIALI]]</f>
        <v>2000</v>
      </c>
      <c r="K332" t="s">
        <v>20</v>
      </c>
      <c r="M332" s="6">
        <f>ROUNDDOWN(IF(Tabella1[[#This Row],[DOPPIO OPERATORE '[SI/NO']]]="SI",Tabella1[[#This Row],[DIFFERENZA]]/2,Tabella1[[#This Row],[DIFFERENZA]]),0)</f>
        <v>2000</v>
      </c>
      <c r="O332" s="6">
        <f>Tabella1[[#This Row],[DIFFERENZA EFFETTIVA SE DOPPIO OPERATORE]]-Tabella1[[#This Row],[SCARTI]]</f>
        <v>2000</v>
      </c>
      <c r="P332" s="4">
        <v>0.38194444444444442</v>
      </c>
      <c r="Q332" s="4">
        <v>0.5</v>
      </c>
      <c r="R332" s="5">
        <f>Tabella1[[#This Row],[ORA FINE MATTINA]]-Tabella1[[#This Row],[ORA INIZIO MATTINA]]</f>
        <v>0.11805555555555558</v>
      </c>
      <c r="S332" s="4">
        <v>0.5625</v>
      </c>
      <c r="T332" s="4">
        <v>0.65277777777777779</v>
      </c>
      <c r="U332" s="5">
        <f>Tabella1[[#This Row],[ORA FINE POMERIGGIO]]-Tabella1[[#This Row],[ORA INIZIO POMERIGGIO]]</f>
        <v>9.027777777777779E-2</v>
      </c>
      <c r="V332" s="5">
        <f>Tabella1[[#This Row],[TOT. TEMPO POMERIGGIO]]+Tabella1[[#This Row],[TOT. TEMPO MATTINA]]</f>
        <v>0.20833333333333337</v>
      </c>
      <c r="W332" s="7">
        <f>((HOUR(Tabella1[[#This Row],[TOT. ORE]])*60)+MINUTE(Tabella1[[#This Row],[TOT. ORE]]))</f>
        <v>300</v>
      </c>
      <c r="Y332" s="6">
        <f>Tabella1[[#This Row],[TOT. MINUTI]]-Tabella1[[#This Row],[FERMO MACCHINA]]</f>
        <v>300</v>
      </c>
      <c r="Z332" s="6">
        <f>ROUNDDOWN(Tabella1[[#This Row],[DIFFERENZA EFFETTIVA - SCARTI]]/Tabella1[[#This Row],[TEMPO EFFETTIVO]]*60,0)</f>
        <v>400</v>
      </c>
    </row>
    <row r="333" spans="1:27" x14ac:dyDescent="0.25">
      <c r="A333" s="1">
        <v>44614</v>
      </c>
      <c r="B333">
        <v>1</v>
      </c>
      <c r="C333" s="6" t="str">
        <f>VLOOKUP(Tabella1[[#This Row],[COD. OPERATORE]],Tabella3[],2,FALSE)</f>
        <v>ROBY</v>
      </c>
      <c r="D333" t="s">
        <v>16</v>
      </c>
      <c r="E333" t="s">
        <v>127</v>
      </c>
      <c r="F333">
        <v>8</v>
      </c>
      <c r="G333" s="6" t="str">
        <f>VLOOKUP(Tabella1[[#This Row],[COD. MACCHINA]],Tabella35[],2,FALSE)</f>
        <v>MONTAGGIO RUOTE</v>
      </c>
      <c r="H333">
        <v>0</v>
      </c>
      <c r="I333">
        <v>750</v>
      </c>
      <c r="J333" s="6">
        <f>Tabella1[[#This Row],[ASS. FINALI]]-Tabella1[[#This Row],[ASS.INIZIALI]]</f>
        <v>750</v>
      </c>
      <c r="K333" t="s">
        <v>20</v>
      </c>
      <c r="M333" s="6">
        <f>ROUNDDOWN(IF(Tabella1[[#This Row],[DOPPIO OPERATORE '[SI/NO']]]="SI",Tabella1[[#This Row],[DIFFERENZA]]/2,Tabella1[[#This Row],[DIFFERENZA]]),0)</f>
        <v>750</v>
      </c>
      <c r="O333" s="6">
        <f>Tabella1[[#This Row],[DIFFERENZA EFFETTIVA SE DOPPIO OPERATORE]]-Tabella1[[#This Row],[SCARTI]]</f>
        <v>750</v>
      </c>
      <c r="P333" s="4">
        <v>0.65277777777777779</v>
      </c>
      <c r="Q333" s="4">
        <v>0.72916666666666663</v>
      </c>
      <c r="R333" s="5">
        <f>Tabella1[[#This Row],[ORA FINE MATTINA]]-Tabella1[[#This Row],[ORA INIZIO MATTINA]]</f>
        <v>7.638888888888884E-2</v>
      </c>
      <c r="S333" s="4">
        <v>0.5625</v>
      </c>
      <c r="T333" s="4">
        <v>0.65277777777777779</v>
      </c>
      <c r="U333" s="5">
        <f>Tabella1[[#This Row],[ORA FINE POMERIGGIO]]-Tabella1[[#This Row],[ORA INIZIO POMERIGGIO]]</f>
        <v>9.027777777777779E-2</v>
      </c>
      <c r="V333" s="5">
        <f>Tabella1[[#This Row],[TOT. TEMPO POMERIGGIO]]+Tabella1[[#This Row],[TOT. TEMPO MATTINA]]</f>
        <v>0.16666666666666663</v>
      </c>
      <c r="W333" s="7">
        <f>((HOUR(Tabella1[[#This Row],[TOT. ORE]])*60)+MINUTE(Tabella1[[#This Row],[TOT. ORE]]))</f>
        <v>240</v>
      </c>
      <c r="Y333" s="6">
        <f>Tabella1[[#This Row],[TOT. MINUTI]]-Tabella1[[#This Row],[FERMO MACCHINA]]</f>
        <v>240</v>
      </c>
      <c r="Z333" s="6">
        <f>ROUNDDOWN(Tabella1[[#This Row],[DIFFERENZA EFFETTIVA - SCARTI]]/Tabella1[[#This Row],[TEMPO EFFETTIVO]]*60,0)</f>
        <v>187</v>
      </c>
    </row>
    <row r="334" spans="1:27" x14ac:dyDescent="0.25">
      <c r="A334" s="1">
        <v>44615</v>
      </c>
      <c r="B334">
        <v>1</v>
      </c>
      <c r="C334" s="6" t="str">
        <f>VLOOKUP(Tabella1[[#This Row],[COD. OPERATORE]],Tabella3[],2,FALSE)</f>
        <v>ROBY</v>
      </c>
      <c r="D334" t="s">
        <v>16</v>
      </c>
      <c r="E334" t="s">
        <v>127</v>
      </c>
      <c r="F334">
        <v>8</v>
      </c>
      <c r="G334" s="6" t="str">
        <f>VLOOKUP(Tabella1[[#This Row],[COD. MACCHINA]],Tabella35[],2,FALSE)</f>
        <v>MONTAGGIO RUOTE</v>
      </c>
      <c r="H334">
        <v>750</v>
      </c>
      <c r="I334">
        <v>1600</v>
      </c>
      <c r="J334" s="6">
        <f>Tabella1[[#This Row],[ASS. FINALI]]-Tabella1[[#This Row],[ASS.INIZIALI]]</f>
        <v>850</v>
      </c>
      <c r="K334" t="s">
        <v>20</v>
      </c>
      <c r="M334" s="6">
        <f>ROUNDDOWN(IF(Tabella1[[#This Row],[DOPPIO OPERATORE '[SI/NO']]]="SI",Tabella1[[#This Row],[DIFFERENZA]]/2,Tabella1[[#This Row],[DIFFERENZA]]),0)</f>
        <v>850</v>
      </c>
      <c r="O334" s="6">
        <f>Tabella1[[#This Row],[DIFFERENZA EFFETTIVA SE DOPPIO OPERATORE]]-Tabella1[[#This Row],[SCARTI]]</f>
        <v>850</v>
      </c>
      <c r="P334" s="4">
        <v>0.33333333333333331</v>
      </c>
      <c r="Q334" s="4">
        <v>0.42708333333333331</v>
      </c>
      <c r="R334" s="5">
        <f>Tabella1[[#This Row],[ORA FINE MATTINA]]-Tabella1[[#This Row],[ORA INIZIO MATTINA]]</f>
        <v>9.375E-2</v>
      </c>
      <c r="S334" s="4"/>
      <c r="T334" s="4"/>
      <c r="U334" s="5">
        <f>Tabella1[[#This Row],[ORA FINE POMERIGGIO]]-Tabella1[[#This Row],[ORA INIZIO POMERIGGIO]]</f>
        <v>0</v>
      </c>
      <c r="V334" s="5">
        <f>Tabella1[[#This Row],[TOT. TEMPO POMERIGGIO]]+Tabella1[[#This Row],[TOT. TEMPO MATTINA]]</f>
        <v>9.375E-2</v>
      </c>
      <c r="W334" s="7">
        <f>((HOUR(Tabella1[[#This Row],[TOT. ORE]])*60)+MINUTE(Tabella1[[#This Row],[TOT. ORE]]))</f>
        <v>135</v>
      </c>
      <c r="Y334" s="6">
        <f>Tabella1[[#This Row],[TOT. MINUTI]]-Tabella1[[#This Row],[FERMO MACCHINA]]</f>
        <v>135</v>
      </c>
      <c r="Z334" s="6">
        <f>ROUNDDOWN(Tabella1[[#This Row],[DIFFERENZA EFFETTIVA - SCARTI]]/Tabella1[[#This Row],[TEMPO EFFETTIVO]]*60,0)</f>
        <v>377</v>
      </c>
    </row>
    <row r="335" spans="1:27" x14ac:dyDescent="0.25">
      <c r="A335" s="1">
        <v>44615</v>
      </c>
      <c r="B335">
        <v>1</v>
      </c>
      <c r="C335" s="6" t="str">
        <f>VLOOKUP(Tabella1[[#This Row],[COD. OPERATORE]],Tabella3[],2,FALSE)</f>
        <v>ROBY</v>
      </c>
      <c r="D335" t="s">
        <v>87</v>
      </c>
      <c r="F335" t="s">
        <v>64</v>
      </c>
      <c r="G335" s="6" t="str">
        <f>VLOOKUP(Tabella1[[#This Row],[COD. MACCHINA]],Tabella35[],2,FALSE)</f>
        <v>MANUALE</v>
      </c>
      <c r="H335">
        <v>1400</v>
      </c>
      <c r="I335">
        <v>1800</v>
      </c>
      <c r="J335" s="6">
        <f>Tabella1[[#This Row],[ASS. FINALI]]-Tabella1[[#This Row],[ASS.INIZIALI]]</f>
        <v>400</v>
      </c>
      <c r="K335" t="s">
        <v>58</v>
      </c>
      <c r="L335">
        <v>31</v>
      </c>
      <c r="M335" s="6">
        <f>ROUNDDOWN(IF(Tabella1[[#This Row],[DOPPIO OPERATORE '[SI/NO']]]="SI",Tabella1[[#This Row],[DIFFERENZA]]/2,Tabella1[[#This Row],[DIFFERENZA]]),0)</f>
        <v>200</v>
      </c>
      <c r="O335" s="6">
        <f>Tabella1[[#This Row],[DIFFERENZA EFFETTIVA SE DOPPIO OPERATORE]]-Tabella1[[#This Row],[SCARTI]]</f>
        <v>200</v>
      </c>
      <c r="P335" s="4">
        <v>0.42708333333333331</v>
      </c>
      <c r="Q335" s="4">
        <v>0.47916666666666669</v>
      </c>
      <c r="R335" s="5">
        <f>Tabella1[[#This Row],[ORA FINE MATTINA]]-Tabella1[[#This Row],[ORA INIZIO MATTINA]]</f>
        <v>5.208333333333337E-2</v>
      </c>
      <c r="S335" s="4">
        <v>0.5625</v>
      </c>
      <c r="T335" s="4">
        <v>0.72916666666666663</v>
      </c>
      <c r="U335" s="5">
        <f>Tabella1[[#This Row],[ORA FINE POMERIGGIO]]-Tabella1[[#This Row],[ORA INIZIO POMERIGGIO]]</f>
        <v>0.16666666666666663</v>
      </c>
      <c r="V335" s="5">
        <f>Tabella1[[#This Row],[TOT. TEMPO POMERIGGIO]]+Tabella1[[#This Row],[TOT. TEMPO MATTINA]]</f>
        <v>0.21875</v>
      </c>
      <c r="W335" s="7">
        <f>((HOUR(Tabella1[[#This Row],[TOT. ORE]])*60)+MINUTE(Tabella1[[#This Row],[TOT. ORE]]))</f>
        <v>315</v>
      </c>
      <c r="Y335" s="6">
        <f>Tabella1[[#This Row],[TOT. MINUTI]]-Tabella1[[#This Row],[FERMO MACCHINA]]</f>
        <v>315</v>
      </c>
      <c r="Z335" s="6">
        <f>ROUNDDOWN(Tabella1[[#This Row],[DIFFERENZA EFFETTIVA - SCARTI]]/Tabella1[[#This Row],[TEMPO EFFETTIVO]]*60,0)</f>
        <v>38</v>
      </c>
    </row>
    <row r="336" spans="1:27" x14ac:dyDescent="0.25">
      <c r="A336" s="1">
        <v>44616</v>
      </c>
      <c r="B336">
        <v>1</v>
      </c>
      <c r="C336" s="6" t="str">
        <f>VLOOKUP(Tabella1[[#This Row],[COD. OPERATORE]],Tabella3[],2,FALSE)</f>
        <v>ROBY</v>
      </c>
      <c r="D336" t="s">
        <v>16</v>
      </c>
      <c r="E336" t="s">
        <v>127</v>
      </c>
      <c r="F336">
        <v>8</v>
      </c>
      <c r="G336" s="6" t="str">
        <f>VLOOKUP(Tabella1[[#This Row],[COD. MACCHINA]],Tabella35[],2,FALSE)</f>
        <v>MONTAGGIO RUOTE</v>
      </c>
      <c r="H336">
        <v>1600</v>
      </c>
      <c r="I336">
        <v>2000</v>
      </c>
      <c r="J336" s="6">
        <f>Tabella1[[#This Row],[ASS. FINALI]]-Tabella1[[#This Row],[ASS.INIZIALI]]</f>
        <v>400</v>
      </c>
      <c r="K336" t="s">
        <v>20</v>
      </c>
      <c r="M336" s="6">
        <f>ROUNDDOWN(IF(Tabella1[[#This Row],[DOPPIO OPERATORE '[SI/NO']]]="SI",Tabella1[[#This Row],[DIFFERENZA]]/2,Tabella1[[#This Row],[DIFFERENZA]]),0)</f>
        <v>400</v>
      </c>
      <c r="O336" s="6">
        <f>Tabella1[[#This Row],[DIFFERENZA EFFETTIVA SE DOPPIO OPERATORE]]-Tabella1[[#This Row],[SCARTI]]</f>
        <v>400</v>
      </c>
      <c r="P336" s="4">
        <v>0.25</v>
      </c>
      <c r="Q336" s="4">
        <v>0.28819444444444448</v>
      </c>
      <c r="R336" s="5">
        <f>Tabella1[[#This Row],[ORA FINE MATTINA]]-Tabella1[[#This Row],[ORA INIZIO MATTINA]]</f>
        <v>3.8194444444444475E-2</v>
      </c>
      <c r="S336" s="4"/>
      <c r="T336" s="4"/>
      <c r="U336" s="5">
        <f>Tabella1[[#This Row],[ORA FINE POMERIGGIO]]-Tabella1[[#This Row],[ORA INIZIO POMERIGGIO]]</f>
        <v>0</v>
      </c>
      <c r="V336" s="5">
        <f>Tabella1[[#This Row],[TOT. TEMPO POMERIGGIO]]+Tabella1[[#This Row],[TOT. TEMPO MATTINA]]</f>
        <v>3.8194444444444475E-2</v>
      </c>
      <c r="W336" s="7">
        <f>((HOUR(Tabella1[[#This Row],[TOT. ORE]])*60)+MINUTE(Tabella1[[#This Row],[TOT. ORE]]))</f>
        <v>55</v>
      </c>
      <c r="Y336" s="6">
        <f>Tabella1[[#This Row],[TOT. MINUTI]]-Tabella1[[#This Row],[FERMO MACCHINA]]</f>
        <v>55</v>
      </c>
      <c r="Z336" s="6">
        <f>ROUNDDOWN(Tabella1[[#This Row],[DIFFERENZA EFFETTIVA - SCARTI]]/Tabella1[[#This Row],[TEMPO EFFETTIVO]]*60,0)</f>
        <v>436</v>
      </c>
    </row>
    <row r="337" spans="1:27" x14ac:dyDescent="0.25">
      <c r="A337" s="1">
        <v>44616</v>
      </c>
      <c r="B337">
        <v>1</v>
      </c>
      <c r="C337" s="6" t="str">
        <f>VLOOKUP(Tabella1[[#This Row],[COD. OPERATORE]],Tabella3[],2,FALSE)</f>
        <v>ROBY</v>
      </c>
      <c r="D337" t="s">
        <v>16</v>
      </c>
      <c r="E337" t="s">
        <v>135</v>
      </c>
      <c r="F337">
        <v>8</v>
      </c>
      <c r="G337" s="6" t="str">
        <f>VLOOKUP(Tabella1[[#This Row],[COD. MACCHINA]],Tabella35[],2,FALSE)</f>
        <v>MONTAGGIO RUOTE</v>
      </c>
      <c r="H337">
        <v>0</v>
      </c>
      <c r="I337">
        <v>1200</v>
      </c>
      <c r="J337" s="6">
        <f>Tabella1[[#This Row],[ASS. FINALI]]-Tabella1[[#This Row],[ASS.INIZIALI]]</f>
        <v>1200</v>
      </c>
      <c r="K337" t="s">
        <v>20</v>
      </c>
      <c r="M337" s="6">
        <f>ROUNDDOWN(IF(Tabella1[[#This Row],[DOPPIO OPERATORE '[SI/NO']]]="SI",Tabella1[[#This Row],[DIFFERENZA]]/2,Tabella1[[#This Row],[DIFFERENZA]]),0)</f>
        <v>1200</v>
      </c>
      <c r="O337" s="6">
        <f>Tabella1[[#This Row],[DIFFERENZA EFFETTIVA SE DOPPIO OPERATORE]]-Tabella1[[#This Row],[SCARTI]]</f>
        <v>1200</v>
      </c>
      <c r="P337" s="4">
        <v>0.28819444444444448</v>
      </c>
      <c r="Q337" s="4">
        <v>0.41666666666666669</v>
      </c>
      <c r="R337" s="5">
        <f>Tabella1[[#This Row],[ORA FINE MATTINA]]-Tabella1[[#This Row],[ORA INIZIO MATTINA]]</f>
        <v>0.12847222222222221</v>
      </c>
      <c r="S337" s="4"/>
      <c r="T337" s="4"/>
      <c r="U337" s="5">
        <f>Tabella1[[#This Row],[ORA FINE POMERIGGIO]]-Tabella1[[#This Row],[ORA INIZIO POMERIGGIO]]</f>
        <v>0</v>
      </c>
      <c r="V337" s="5">
        <f>Tabella1[[#This Row],[TOT. TEMPO POMERIGGIO]]+Tabella1[[#This Row],[TOT. TEMPO MATTINA]]</f>
        <v>0.12847222222222221</v>
      </c>
      <c r="W337" s="7">
        <f>((HOUR(Tabella1[[#This Row],[TOT. ORE]])*60)+MINUTE(Tabella1[[#This Row],[TOT. ORE]]))</f>
        <v>185</v>
      </c>
      <c r="Y337" s="6">
        <f>Tabella1[[#This Row],[TOT. MINUTI]]-Tabella1[[#This Row],[FERMO MACCHINA]]</f>
        <v>185</v>
      </c>
      <c r="Z337" s="6">
        <f>ROUNDDOWN(Tabella1[[#This Row],[DIFFERENZA EFFETTIVA - SCARTI]]/Tabella1[[#This Row],[TEMPO EFFETTIVO]]*60,0)</f>
        <v>389</v>
      </c>
    </row>
    <row r="338" spans="1:27" x14ac:dyDescent="0.25">
      <c r="A338" s="1">
        <v>44616</v>
      </c>
      <c r="B338">
        <v>1</v>
      </c>
      <c r="C338" s="6" t="str">
        <f>VLOOKUP(Tabella1[[#This Row],[COD. OPERATORE]],Tabella3[],2,FALSE)</f>
        <v>ROBY</v>
      </c>
      <c r="D338" t="s">
        <v>16</v>
      </c>
      <c r="E338" t="s">
        <v>26</v>
      </c>
      <c r="F338">
        <v>8</v>
      </c>
      <c r="G338" s="6" t="str">
        <f>VLOOKUP(Tabella1[[#This Row],[COD. MACCHINA]],Tabella35[],2,FALSE)</f>
        <v>MONTAGGIO RUOTE</v>
      </c>
      <c r="H338">
        <v>0</v>
      </c>
      <c r="I338">
        <v>1570</v>
      </c>
      <c r="J338" s="6">
        <f>Tabella1[[#This Row],[ASS. FINALI]]-Tabella1[[#This Row],[ASS.INIZIALI]]</f>
        <v>1570</v>
      </c>
      <c r="K338" t="s">
        <v>20</v>
      </c>
      <c r="M338" s="6">
        <f>ROUNDDOWN(IF(Tabella1[[#This Row],[DOPPIO OPERATORE '[SI/NO']]]="SI",Tabella1[[#This Row],[DIFFERENZA]]/2,Tabella1[[#This Row],[DIFFERENZA]]),0)</f>
        <v>1570</v>
      </c>
      <c r="O338" s="6">
        <f>Tabella1[[#This Row],[DIFFERENZA EFFETTIVA SE DOPPIO OPERATORE]]-Tabella1[[#This Row],[SCARTI]]</f>
        <v>1570</v>
      </c>
      <c r="P338" s="4">
        <v>0.41666666666666669</v>
      </c>
      <c r="Q338" s="4">
        <v>0.5</v>
      </c>
      <c r="R338" s="5">
        <f>Tabella1[[#This Row],[ORA FINE MATTINA]]-Tabella1[[#This Row],[ORA INIZIO MATTINA]]</f>
        <v>8.3333333333333315E-2</v>
      </c>
      <c r="S338" s="4">
        <v>0.54166666666666663</v>
      </c>
      <c r="T338" s="4">
        <v>0.58333333333333337</v>
      </c>
      <c r="U338" s="5">
        <f>Tabella1[[#This Row],[ORA FINE POMERIGGIO]]-Tabella1[[#This Row],[ORA INIZIO POMERIGGIO]]</f>
        <v>4.1666666666666741E-2</v>
      </c>
      <c r="V338" s="5">
        <f>Tabella1[[#This Row],[TOT. TEMPO POMERIGGIO]]+Tabella1[[#This Row],[TOT. TEMPO MATTINA]]</f>
        <v>0.12500000000000006</v>
      </c>
      <c r="W338" s="7">
        <f>((HOUR(Tabella1[[#This Row],[TOT. ORE]])*60)+MINUTE(Tabella1[[#This Row],[TOT. ORE]]))</f>
        <v>180</v>
      </c>
      <c r="Y338" s="6">
        <f>Tabella1[[#This Row],[TOT. MINUTI]]-Tabella1[[#This Row],[FERMO MACCHINA]]</f>
        <v>180</v>
      </c>
      <c r="Z338" s="6">
        <f>ROUNDDOWN(Tabella1[[#This Row],[DIFFERENZA EFFETTIVA - SCARTI]]/Tabella1[[#This Row],[TEMPO EFFETTIVO]]*60,0)</f>
        <v>523</v>
      </c>
    </row>
    <row r="339" spans="1:27" x14ac:dyDescent="0.25">
      <c r="A339" s="1">
        <v>44614</v>
      </c>
      <c r="B339">
        <v>33</v>
      </c>
      <c r="C339" s="6" t="str">
        <f>VLOOKUP(Tabella1[[#This Row],[COD. OPERATORE]],Tabella3[],2,FALSE)</f>
        <v>KETTY</v>
      </c>
      <c r="D339" t="s">
        <v>16</v>
      </c>
      <c r="E339" t="s">
        <v>26</v>
      </c>
      <c r="F339">
        <v>6</v>
      </c>
      <c r="G339" s="6" t="str">
        <f>VLOOKUP(Tabella1[[#This Row],[COD. MACCHINA]],Tabella35[],2,FALSE)</f>
        <v>MSA matr.4319</v>
      </c>
      <c r="H339">
        <v>553123</v>
      </c>
      <c r="I339">
        <v>557131</v>
      </c>
      <c r="J339" s="6">
        <f>Tabella1[[#This Row],[ASS. FINALI]]-Tabella1[[#This Row],[ASS.INIZIALI]]</f>
        <v>4008</v>
      </c>
      <c r="K339" t="s">
        <v>20</v>
      </c>
      <c r="M339" s="6">
        <f>ROUNDDOWN(IF(Tabella1[[#This Row],[DOPPIO OPERATORE '[SI/NO']]]="SI",Tabella1[[#This Row],[DIFFERENZA]]/2,Tabella1[[#This Row],[DIFFERENZA]]),0)</f>
        <v>4008</v>
      </c>
      <c r="O339" s="6">
        <f>Tabella1[[#This Row],[DIFFERENZA EFFETTIVA SE DOPPIO OPERATORE]]-Tabella1[[#This Row],[SCARTI]]</f>
        <v>4008</v>
      </c>
      <c r="P339" s="4">
        <v>0.5625</v>
      </c>
      <c r="Q339" s="4">
        <v>0.68402777777777779</v>
      </c>
      <c r="R339" s="5">
        <f>Tabella1[[#This Row],[ORA FINE MATTINA]]-Tabella1[[#This Row],[ORA INIZIO MATTINA]]</f>
        <v>0.12152777777777779</v>
      </c>
      <c r="S339" s="4"/>
      <c r="T339" s="4"/>
      <c r="U339" s="5">
        <f>Tabella1[[#This Row],[ORA FINE POMERIGGIO]]-Tabella1[[#This Row],[ORA INIZIO POMERIGGIO]]</f>
        <v>0</v>
      </c>
      <c r="V339" s="5">
        <f>Tabella1[[#This Row],[TOT. TEMPO POMERIGGIO]]+Tabella1[[#This Row],[TOT. TEMPO MATTINA]]</f>
        <v>0.12152777777777779</v>
      </c>
      <c r="W339" s="7">
        <f>((HOUR(Tabella1[[#This Row],[TOT. ORE]])*60)+MINUTE(Tabella1[[#This Row],[TOT. ORE]]))</f>
        <v>175</v>
      </c>
      <c r="Y339" s="6">
        <f>Tabella1[[#This Row],[TOT. MINUTI]]-Tabella1[[#This Row],[FERMO MACCHINA]]</f>
        <v>175</v>
      </c>
      <c r="Z339" s="6">
        <f>ROUNDDOWN(Tabella1[[#This Row],[DIFFERENZA EFFETTIVA - SCARTI]]/Tabella1[[#This Row],[TEMPO EFFETTIVO]]*60,0)</f>
        <v>1374</v>
      </c>
    </row>
    <row r="340" spans="1:27" x14ac:dyDescent="0.25">
      <c r="A340" s="1">
        <v>44614</v>
      </c>
      <c r="B340">
        <v>33</v>
      </c>
      <c r="C340" s="6" t="str">
        <f>VLOOKUP(Tabella1[[#This Row],[COD. OPERATORE]],Tabella3[],2,FALSE)</f>
        <v>KETTY</v>
      </c>
      <c r="D340" t="s">
        <v>202</v>
      </c>
      <c r="E340" t="s">
        <v>219</v>
      </c>
      <c r="F340" t="s">
        <v>64</v>
      </c>
      <c r="G340" s="6" t="str">
        <f>VLOOKUP(Tabella1[[#This Row],[COD. MACCHINA]],Tabella35[],2,FALSE)</f>
        <v>MANUALE</v>
      </c>
      <c r="H340">
        <v>324</v>
      </c>
      <c r="I340">
        <v>628</v>
      </c>
      <c r="J340" s="6">
        <f>Tabella1[[#This Row],[ASS. FINALI]]-Tabella1[[#This Row],[ASS.INIZIALI]]</f>
        <v>304</v>
      </c>
      <c r="K340" t="s">
        <v>20</v>
      </c>
      <c r="M340" s="6">
        <f>ROUNDDOWN(IF(Tabella1[[#This Row],[DOPPIO OPERATORE '[SI/NO']]]="SI",Tabella1[[#This Row],[DIFFERENZA]]/2,Tabella1[[#This Row],[DIFFERENZA]]),0)</f>
        <v>304</v>
      </c>
      <c r="O340" s="6">
        <f>Tabella1[[#This Row],[DIFFERENZA EFFETTIVA SE DOPPIO OPERATORE]]-Tabella1[[#This Row],[SCARTI]]</f>
        <v>304</v>
      </c>
      <c r="P340" s="4">
        <v>0.68402777777777779</v>
      </c>
      <c r="Q340" s="4">
        <v>0.72916666666666663</v>
      </c>
      <c r="R340" s="5">
        <f>Tabella1[[#This Row],[ORA FINE MATTINA]]-Tabella1[[#This Row],[ORA INIZIO MATTINA]]</f>
        <v>4.513888888888884E-2</v>
      </c>
      <c r="S340" s="4"/>
      <c r="T340" s="4"/>
      <c r="U340" s="5">
        <f>Tabella1[[#This Row],[ORA FINE POMERIGGIO]]-Tabella1[[#This Row],[ORA INIZIO POMERIGGIO]]</f>
        <v>0</v>
      </c>
      <c r="V340" s="5">
        <f>Tabella1[[#This Row],[TOT. TEMPO POMERIGGIO]]+Tabella1[[#This Row],[TOT. TEMPO MATTINA]]</f>
        <v>4.513888888888884E-2</v>
      </c>
      <c r="W340" s="7">
        <f>((HOUR(Tabella1[[#This Row],[TOT. ORE]])*60)+MINUTE(Tabella1[[#This Row],[TOT. ORE]]))</f>
        <v>65</v>
      </c>
      <c r="Y340" s="6">
        <f>Tabella1[[#This Row],[TOT. MINUTI]]-Tabella1[[#This Row],[FERMO MACCHINA]]</f>
        <v>65</v>
      </c>
      <c r="Z340" s="6">
        <f>ROUNDDOWN(Tabella1[[#This Row],[DIFFERENZA EFFETTIVA - SCARTI]]/Tabella1[[#This Row],[TEMPO EFFETTIVO]]*60,0)</f>
        <v>280</v>
      </c>
    </row>
    <row r="341" spans="1:27" x14ac:dyDescent="0.25">
      <c r="A341" s="1">
        <v>44615</v>
      </c>
      <c r="B341">
        <v>33</v>
      </c>
      <c r="C341" s="6" t="str">
        <f>VLOOKUP(Tabella1[[#This Row],[COD. OPERATORE]],Tabella3[],2,FALSE)</f>
        <v>KETTY</v>
      </c>
      <c r="D341" t="s">
        <v>202</v>
      </c>
      <c r="E341" t="s">
        <v>219</v>
      </c>
      <c r="F341" t="s">
        <v>64</v>
      </c>
      <c r="G341" s="6" t="str">
        <f>VLOOKUP(Tabella1[[#This Row],[COD. MACCHINA]],Tabella35[],2,FALSE)</f>
        <v>MANUALE</v>
      </c>
      <c r="H341">
        <v>628</v>
      </c>
      <c r="I341">
        <v>2478</v>
      </c>
      <c r="J341" s="6">
        <f>Tabella1[[#This Row],[ASS. FINALI]]-Tabella1[[#This Row],[ASS.INIZIALI]]</f>
        <v>1850</v>
      </c>
      <c r="K341" t="s">
        <v>20</v>
      </c>
      <c r="M341" s="6">
        <f>ROUNDDOWN(IF(Tabella1[[#This Row],[DOPPIO OPERATORE '[SI/NO']]]="SI",Tabella1[[#This Row],[DIFFERENZA]]/2,Tabella1[[#This Row],[DIFFERENZA]]),0)</f>
        <v>1850</v>
      </c>
      <c r="O341" s="6">
        <f>Tabella1[[#This Row],[DIFFERENZA EFFETTIVA SE DOPPIO OPERATORE]]-Tabella1[[#This Row],[SCARTI]]</f>
        <v>1850</v>
      </c>
      <c r="P341" s="4">
        <v>0.33333333333333331</v>
      </c>
      <c r="Q341" s="4">
        <v>0.5</v>
      </c>
      <c r="R341" s="5">
        <f>Tabella1[[#This Row],[ORA FINE MATTINA]]-Tabella1[[#This Row],[ORA INIZIO MATTINA]]</f>
        <v>0.16666666666666669</v>
      </c>
      <c r="S341" s="4">
        <v>0.5625</v>
      </c>
      <c r="T341" s="4">
        <v>0.69444444444444453</v>
      </c>
      <c r="U341" s="5">
        <f>Tabella1[[#This Row],[ORA FINE POMERIGGIO]]-Tabella1[[#This Row],[ORA INIZIO POMERIGGIO]]</f>
        <v>0.13194444444444453</v>
      </c>
      <c r="V341" s="5">
        <f>Tabella1[[#This Row],[TOT. TEMPO POMERIGGIO]]+Tabella1[[#This Row],[TOT. TEMPO MATTINA]]</f>
        <v>0.29861111111111122</v>
      </c>
      <c r="W341" s="7">
        <f>((HOUR(Tabella1[[#This Row],[TOT. ORE]])*60)+MINUTE(Tabella1[[#This Row],[TOT. ORE]]))</f>
        <v>430</v>
      </c>
      <c r="Y341" s="6">
        <f>Tabella1[[#This Row],[TOT. MINUTI]]-Tabella1[[#This Row],[FERMO MACCHINA]]</f>
        <v>430</v>
      </c>
      <c r="Z341" s="6">
        <f>ROUNDDOWN(Tabella1[[#This Row],[DIFFERENZA EFFETTIVA - SCARTI]]/Tabella1[[#This Row],[TEMPO EFFETTIVO]]*60,0)</f>
        <v>258</v>
      </c>
    </row>
    <row r="342" spans="1:27" x14ac:dyDescent="0.25">
      <c r="A342" s="1">
        <v>44615</v>
      </c>
      <c r="B342">
        <v>33</v>
      </c>
      <c r="C342" s="6" t="str">
        <f>VLOOKUP(Tabella1[[#This Row],[COD. OPERATORE]],Tabella3[],2,FALSE)</f>
        <v>KETTY</v>
      </c>
      <c r="D342" t="s">
        <v>16</v>
      </c>
      <c r="E342" t="s">
        <v>220</v>
      </c>
      <c r="F342">
        <v>8</v>
      </c>
      <c r="G342" s="6" t="str">
        <f>VLOOKUP(Tabella1[[#This Row],[COD. MACCHINA]],Tabella35[],2,FALSE)</f>
        <v>MONTAGGIO RUOTE</v>
      </c>
      <c r="H342">
        <v>1570</v>
      </c>
      <c r="I342">
        <v>2000</v>
      </c>
      <c r="J342" s="6">
        <f>Tabella1[[#This Row],[ASS. FINALI]]-Tabella1[[#This Row],[ASS.INIZIALI]]</f>
        <v>430</v>
      </c>
      <c r="K342" t="s">
        <v>20</v>
      </c>
      <c r="M342" s="6">
        <f>ROUNDDOWN(IF(Tabella1[[#This Row],[DOPPIO OPERATORE '[SI/NO']]]="SI",Tabella1[[#This Row],[DIFFERENZA]]/2,Tabella1[[#This Row],[DIFFERENZA]]),0)</f>
        <v>430</v>
      </c>
      <c r="O342" s="6">
        <f>Tabella1[[#This Row],[DIFFERENZA EFFETTIVA SE DOPPIO OPERATORE]]-Tabella1[[#This Row],[SCARTI]]</f>
        <v>430</v>
      </c>
      <c r="P342" s="4">
        <v>0.58333333333333337</v>
      </c>
      <c r="Q342" s="4">
        <v>0.62847222222222221</v>
      </c>
      <c r="R342" s="5">
        <f>Tabella1[[#This Row],[ORA FINE MATTINA]]-Tabella1[[#This Row],[ORA INIZIO MATTINA]]</f>
        <v>4.513888888888884E-2</v>
      </c>
      <c r="S342" s="4"/>
      <c r="T342" s="4"/>
      <c r="U342" s="5">
        <f>Tabella1[[#This Row],[ORA FINE POMERIGGIO]]-Tabella1[[#This Row],[ORA INIZIO POMERIGGIO]]</f>
        <v>0</v>
      </c>
      <c r="V342" s="5">
        <f>Tabella1[[#This Row],[TOT. TEMPO POMERIGGIO]]+Tabella1[[#This Row],[TOT. TEMPO MATTINA]]</f>
        <v>4.513888888888884E-2</v>
      </c>
      <c r="W342" s="7">
        <f>((HOUR(Tabella1[[#This Row],[TOT. ORE]])*60)+MINUTE(Tabella1[[#This Row],[TOT. ORE]]))</f>
        <v>65</v>
      </c>
      <c r="Y342" s="6">
        <f>Tabella1[[#This Row],[TOT. MINUTI]]-Tabella1[[#This Row],[FERMO MACCHINA]]</f>
        <v>65</v>
      </c>
      <c r="Z342" s="6">
        <f>ROUNDDOWN(Tabella1[[#This Row],[DIFFERENZA EFFETTIVA - SCARTI]]/Tabella1[[#This Row],[TEMPO EFFETTIVO]]*60,0)</f>
        <v>396</v>
      </c>
    </row>
    <row r="343" spans="1:27" x14ac:dyDescent="0.25">
      <c r="A343" s="1">
        <v>44616</v>
      </c>
      <c r="B343">
        <v>33</v>
      </c>
      <c r="C343" s="6" t="str">
        <f>VLOOKUP(Tabella1[[#This Row],[COD. OPERATORE]],Tabella3[],2,FALSE)</f>
        <v>KETTY</v>
      </c>
      <c r="D343" t="s">
        <v>16</v>
      </c>
      <c r="E343" t="s">
        <v>221</v>
      </c>
      <c r="F343">
        <v>8</v>
      </c>
      <c r="G343" s="6" t="str">
        <f>VLOOKUP(Tabella1[[#This Row],[COD. MACCHINA]],Tabella35[],2,FALSE)</f>
        <v>MONTAGGIO RUOTE</v>
      </c>
      <c r="H343">
        <v>0</v>
      </c>
      <c r="I343">
        <v>2000</v>
      </c>
      <c r="J343" s="6">
        <f>Tabella1[[#This Row],[ASS. FINALI]]-Tabella1[[#This Row],[ASS.INIZIALI]]</f>
        <v>2000</v>
      </c>
      <c r="K343" t="s">
        <v>20</v>
      </c>
      <c r="M343" s="6">
        <f>ROUNDDOWN(IF(Tabella1[[#This Row],[DOPPIO OPERATORE '[SI/NO']]]="SI",Tabella1[[#This Row],[DIFFERENZA]]/2,Tabella1[[#This Row],[DIFFERENZA]]),0)</f>
        <v>2000</v>
      </c>
      <c r="O343" s="6">
        <f>Tabella1[[#This Row],[DIFFERENZA EFFETTIVA SE DOPPIO OPERATORE]]-Tabella1[[#This Row],[SCARTI]]</f>
        <v>2000</v>
      </c>
      <c r="P343" s="4">
        <v>0.62847222222222221</v>
      </c>
      <c r="Q343" s="4">
        <v>0.85763888888888884</v>
      </c>
      <c r="R343" s="5">
        <f>Tabella1[[#This Row],[ORA FINE MATTINA]]-Tabella1[[#This Row],[ORA INIZIO MATTINA]]</f>
        <v>0.22916666666666663</v>
      </c>
      <c r="S343" s="4"/>
      <c r="T343" s="4"/>
      <c r="U343" s="5">
        <f>Tabella1[[#This Row],[ORA FINE POMERIGGIO]]-Tabella1[[#This Row],[ORA INIZIO POMERIGGIO]]</f>
        <v>0</v>
      </c>
      <c r="V343" s="5">
        <f>Tabella1[[#This Row],[TOT. TEMPO POMERIGGIO]]+Tabella1[[#This Row],[TOT. TEMPO MATTINA]]</f>
        <v>0.22916666666666663</v>
      </c>
      <c r="W343" s="7">
        <f>((HOUR(Tabella1[[#This Row],[TOT. ORE]])*60)+MINUTE(Tabella1[[#This Row],[TOT. ORE]]))</f>
        <v>330</v>
      </c>
      <c r="Y343" s="6">
        <f>Tabella1[[#This Row],[TOT. MINUTI]]-Tabella1[[#This Row],[FERMO MACCHINA]]</f>
        <v>330</v>
      </c>
      <c r="Z343" s="6">
        <f>ROUNDDOWN(Tabella1[[#This Row],[DIFFERENZA EFFETTIVA - SCARTI]]/Tabella1[[#This Row],[TEMPO EFFETTIVO]]*60,0)</f>
        <v>363</v>
      </c>
    </row>
    <row r="344" spans="1:27" x14ac:dyDescent="0.25">
      <c r="A344" s="1">
        <v>44616</v>
      </c>
      <c r="B344">
        <v>33</v>
      </c>
      <c r="C344" s="6" t="str">
        <f>VLOOKUP(Tabella1[[#This Row],[COD. OPERATORE]],Tabella3[],2,FALSE)</f>
        <v>KETTY</v>
      </c>
      <c r="D344" t="s">
        <v>16</v>
      </c>
      <c r="E344" t="s">
        <v>222</v>
      </c>
      <c r="F344">
        <v>8</v>
      </c>
      <c r="G344" s="6" t="str">
        <f>VLOOKUP(Tabella1[[#This Row],[COD. MACCHINA]],Tabella35[],2,FALSE)</f>
        <v>MONTAGGIO RUOTE</v>
      </c>
      <c r="H344">
        <v>0</v>
      </c>
      <c r="I344">
        <v>200</v>
      </c>
      <c r="J344" s="6">
        <f>Tabella1[[#This Row],[ASS. FINALI]]-Tabella1[[#This Row],[ASS.INIZIALI]]</f>
        <v>200</v>
      </c>
      <c r="K344" t="s">
        <v>20</v>
      </c>
      <c r="M344" s="6">
        <f>ROUNDDOWN(IF(Tabella1[[#This Row],[DOPPIO OPERATORE '[SI/NO']]]="SI",Tabella1[[#This Row],[DIFFERENZA]]/2,Tabella1[[#This Row],[DIFFERENZA]]),0)</f>
        <v>200</v>
      </c>
      <c r="O344" s="6">
        <f>Tabella1[[#This Row],[DIFFERENZA EFFETTIVA SE DOPPIO OPERATORE]]-Tabella1[[#This Row],[SCARTI]]</f>
        <v>200</v>
      </c>
      <c r="P344" s="4">
        <v>0.85763888888888884</v>
      </c>
      <c r="Q344" s="4">
        <v>0.875</v>
      </c>
      <c r="R344" s="5">
        <f>Tabella1[[#This Row],[ORA FINE MATTINA]]-Tabella1[[#This Row],[ORA INIZIO MATTINA]]</f>
        <v>1.736111111111116E-2</v>
      </c>
      <c r="S344" s="4"/>
      <c r="T344" s="4"/>
      <c r="U344" s="5">
        <f>Tabella1[[#This Row],[ORA FINE POMERIGGIO]]-Tabella1[[#This Row],[ORA INIZIO POMERIGGIO]]</f>
        <v>0</v>
      </c>
      <c r="V344" s="5">
        <f>Tabella1[[#This Row],[TOT. TEMPO POMERIGGIO]]+Tabella1[[#This Row],[TOT. TEMPO MATTINA]]</f>
        <v>1.736111111111116E-2</v>
      </c>
      <c r="W344" s="7">
        <f>((HOUR(Tabella1[[#This Row],[TOT. ORE]])*60)+MINUTE(Tabella1[[#This Row],[TOT. ORE]]))</f>
        <v>25</v>
      </c>
      <c r="Y344" s="6">
        <f>Tabella1[[#This Row],[TOT. MINUTI]]-Tabella1[[#This Row],[FERMO MACCHINA]]</f>
        <v>25</v>
      </c>
      <c r="Z344" s="6">
        <f>ROUNDDOWN(Tabella1[[#This Row],[DIFFERENZA EFFETTIVA - SCARTI]]/Tabella1[[#This Row],[TEMPO EFFETTIVO]]*60,0)</f>
        <v>480</v>
      </c>
    </row>
    <row r="345" spans="1:27" x14ac:dyDescent="0.25">
      <c r="A345" s="1">
        <v>44616</v>
      </c>
      <c r="B345">
        <v>33</v>
      </c>
      <c r="C345" s="6" t="str">
        <f>VLOOKUP(Tabella1[[#This Row],[COD. OPERATORE]],Tabella3[],2,FALSE)</f>
        <v>KETTY</v>
      </c>
      <c r="D345" t="s">
        <v>16</v>
      </c>
      <c r="E345" t="s">
        <v>223</v>
      </c>
      <c r="F345">
        <v>8</v>
      </c>
      <c r="G345" s="6" t="str">
        <f>VLOOKUP(Tabella1[[#This Row],[COD. MACCHINA]],Tabella35[],2,FALSE)</f>
        <v>MONTAGGIO RUOTE</v>
      </c>
      <c r="H345">
        <v>0</v>
      </c>
      <c r="I345">
        <v>200</v>
      </c>
      <c r="J345" s="6">
        <f>Tabella1[[#This Row],[ASS. FINALI]]-Tabella1[[#This Row],[ASS.INIZIALI]]</f>
        <v>200</v>
      </c>
      <c r="K345" t="s">
        <v>20</v>
      </c>
      <c r="M345" s="6">
        <f>ROUNDDOWN(IF(Tabella1[[#This Row],[DOPPIO OPERATORE '[SI/NO']]]="SI",Tabella1[[#This Row],[DIFFERENZA]]/2,Tabella1[[#This Row],[DIFFERENZA]]),0)</f>
        <v>200</v>
      </c>
      <c r="O345" s="6">
        <f>Tabella1[[#This Row],[DIFFERENZA EFFETTIVA SE DOPPIO OPERATORE]]-Tabella1[[#This Row],[SCARTI]]</f>
        <v>200</v>
      </c>
      <c r="P345" s="4">
        <v>0.875</v>
      </c>
      <c r="Q345" s="4">
        <v>0.89583333333333337</v>
      </c>
      <c r="R345" s="5">
        <f>Tabella1[[#This Row],[ORA FINE MATTINA]]-Tabella1[[#This Row],[ORA INIZIO MATTINA]]</f>
        <v>2.083333333333337E-2</v>
      </c>
      <c r="S345" s="4"/>
      <c r="T345" s="4"/>
      <c r="U345" s="5">
        <f>Tabella1[[#This Row],[ORA FINE POMERIGGIO]]-Tabella1[[#This Row],[ORA INIZIO POMERIGGIO]]</f>
        <v>0</v>
      </c>
      <c r="V345" s="5">
        <f>Tabella1[[#This Row],[TOT. TEMPO POMERIGGIO]]+Tabella1[[#This Row],[TOT. TEMPO MATTINA]]</f>
        <v>2.083333333333337E-2</v>
      </c>
      <c r="W345" s="7">
        <f>((HOUR(Tabella1[[#This Row],[TOT. ORE]])*60)+MINUTE(Tabella1[[#This Row],[TOT. ORE]]))</f>
        <v>30</v>
      </c>
      <c r="Y345" s="6">
        <f>Tabella1[[#This Row],[TOT. MINUTI]]-Tabella1[[#This Row],[FERMO MACCHINA]]</f>
        <v>30</v>
      </c>
      <c r="Z345" s="6">
        <f>ROUNDDOWN(Tabella1[[#This Row],[DIFFERENZA EFFETTIVA - SCARTI]]/Tabella1[[#This Row],[TEMPO EFFETTIVO]]*60,0)</f>
        <v>400</v>
      </c>
    </row>
    <row r="346" spans="1:27" x14ac:dyDescent="0.25">
      <c r="A346" s="1">
        <v>44616</v>
      </c>
      <c r="B346">
        <v>33</v>
      </c>
      <c r="C346" s="6" t="str">
        <f>VLOOKUP(Tabella1[[#This Row],[COD. OPERATORE]],Tabella3[],2,FALSE)</f>
        <v>KETTY</v>
      </c>
      <c r="D346" t="s">
        <v>16</v>
      </c>
      <c r="E346" t="s">
        <v>224</v>
      </c>
      <c r="F346">
        <v>8</v>
      </c>
      <c r="G346" s="6" t="str">
        <f>VLOOKUP(Tabella1[[#This Row],[COD. MACCHINA]],Tabella35[],2,FALSE)</f>
        <v>MONTAGGIO RUOTE</v>
      </c>
      <c r="H346">
        <v>0</v>
      </c>
      <c r="I346">
        <v>170</v>
      </c>
      <c r="J346" s="6">
        <f>Tabella1[[#This Row],[ASS. FINALI]]-Tabella1[[#This Row],[ASS.INIZIALI]]</f>
        <v>170</v>
      </c>
      <c r="K346" t="s">
        <v>20</v>
      </c>
      <c r="M346" s="6">
        <f>ROUNDDOWN(IF(Tabella1[[#This Row],[DOPPIO OPERATORE '[SI/NO']]]="SI",Tabella1[[#This Row],[DIFFERENZA]]/2,Tabella1[[#This Row],[DIFFERENZA]]),0)</f>
        <v>170</v>
      </c>
      <c r="O346" s="6">
        <f>Tabella1[[#This Row],[DIFFERENZA EFFETTIVA SE DOPPIO OPERATORE]]-Tabella1[[#This Row],[SCARTI]]</f>
        <v>170</v>
      </c>
      <c r="P346" s="4">
        <v>0.89583333333333337</v>
      </c>
      <c r="Q346" s="4">
        <v>0.91666666666666663</v>
      </c>
      <c r="R346" s="5">
        <f>Tabella1[[#This Row],[ORA FINE MATTINA]]-Tabella1[[#This Row],[ORA INIZIO MATTINA]]</f>
        <v>2.0833333333333259E-2</v>
      </c>
      <c r="S346" s="4"/>
      <c r="T346" s="4"/>
      <c r="U346" s="5">
        <f>Tabella1[[#This Row],[ORA FINE POMERIGGIO]]-Tabella1[[#This Row],[ORA INIZIO POMERIGGIO]]</f>
        <v>0</v>
      </c>
      <c r="V346" s="5">
        <f>Tabella1[[#This Row],[TOT. TEMPO POMERIGGIO]]+Tabella1[[#This Row],[TOT. TEMPO MATTINA]]</f>
        <v>2.0833333333333259E-2</v>
      </c>
      <c r="W346" s="7">
        <f>((HOUR(Tabella1[[#This Row],[TOT. ORE]])*60)+MINUTE(Tabella1[[#This Row],[TOT. ORE]]))</f>
        <v>30</v>
      </c>
      <c r="Y346" s="6">
        <f>Tabella1[[#This Row],[TOT. MINUTI]]-Tabella1[[#This Row],[FERMO MACCHINA]]</f>
        <v>30</v>
      </c>
      <c r="Z346" s="6">
        <f>ROUNDDOWN(Tabella1[[#This Row],[DIFFERENZA EFFETTIVA - SCARTI]]/Tabella1[[#This Row],[TEMPO EFFETTIVO]]*60,0)</f>
        <v>340</v>
      </c>
    </row>
    <row r="347" spans="1:27" x14ac:dyDescent="0.25">
      <c r="A347" s="1">
        <v>44617</v>
      </c>
      <c r="B347">
        <v>33</v>
      </c>
      <c r="C347" s="6" t="str">
        <f>VLOOKUP(Tabella1[[#This Row],[COD. OPERATORE]],Tabella3[],2,FALSE)</f>
        <v>KETTY</v>
      </c>
      <c r="D347" t="s">
        <v>16</v>
      </c>
      <c r="E347" t="s">
        <v>225</v>
      </c>
      <c r="F347">
        <v>8</v>
      </c>
      <c r="G347" s="6" t="str">
        <f>VLOOKUP(Tabella1[[#This Row],[COD. MACCHINA]],Tabella35[],2,FALSE)</f>
        <v>MONTAGGIO RUOTE</v>
      </c>
      <c r="H347">
        <v>1430</v>
      </c>
      <c r="I347">
        <v>3000</v>
      </c>
      <c r="J347" s="6">
        <f>Tabella1[[#This Row],[ASS. FINALI]]-Tabella1[[#This Row],[ASS.INIZIALI]]</f>
        <v>1570</v>
      </c>
      <c r="K347" t="s">
        <v>20</v>
      </c>
      <c r="M347" s="6">
        <f>ROUNDDOWN(IF(Tabella1[[#This Row],[DOPPIO OPERATORE '[SI/NO']]]="SI",Tabella1[[#This Row],[DIFFERENZA]]/2,Tabella1[[#This Row],[DIFFERENZA]]),0)</f>
        <v>1570</v>
      </c>
      <c r="O347" s="6">
        <f>Tabella1[[#This Row],[DIFFERENZA EFFETTIVA SE DOPPIO OPERATORE]]-Tabella1[[#This Row],[SCARTI]]</f>
        <v>1570</v>
      </c>
      <c r="P347" s="4">
        <v>0.58333333333333337</v>
      </c>
      <c r="Q347" s="4">
        <v>0.76388888888888884</v>
      </c>
      <c r="R347" s="5">
        <f>Tabella1[[#This Row],[ORA FINE MATTINA]]-Tabella1[[#This Row],[ORA INIZIO MATTINA]]</f>
        <v>0.18055555555555547</v>
      </c>
      <c r="S347" s="4"/>
      <c r="T347" s="4"/>
      <c r="U347" s="5">
        <f>Tabella1[[#This Row],[ORA FINE POMERIGGIO]]-Tabella1[[#This Row],[ORA INIZIO POMERIGGIO]]</f>
        <v>0</v>
      </c>
      <c r="V347" s="5">
        <f>Tabella1[[#This Row],[TOT. TEMPO POMERIGGIO]]+Tabella1[[#This Row],[TOT. TEMPO MATTINA]]</f>
        <v>0.18055555555555547</v>
      </c>
      <c r="W347" s="7">
        <f>((HOUR(Tabella1[[#This Row],[TOT. ORE]])*60)+MINUTE(Tabella1[[#This Row],[TOT. ORE]]))</f>
        <v>260</v>
      </c>
      <c r="Y347" s="6">
        <f>Tabella1[[#This Row],[TOT. MINUTI]]-Tabella1[[#This Row],[FERMO MACCHINA]]</f>
        <v>260</v>
      </c>
      <c r="Z347" s="6">
        <f>ROUNDDOWN(Tabella1[[#This Row],[DIFFERENZA EFFETTIVA - SCARTI]]/Tabella1[[#This Row],[TEMPO EFFETTIVO]]*60,0)</f>
        <v>362</v>
      </c>
    </row>
    <row r="348" spans="1:27" x14ac:dyDescent="0.25">
      <c r="A348" s="1">
        <v>44620</v>
      </c>
      <c r="B348">
        <v>1</v>
      </c>
      <c r="C348" s="6" t="str">
        <f>VLOOKUP(Tabella1[[#This Row],[COD. OPERATORE]],Tabella3[],2,FALSE)</f>
        <v>ROBY</v>
      </c>
      <c r="D348" t="s">
        <v>56</v>
      </c>
      <c r="E348" t="s">
        <v>73</v>
      </c>
      <c r="F348" t="s">
        <v>64</v>
      </c>
      <c r="G348" s="6" t="str">
        <f>VLOOKUP(Tabella1[[#This Row],[COD. MACCHINA]],Tabella35[],2,FALSE)</f>
        <v>MANUALE</v>
      </c>
      <c r="H348">
        <v>2360</v>
      </c>
      <c r="I348">
        <v>2750</v>
      </c>
      <c r="J348" s="6">
        <f>Tabella1[[#This Row],[ASS. FINALI]]-Tabella1[[#This Row],[ASS.INIZIALI]]</f>
        <v>390</v>
      </c>
      <c r="K348" t="s">
        <v>58</v>
      </c>
      <c r="L348">
        <v>31</v>
      </c>
      <c r="M348" s="6">
        <f>ROUNDDOWN(IF(Tabella1[[#This Row],[DOPPIO OPERATORE '[SI/NO']]]="SI",Tabella1[[#This Row],[DIFFERENZA]]/2,Tabella1[[#This Row],[DIFFERENZA]]),0)</f>
        <v>195</v>
      </c>
      <c r="O348" s="6">
        <f>Tabella1[[#This Row],[DIFFERENZA EFFETTIVA SE DOPPIO OPERATORE]]-Tabella1[[#This Row],[SCARTI]]</f>
        <v>195</v>
      </c>
      <c r="P348" s="4">
        <v>0.3611111111111111</v>
      </c>
      <c r="Q348" s="4">
        <v>0.39930555555555558</v>
      </c>
      <c r="R348" s="5">
        <f>Tabella1[[#This Row],[ORA FINE MATTINA]]-Tabella1[[#This Row],[ORA INIZIO MATTINA]]</f>
        <v>3.8194444444444475E-2</v>
      </c>
      <c r="S348" s="4"/>
      <c r="T348" s="4"/>
      <c r="U348" s="5">
        <f>Tabella1[[#This Row],[ORA FINE POMERIGGIO]]-Tabella1[[#This Row],[ORA INIZIO POMERIGGIO]]</f>
        <v>0</v>
      </c>
      <c r="V348" s="5">
        <f>Tabella1[[#This Row],[TOT. TEMPO POMERIGGIO]]+Tabella1[[#This Row],[TOT. TEMPO MATTINA]]</f>
        <v>3.8194444444444475E-2</v>
      </c>
      <c r="W348" s="7">
        <f>((HOUR(Tabella1[[#This Row],[TOT. ORE]])*60)+MINUTE(Tabella1[[#This Row],[TOT. ORE]]))</f>
        <v>55</v>
      </c>
      <c r="Y348" s="6">
        <f>Tabella1[[#This Row],[TOT. MINUTI]]-Tabella1[[#This Row],[FERMO MACCHINA]]</f>
        <v>55</v>
      </c>
      <c r="Z348" s="6">
        <f>ROUNDDOWN(Tabella1[[#This Row],[DIFFERENZA EFFETTIVA - SCARTI]]/Tabella1[[#This Row],[TEMPO EFFETTIVO]]*60,0)</f>
        <v>212</v>
      </c>
      <c r="AA348" t="s">
        <v>66</v>
      </c>
    </row>
    <row r="349" spans="1:27" x14ac:dyDescent="0.25">
      <c r="A349" s="1">
        <v>44620</v>
      </c>
      <c r="B349">
        <v>1</v>
      </c>
      <c r="C349" s="6" t="str">
        <f>VLOOKUP(Tabella1[[#This Row],[COD. OPERATORE]],Tabella3[],2,FALSE)</f>
        <v>ROBY</v>
      </c>
      <c r="D349" t="s">
        <v>56</v>
      </c>
      <c r="E349" t="s">
        <v>188</v>
      </c>
      <c r="F349" t="s">
        <v>64</v>
      </c>
      <c r="G349" s="6" t="str">
        <f>VLOOKUP(Tabella1[[#This Row],[COD. MACCHINA]],Tabella35[],2,FALSE)</f>
        <v>MANUALE</v>
      </c>
      <c r="H349">
        <v>0</v>
      </c>
      <c r="I349">
        <v>500</v>
      </c>
      <c r="J349" s="6">
        <f>Tabella1[[#This Row],[ASS. FINALI]]-Tabella1[[#This Row],[ASS.INIZIALI]]</f>
        <v>500</v>
      </c>
      <c r="K349" t="s">
        <v>58</v>
      </c>
      <c r="L349">
        <v>31</v>
      </c>
      <c r="M349" s="6">
        <f>ROUNDDOWN(IF(Tabella1[[#This Row],[DOPPIO OPERATORE '[SI/NO']]]="SI",Tabella1[[#This Row],[DIFFERENZA]]/2,Tabella1[[#This Row],[DIFFERENZA]]),0)</f>
        <v>250</v>
      </c>
      <c r="O349" s="6">
        <f>Tabella1[[#This Row],[DIFFERENZA EFFETTIVA SE DOPPIO OPERATORE]]-Tabella1[[#This Row],[SCARTI]]</f>
        <v>250</v>
      </c>
      <c r="P349" s="4">
        <v>0.40277777777777773</v>
      </c>
      <c r="Q349" s="4">
        <v>0.42222222222222222</v>
      </c>
      <c r="R349" s="5">
        <f>Tabella1[[#This Row],[ORA FINE MATTINA]]-Tabella1[[#This Row],[ORA INIZIO MATTINA]]</f>
        <v>1.9444444444444486E-2</v>
      </c>
      <c r="S349" s="4"/>
      <c r="T349" s="4"/>
      <c r="U349" s="5">
        <f>Tabella1[[#This Row],[ORA FINE POMERIGGIO]]-Tabella1[[#This Row],[ORA INIZIO POMERIGGIO]]</f>
        <v>0</v>
      </c>
      <c r="V349" s="5">
        <f>Tabella1[[#This Row],[TOT. TEMPO POMERIGGIO]]+Tabella1[[#This Row],[TOT. TEMPO MATTINA]]</f>
        <v>1.9444444444444486E-2</v>
      </c>
      <c r="W349" s="7">
        <f>((HOUR(Tabella1[[#This Row],[TOT. ORE]])*60)+MINUTE(Tabella1[[#This Row],[TOT. ORE]]))</f>
        <v>28</v>
      </c>
      <c r="Y349" s="6">
        <f>Tabella1[[#This Row],[TOT. MINUTI]]-Tabella1[[#This Row],[FERMO MACCHINA]]</f>
        <v>28</v>
      </c>
      <c r="Z349" s="6">
        <f>ROUNDDOWN(Tabella1[[#This Row],[DIFFERENZA EFFETTIVA - SCARTI]]/Tabella1[[#This Row],[TEMPO EFFETTIVO]]*60,0)</f>
        <v>535</v>
      </c>
      <c r="AA349" t="s">
        <v>66</v>
      </c>
    </row>
    <row r="350" spans="1:27" x14ac:dyDescent="0.25">
      <c r="A350" s="1">
        <v>44620</v>
      </c>
      <c r="B350">
        <v>1</v>
      </c>
      <c r="C350" s="6" t="str">
        <f>VLOOKUP(Tabella1[[#This Row],[COD. OPERATORE]],Tabella3[],2,FALSE)</f>
        <v>ROBY</v>
      </c>
      <c r="D350" t="s">
        <v>56</v>
      </c>
      <c r="E350" t="s">
        <v>226</v>
      </c>
      <c r="F350" t="s">
        <v>64</v>
      </c>
      <c r="G350" s="6" t="str">
        <f>VLOOKUP(Tabella1[[#This Row],[COD. MACCHINA]],Tabella35[],2,FALSE)</f>
        <v>MANUALE</v>
      </c>
      <c r="H350">
        <v>0</v>
      </c>
      <c r="I350">
        <v>320</v>
      </c>
      <c r="J350" s="6">
        <f>Tabella1[[#This Row],[ASS. FINALI]]-Tabella1[[#This Row],[ASS.INIZIALI]]</f>
        <v>320</v>
      </c>
      <c r="K350" t="s">
        <v>58</v>
      </c>
      <c r="L350">
        <v>31</v>
      </c>
      <c r="M350" s="6">
        <f>ROUNDDOWN(IF(Tabella1[[#This Row],[DOPPIO OPERATORE '[SI/NO']]]="SI",Tabella1[[#This Row],[DIFFERENZA]]/2,Tabella1[[#This Row],[DIFFERENZA]]),0)</f>
        <v>160</v>
      </c>
      <c r="O350" s="6">
        <f>Tabella1[[#This Row],[DIFFERENZA EFFETTIVA SE DOPPIO OPERATORE]]-Tabella1[[#This Row],[SCARTI]]</f>
        <v>160</v>
      </c>
      <c r="P350" s="4">
        <v>0.42222222222222222</v>
      </c>
      <c r="Q350" s="4">
        <v>0.5</v>
      </c>
      <c r="R350" s="5">
        <f>Tabella1[[#This Row],[ORA FINE MATTINA]]-Tabella1[[#This Row],[ORA INIZIO MATTINA]]</f>
        <v>7.7777777777777779E-2</v>
      </c>
      <c r="S350" s="4">
        <v>0.5625</v>
      </c>
      <c r="T350" s="4">
        <v>0.56597222222222221</v>
      </c>
      <c r="U350" s="5">
        <f>Tabella1[[#This Row],[ORA FINE POMERIGGIO]]-Tabella1[[#This Row],[ORA INIZIO POMERIGGIO]]</f>
        <v>3.4722222222222099E-3</v>
      </c>
      <c r="V350" s="5">
        <f>Tabella1[[#This Row],[TOT. TEMPO POMERIGGIO]]+Tabella1[[#This Row],[TOT. TEMPO MATTINA]]</f>
        <v>8.1249999999999989E-2</v>
      </c>
      <c r="W350" s="7">
        <f>((HOUR(Tabella1[[#This Row],[TOT. ORE]])*60)+MINUTE(Tabella1[[#This Row],[TOT. ORE]]))</f>
        <v>117</v>
      </c>
      <c r="Y350" s="6">
        <f>Tabella1[[#This Row],[TOT. MINUTI]]-Tabella1[[#This Row],[FERMO MACCHINA]]</f>
        <v>117</v>
      </c>
      <c r="Z350" s="6">
        <f>ROUNDDOWN(Tabella1[[#This Row],[DIFFERENZA EFFETTIVA - SCARTI]]/Tabella1[[#This Row],[TEMPO EFFETTIVO]]*60,0)</f>
        <v>82</v>
      </c>
      <c r="AA350" t="s">
        <v>66</v>
      </c>
    </row>
    <row r="351" spans="1:27" x14ac:dyDescent="0.25">
      <c r="A351" s="1">
        <v>44620</v>
      </c>
      <c r="B351">
        <v>1</v>
      </c>
      <c r="C351" s="6" t="str">
        <f>VLOOKUP(Tabella1[[#This Row],[COD. OPERATORE]],Tabella3[],2,FALSE)</f>
        <v>ROBY</v>
      </c>
      <c r="D351" t="s">
        <v>56</v>
      </c>
      <c r="E351" t="s">
        <v>109</v>
      </c>
      <c r="F351" t="s">
        <v>64</v>
      </c>
      <c r="G351" s="6" t="str">
        <f>VLOOKUP(Tabella1[[#This Row],[COD. MACCHINA]],Tabella35[],2,FALSE)</f>
        <v>MANUALE</v>
      </c>
      <c r="H351">
        <v>0</v>
      </c>
      <c r="I351">
        <v>960</v>
      </c>
      <c r="J351" s="6">
        <f>Tabella1[[#This Row],[ASS. FINALI]]-Tabella1[[#This Row],[ASS.INIZIALI]]</f>
        <v>960</v>
      </c>
      <c r="K351" t="s">
        <v>58</v>
      </c>
      <c r="L351">
        <v>31</v>
      </c>
      <c r="M351" s="6">
        <f>ROUNDDOWN(IF(Tabella1[[#This Row],[DOPPIO OPERATORE '[SI/NO']]]="SI",Tabella1[[#This Row],[DIFFERENZA]]/2,Tabella1[[#This Row],[DIFFERENZA]]),0)</f>
        <v>480</v>
      </c>
      <c r="O351" s="6">
        <f>Tabella1[[#This Row],[DIFFERENZA EFFETTIVA SE DOPPIO OPERATORE]]-Tabella1[[#This Row],[SCARTI]]</f>
        <v>480</v>
      </c>
      <c r="P351" s="4">
        <v>0.56597222222222221</v>
      </c>
      <c r="Q351" s="4">
        <v>0.65277777777777779</v>
      </c>
      <c r="R351" s="5">
        <f>Tabella1[[#This Row],[ORA FINE MATTINA]]-Tabella1[[#This Row],[ORA INIZIO MATTINA]]</f>
        <v>8.680555555555558E-2</v>
      </c>
      <c r="S351" s="4"/>
      <c r="T351" s="4"/>
      <c r="U351" s="5">
        <f>Tabella1[[#This Row],[ORA FINE POMERIGGIO]]-Tabella1[[#This Row],[ORA INIZIO POMERIGGIO]]</f>
        <v>0</v>
      </c>
      <c r="V351" s="5">
        <f>Tabella1[[#This Row],[TOT. TEMPO POMERIGGIO]]+Tabella1[[#This Row],[TOT. TEMPO MATTINA]]</f>
        <v>8.680555555555558E-2</v>
      </c>
      <c r="W351" s="7">
        <f>((HOUR(Tabella1[[#This Row],[TOT. ORE]])*60)+MINUTE(Tabella1[[#This Row],[TOT. ORE]]))</f>
        <v>125</v>
      </c>
      <c r="Y351" s="6">
        <f>Tabella1[[#This Row],[TOT. MINUTI]]-Tabella1[[#This Row],[FERMO MACCHINA]]</f>
        <v>125</v>
      </c>
      <c r="Z351" s="6">
        <f>ROUNDDOWN(Tabella1[[#This Row],[DIFFERENZA EFFETTIVA - SCARTI]]/Tabella1[[#This Row],[TEMPO EFFETTIVO]]*60,0)</f>
        <v>230</v>
      </c>
      <c r="AA351" t="s">
        <v>66</v>
      </c>
    </row>
    <row r="352" spans="1:27" x14ac:dyDescent="0.25">
      <c r="A352" s="1">
        <v>44620</v>
      </c>
      <c r="B352">
        <v>1</v>
      </c>
      <c r="C352" s="6" t="str">
        <f>VLOOKUP(Tabella1[[#This Row],[COD. OPERATORE]],Tabella3[],2,FALSE)</f>
        <v>ROBY</v>
      </c>
      <c r="D352" t="s">
        <v>56</v>
      </c>
      <c r="E352" t="s">
        <v>108</v>
      </c>
      <c r="F352" t="s">
        <v>64</v>
      </c>
      <c r="G352" s="6" t="str">
        <f>VLOOKUP(Tabella1[[#This Row],[COD. MACCHINA]],Tabella35[],2,FALSE)</f>
        <v>MANUALE</v>
      </c>
      <c r="H352">
        <v>0</v>
      </c>
      <c r="I352">
        <v>300</v>
      </c>
      <c r="J352" s="6">
        <f>Tabella1[[#This Row],[ASS. FINALI]]-Tabella1[[#This Row],[ASS.INIZIALI]]</f>
        <v>300</v>
      </c>
      <c r="K352" t="s">
        <v>58</v>
      </c>
      <c r="L352">
        <v>31</v>
      </c>
      <c r="M352" s="6">
        <f>ROUNDDOWN(IF(Tabella1[[#This Row],[DOPPIO OPERATORE '[SI/NO']]]="SI",Tabella1[[#This Row],[DIFFERENZA]]/2,Tabella1[[#This Row],[DIFFERENZA]]),0)</f>
        <v>150</v>
      </c>
      <c r="O352" s="6">
        <f>Tabella1[[#This Row],[DIFFERENZA EFFETTIVA SE DOPPIO OPERATORE]]-Tabella1[[#This Row],[SCARTI]]</f>
        <v>150</v>
      </c>
      <c r="P352" s="4">
        <v>0.65277777777777779</v>
      </c>
      <c r="Q352" s="4">
        <v>0.68402777777777779</v>
      </c>
      <c r="R352" s="5">
        <f>Tabella1[[#This Row],[ORA FINE MATTINA]]-Tabella1[[#This Row],[ORA INIZIO MATTINA]]</f>
        <v>3.125E-2</v>
      </c>
      <c r="S352" s="4"/>
      <c r="T352" s="4"/>
      <c r="U352" s="5">
        <f>Tabella1[[#This Row],[ORA FINE POMERIGGIO]]-Tabella1[[#This Row],[ORA INIZIO POMERIGGIO]]</f>
        <v>0</v>
      </c>
      <c r="V352" s="5">
        <f>Tabella1[[#This Row],[TOT. TEMPO POMERIGGIO]]+Tabella1[[#This Row],[TOT. TEMPO MATTINA]]</f>
        <v>3.125E-2</v>
      </c>
      <c r="W352" s="7">
        <f>((HOUR(Tabella1[[#This Row],[TOT. ORE]])*60)+MINUTE(Tabella1[[#This Row],[TOT. ORE]]))</f>
        <v>45</v>
      </c>
      <c r="Y352" s="6">
        <f>Tabella1[[#This Row],[TOT. MINUTI]]-Tabella1[[#This Row],[FERMO MACCHINA]]</f>
        <v>45</v>
      </c>
      <c r="Z352" s="6">
        <f>ROUNDDOWN(Tabella1[[#This Row],[DIFFERENZA EFFETTIVA - SCARTI]]/Tabella1[[#This Row],[TEMPO EFFETTIVO]]*60,0)</f>
        <v>200</v>
      </c>
      <c r="AA352" t="s">
        <v>66</v>
      </c>
    </row>
    <row r="353" spans="1:27" x14ac:dyDescent="0.25">
      <c r="A353" s="1">
        <v>44620</v>
      </c>
      <c r="B353">
        <v>1</v>
      </c>
      <c r="C353" s="6" t="str">
        <f>VLOOKUP(Tabella1[[#This Row],[COD. OPERATORE]],Tabella3[],2,FALSE)</f>
        <v>ROBY</v>
      </c>
      <c r="D353" t="s">
        <v>56</v>
      </c>
      <c r="E353" t="s">
        <v>227</v>
      </c>
      <c r="F353" t="s">
        <v>64</v>
      </c>
      <c r="G353" s="6" t="str">
        <f>VLOOKUP(Tabella1[[#This Row],[COD. MACCHINA]],Tabella35[],2,FALSE)</f>
        <v>MANUALE</v>
      </c>
      <c r="H353">
        <v>0</v>
      </c>
      <c r="I353">
        <v>255</v>
      </c>
      <c r="J353" s="6">
        <f>Tabella1[[#This Row],[ASS. FINALI]]-Tabella1[[#This Row],[ASS.INIZIALI]]</f>
        <v>255</v>
      </c>
      <c r="K353" t="s">
        <v>58</v>
      </c>
      <c r="L353">
        <v>31</v>
      </c>
      <c r="M353" s="6">
        <f>ROUNDDOWN(IF(Tabella1[[#This Row],[DOPPIO OPERATORE '[SI/NO']]]="SI",Tabella1[[#This Row],[DIFFERENZA]]/2,Tabella1[[#This Row],[DIFFERENZA]]),0)</f>
        <v>127</v>
      </c>
      <c r="O353" s="6">
        <f>Tabella1[[#This Row],[DIFFERENZA EFFETTIVA SE DOPPIO OPERATORE]]-Tabella1[[#This Row],[SCARTI]]</f>
        <v>127</v>
      </c>
      <c r="P353" s="4">
        <v>0.68402777777777779</v>
      </c>
      <c r="Q353" s="4">
        <v>0.72916666666666663</v>
      </c>
      <c r="R353" s="5">
        <f>Tabella1[[#This Row],[ORA FINE MATTINA]]-Tabella1[[#This Row],[ORA INIZIO MATTINA]]</f>
        <v>4.513888888888884E-2</v>
      </c>
      <c r="S353" s="4"/>
      <c r="T353" s="4"/>
      <c r="U353" s="5">
        <f>Tabella1[[#This Row],[ORA FINE POMERIGGIO]]-Tabella1[[#This Row],[ORA INIZIO POMERIGGIO]]</f>
        <v>0</v>
      </c>
      <c r="V353" s="5">
        <f>Tabella1[[#This Row],[TOT. TEMPO POMERIGGIO]]+Tabella1[[#This Row],[TOT. TEMPO MATTINA]]</f>
        <v>4.513888888888884E-2</v>
      </c>
      <c r="W353" s="7">
        <f>((HOUR(Tabella1[[#This Row],[TOT. ORE]])*60)+MINUTE(Tabella1[[#This Row],[TOT. ORE]]))</f>
        <v>65</v>
      </c>
      <c r="Y353" s="6">
        <f>Tabella1[[#This Row],[TOT. MINUTI]]-Tabella1[[#This Row],[FERMO MACCHINA]]</f>
        <v>65</v>
      </c>
      <c r="Z353" s="6">
        <f>ROUNDDOWN(Tabella1[[#This Row],[DIFFERENZA EFFETTIVA - SCARTI]]/Tabella1[[#This Row],[TEMPO EFFETTIVO]]*60,0)</f>
        <v>117</v>
      </c>
      <c r="AA353" t="s">
        <v>66</v>
      </c>
    </row>
    <row r="354" spans="1:27" x14ac:dyDescent="0.25">
      <c r="A354" s="1">
        <v>44620</v>
      </c>
      <c r="B354">
        <v>32</v>
      </c>
      <c r="C354" s="6" t="str">
        <f>VLOOKUP(Tabella1[[#This Row],[COD. OPERATORE]],Tabella3[],2,FALSE)</f>
        <v>ALESSANDRA</v>
      </c>
      <c r="D354" t="s">
        <v>56</v>
      </c>
      <c r="E354" t="s">
        <v>228</v>
      </c>
      <c r="F354" t="s">
        <v>64</v>
      </c>
      <c r="G354" s="6" t="str">
        <f>VLOOKUP(Tabella1[[#This Row],[COD. MACCHINA]],Tabella35[],2,FALSE)</f>
        <v>MANUALE</v>
      </c>
      <c r="H354">
        <v>504</v>
      </c>
      <c r="I354">
        <v>600</v>
      </c>
      <c r="J354" s="6">
        <f>Tabella1[[#This Row],[ASS. FINALI]]-Tabella1[[#This Row],[ASS.INIZIALI]]</f>
        <v>96</v>
      </c>
      <c r="K354" t="s">
        <v>20</v>
      </c>
      <c r="M354" s="6">
        <f>ROUNDDOWN(IF(Tabella1[[#This Row],[DOPPIO OPERATORE '[SI/NO']]]="SI",Tabella1[[#This Row],[DIFFERENZA]]/2,Tabella1[[#This Row],[DIFFERENZA]]),0)</f>
        <v>96</v>
      </c>
      <c r="O354" s="6">
        <f>Tabella1[[#This Row],[DIFFERENZA EFFETTIVA SE DOPPIO OPERATORE]]-Tabella1[[#This Row],[SCARTI]]</f>
        <v>96</v>
      </c>
      <c r="P354" s="4">
        <v>0.3125</v>
      </c>
      <c r="Q354" s="4">
        <v>0.43402777777777773</v>
      </c>
      <c r="R354" s="5">
        <f>Tabella1[[#This Row],[ORA FINE MATTINA]]-Tabella1[[#This Row],[ORA INIZIO MATTINA]]</f>
        <v>0.12152777777777773</v>
      </c>
      <c r="S354" s="4"/>
      <c r="T354" s="4"/>
      <c r="U354" s="5">
        <f>Tabella1[[#This Row],[ORA FINE POMERIGGIO]]-Tabella1[[#This Row],[ORA INIZIO POMERIGGIO]]</f>
        <v>0</v>
      </c>
      <c r="V354" s="5">
        <f>Tabella1[[#This Row],[TOT. TEMPO POMERIGGIO]]+Tabella1[[#This Row],[TOT. TEMPO MATTINA]]</f>
        <v>0.12152777777777773</v>
      </c>
      <c r="W354" s="7">
        <f>((HOUR(Tabella1[[#This Row],[TOT. ORE]])*60)+MINUTE(Tabella1[[#This Row],[TOT. ORE]]))</f>
        <v>175</v>
      </c>
      <c r="Y354" s="6">
        <f>Tabella1[[#This Row],[TOT. MINUTI]]-Tabella1[[#This Row],[FERMO MACCHINA]]</f>
        <v>175</v>
      </c>
      <c r="Z354" s="6">
        <f>ROUNDDOWN(Tabella1[[#This Row],[DIFFERENZA EFFETTIVA - SCARTI]]/Tabella1[[#This Row],[TEMPO EFFETTIVO]]*60,0)</f>
        <v>32</v>
      </c>
    </row>
    <row r="355" spans="1:27" x14ac:dyDescent="0.25">
      <c r="A355" s="1">
        <v>44620</v>
      </c>
      <c r="B355">
        <v>32</v>
      </c>
      <c r="C355" s="6" t="str">
        <f>VLOOKUP(Tabella1[[#This Row],[COD. OPERATORE]],Tabella3[],2,FALSE)</f>
        <v>ALESSANDRA</v>
      </c>
      <c r="D355" t="s">
        <v>56</v>
      </c>
      <c r="E355" t="s">
        <v>173</v>
      </c>
      <c r="F355" t="s">
        <v>64</v>
      </c>
      <c r="G355" s="6" t="str">
        <f>VLOOKUP(Tabella1[[#This Row],[COD. MACCHINA]],Tabella35[],2,FALSE)</f>
        <v>MANUALE</v>
      </c>
      <c r="H355">
        <v>0</v>
      </c>
      <c r="I355">
        <v>1000</v>
      </c>
      <c r="J355" s="6">
        <f>Tabella1[[#This Row],[ASS. FINALI]]-Tabella1[[#This Row],[ASS.INIZIALI]]</f>
        <v>1000</v>
      </c>
      <c r="K355" t="s">
        <v>20</v>
      </c>
      <c r="M355" s="6">
        <f>ROUNDDOWN(IF(Tabella1[[#This Row],[DOPPIO OPERATORE '[SI/NO']]]="SI",Tabella1[[#This Row],[DIFFERENZA]]/2,Tabella1[[#This Row],[DIFFERENZA]]),0)</f>
        <v>1000</v>
      </c>
      <c r="O355" s="6">
        <f>Tabella1[[#This Row],[DIFFERENZA EFFETTIVA SE DOPPIO OPERATORE]]-Tabella1[[#This Row],[SCARTI]]</f>
        <v>1000</v>
      </c>
      <c r="P355" s="4">
        <v>0.43402777777777773</v>
      </c>
      <c r="Q355" s="4">
        <v>0.5</v>
      </c>
      <c r="R355" s="5">
        <f>Tabella1[[#This Row],[ORA FINE MATTINA]]-Tabella1[[#This Row],[ORA INIZIO MATTINA]]</f>
        <v>6.5972222222222265E-2</v>
      </c>
      <c r="S355" s="4">
        <v>0.5625</v>
      </c>
      <c r="T355" s="4">
        <v>0.63541666666666663</v>
      </c>
      <c r="U355" s="5">
        <f>Tabella1[[#This Row],[ORA FINE POMERIGGIO]]-Tabella1[[#This Row],[ORA INIZIO POMERIGGIO]]</f>
        <v>7.291666666666663E-2</v>
      </c>
      <c r="V355" s="5">
        <f>Tabella1[[#This Row],[TOT. TEMPO POMERIGGIO]]+Tabella1[[#This Row],[TOT. TEMPO MATTINA]]</f>
        <v>0.1388888888888889</v>
      </c>
      <c r="W355" s="7">
        <f>((HOUR(Tabella1[[#This Row],[TOT. ORE]])*60)+MINUTE(Tabella1[[#This Row],[TOT. ORE]]))</f>
        <v>200</v>
      </c>
      <c r="Y355" s="6">
        <f>Tabella1[[#This Row],[TOT. MINUTI]]-Tabella1[[#This Row],[FERMO MACCHINA]]</f>
        <v>200</v>
      </c>
      <c r="Z355" s="6">
        <f>ROUNDDOWN(Tabella1[[#This Row],[DIFFERENZA EFFETTIVA - SCARTI]]/Tabella1[[#This Row],[TEMPO EFFETTIVO]]*60,0)</f>
        <v>300</v>
      </c>
    </row>
    <row r="356" spans="1:27" x14ac:dyDescent="0.25">
      <c r="A356" s="1">
        <v>44620</v>
      </c>
      <c r="B356">
        <v>32</v>
      </c>
      <c r="C356" s="6" t="str">
        <f>VLOOKUP(Tabella1[[#This Row],[COD. OPERATORE]],Tabella3[],2,FALSE)</f>
        <v>ALESSANDRA</v>
      </c>
      <c r="D356" t="s">
        <v>56</v>
      </c>
      <c r="E356" t="s">
        <v>229</v>
      </c>
      <c r="F356" t="s">
        <v>64</v>
      </c>
      <c r="G356" s="6" t="str">
        <f>VLOOKUP(Tabella1[[#This Row],[COD. MACCHINA]],Tabella35[],2,FALSE)</f>
        <v>MANUALE</v>
      </c>
      <c r="H356">
        <v>0</v>
      </c>
      <c r="I356">
        <v>600</v>
      </c>
      <c r="J356" s="6">
        <f>Tabella1[[#This Row],[ASS. FINALI]]-Tabella1[[#This Row],[ASS.INIZIALI]]</f>
        <v>600</v>
      </c>
      <c r="K356" t="s">
        <v>20</v>
      </c>
      <c r="M356" s="6">
        <f>ROUNDDOWN(IF(Tabella1[[#This Row],[DOPPIO OPERATORE '[SI/NO']]]="SI",Tabella1[[#This Row],[DIFFERENZA]]/2,Tabella1[[#This Row],[DIFFERENZA]]),0)</f>
        <v>600</v>
      </c>
      <c r="O356" s="6">
        <f>Tabella1[[#This Row],[DIFFERENZA EFFETTIVA SE DOPPIO OPERATORE]]-Tabella1[[#This Row],[SCARTI]]</f>
        <v>600</v>
      </c>
      <c r="P356" s="4">
        <v>0.63541666666666663</v>
      </c>
      <c r="Q356" s="4">
        <v>0.72916666666666663</v>
      </c>
      <c r="R356" s="5">
        <f>Tabella1[[#This Row],[ORA FINE MATTINA]]-Tabella1[[#This Row],[ORA INIZIO MATTINA]]</f>
        <v>9.375E-2</v>
      </c>
      <c r="S356" s="4"/>
      <c r="T356" s="4"/>
      <c r="U356" s="5">
        <f>Tabella1[[#This Row],[ORA FINE POMERIGGIO]]-Tabella1[[#This Row],[ORA INIZIO POMERIGGIO]]</f>
        <v>0</v>
      </c>
      <c r="V356" s="5">
        <f>Tabella1[[#This Row],[TOT. TEMPO POMERIGGIO]]+Tabella1[[#This Row],[TOT. TEMPO MATTINA]]</f>
        <v>9.375E-2</v>
      </c>
      <c r="W356" s="7">
        <f>((HOUR(Tabella1[[#This Row],[TOT. ORE]])*60)+MINUTE(Tabella1[[#This Row],[TOT. ORE]]))</f>
        <v>135</v>
      </c>
      <c r="Y356" s="6">
        <f>Tabella1[[#This Row],[TOT. MINUTI]]-Tabella1[[#This Row],[FERMO MACCHINA]]</f>
        <v>135</v>
      </c>
      <c r="Z356" s="6">
        <f>ROUNDDOWN(Tabella1[[#This Row],[DIFFERENZA EFFETTIVA - SCARTI]]/Tabella1[[#This Row],[TEMPO EFFETTIVO]]*60,0)</f>
        <v>266</v>
      </c>
    </row>
    <row r="357" spans="1:27" x14ac:dyDescent="0.25">
      <c r="A357" s="1">
        <v>44617</v>
      </c>
      <c r="B357">
        <v>33</v>
      </c>
      <c r="C357" s="6" t="str">
        <f>VLOOKUP(Tabella1[[#This Row],[COD. OPERATORE]],Tabella3[],2,FALSE)</f>
        <v>KETTY</v>
      </c>
      <c r="D357" t="s">
        <v>16</v>
      </c>
      <c r="E357" t="s">
        <v>230</v>
      </c>
      <c r="F357">
        <v>8</v>
      </c>
      <c r="G357" s="6" t="str">
        <f>VLOOKUP(Tabella1[[#This Row],[COD. MACCHINA]],Tabella35[],2,FALSE)</f>
        <v>MONTAGGIO RUOTE</v>
      </c>
      <c r="H357">
        <v>0</v>
      </c>
      <c r="I357">
        <v>930</v>
      </c>
      <c r="J357" s="6">
        <f>Tabella1[[#This Row],[ASS. FINALI]]-Tabella1[[#This Row],[ASS.INIZIALI]]</f>
        <v>930</v>
      </c>
      <c r="K357" t="s">
        <v>20</v>
      </c>
      <c r="M357" s="6">
        <f>ROUNDDOWN(IF(Tabella1[[#This Row],[DOPPIO OPERATORE '[SI/NO']]]="SI",Tabella1[[#This Row],[DIFFERENZA]]/2,Tabella1[[#This Row],[DIFFERENZA]]),0)</f>
        <v>930</v>
      </c>
      <c r="O357" s="6">
        <f>Tabella1[[#This Row],[DIFFERENZA EFFETTIVA SE DOPPIO OPERATORE]]-Tabella1[[#This Row],[SCARTI]]</f>
        <v>930</v>
      </c>
      <c r="P357" s="4">
        <v>0.76388888888888884</v>
      </c>
      <c r="Q357" s="4">
        <v>0.91666666666666663</v>
      </c>
      <c r="R357" s="5">
        <f>Tabella1[[#This Row],[ORA FINE MATTINA]]-Tabella1[[#This Row],[ORA INIZIO MATTINA]]</f>
        <v>0.15277777777777779</v>
      </c>
      <c r="S357" s="4"/>
      <c r="T357" s="4"/>
      <c r="U357" s="5">
        <f>Tabella1[[#This Row],[ORA FINE POMERIGGIO]]-Tabella1[[#This Row],[ORA INIZIO POMERIGGIO]]</f>
        <v>0</v>
      </c>
      <c r="V357" s="5">
        <f>Tabella1[[#This Row],[TOT. TEMPO POMERIGGIO]]+Tabella1[[#This Row],[TOT. TEMPO MATTINA]]</f>
        <v>0.15277777777777779</v>
      </c>
      <c r="W357" s="7">
        <f>((HOUR(Tabella1[[#This Row],[TOT. ORE]])*60)+MINUTE(Tabella1[[#This Row],[TOT. ORE]]))</f>
        <v>220</v>
      </c>
      <c r="X357">
        <v>30</v>
      </c>
      <c r="Y357" s="6">
        <f>Tabella1[[#This Row],[TOT. MINUTI]]-Tabella1[[#This Row],[FERMO MACCHINA]]</f>
        <v>190</v>
      </c>
      <c r="Z357" s="6">
        <f>ROUNDDOWN(Tabella1[[#This Row],[DIFFERENZA EFFETTIVA - SCARTI]]/Tabella1[[#This Row],[TEMPO EFFETTIVO]]*60,0)</f>
        <v>293</v>
      </c>
      <c r="AA357" t="s">
        <v>232</v>
      </c>
    </row>
    <row r="358" spans="1:27" x14ac:dyDescent="0.25">
      <c r="A358" s="1">
        <v>44617</v>
      </c>
      <c r="B358">
        <v>33</v>
      </c>
      <c r="C358" s="6" t="str">
        <f>VLOOKUP(Tabella1[[#This Row],[COD. OPERATORE]],Tabella3[],2,FALSE)</f>
        <v>KETTY</v>
      </c>
      <c r="D358" t="s">
        <v>16</v>
      </c>
      <c r="E358" t="s">
        <v>231</v>
      </c>
      <c r="F358">
        <v>8</v>
      </c>
      <c r="G358" s="6" t="str">
        <f>VLOOKUP(Tabella1[[#This Row],[COD. MACCHINA]],Tabella35[],2,FALSE)</f>
        <v>MONTAGGIO RUOTE</v>
      </c>
      <c r="H358">
        <v>930</v>
      </c>
      <c r="I358">
        <v>3215</v>
      </c>
      <c r="J358" s="6">
        <f>Tabella1[[#This Row],[ASS. FINALI]]-Tabella1[[#This Row],[ASS.INIZIALI]]</f>
        <v>2285</v>
      </c>
      <c r="K358" t="s">
        <v>20</v>
      </c>
      <c r="M358" s="6">
        <f>ROUNDDOWN(IF(Tabella1[[#This Row],[DOPPIO OPERATORE '[SI/NO']]]="SI",Tabella1[[#This Row],[DIFFERENZA]]/2,Tabella1[[#This Row],[DIFFERENZA]]),0)</f>
        <v>2285</v>
      </c>
      <c r="O358" s="6">
        <f>Tabella1[[#This Row],[DIFFERENZA EFFETTIVA SE DOPPIO OPERATORE]]-Tabella1[[#This Row],[SCARTI]]</f>
        <v>2285</v>
      </c>
      <c r="P358" s="4">
        <v>0.25</v>
      </c>
      <c r="Q358" s="4">
        <v>0.58333333333333337</v>
      </c>
      <c r="R358" s="5">
        <f>Tabella1[[#This Row],[ORA FINE MATTINA]]-Tabella1[[#This Row],[ORA INIZIO MATTINA]]</f>
        <v>0.33333333333333337</v>
      </c>
      <c r="S358" s="4"/>
      <c r="T358" s="4"/>
      <c r="U358" s="5">
        <f>Tabella1[[#This Row],[ORA FINE POMERIGGIO]]-Tabella1[[#This Row],[ORA INIZIO POMERIGGIO]]</f>
        <v>0</v>
      </c>
      <c r="V358" s="5">
        <f>Tabella1[[#This Row],[TOT. TEMPO POMERIGGIO]]+Tabella1[[#This Row],[TOT. TEMPO MATTINA]]</f>
        <v>0.33333333333333337</v>
      </c>
      <c r="W358" s="7">
        <f>((HOUR(Tabella1[[#This Row],[TOT. ORE]])*60)+MINUTE(Tabella1[[#This Row],[TOT. ORE]]))</f>
        <v>480</v>
      </c>
      <c r="X358">
        <v>30</v>
      </c>
      <c r="Y358" s="6">
        <f>Tabella1[[#This Row],[TOT. MINUTI]]-Tabella1[[#This Row],[FERMO MACCHINA]]</f>
        <v>450</v>
      </c>
      <c r="Z358" s="6">
        <f>ROUNDDOWN(Tabella1[[#This Row],[DIFFERENZA EFFETTIVA - SCARTI]]/Tabella1[[#This Row],[TEMPO EFFETTIVO]]*60,0)</f>
        <v>304</v>
      </c>
      <c r="AA358" t="s">
        <v>233</v>
      </c>
    </row>
    <row r="359" spans="1:27" x14ac:dyDescent="0.25">
      <c r="A359" s="1">
        <v>44617</v>
      </c>
      <c r="B359">
        <v>11</v>
      </c>
      <c r="C359" s="6" t="str">
        <f>VLOOKUP(Tabella1[[#This Row],[COD. OPERATORE]],Tabella3[],2,FALSE)</f>
        <v>ILENIA</v>
      </c>
      <c r="D359" t="s">
        <v>16</v>
      </c>
      <c r="E359" t="s">
        <v>17</v>
      </c>
      <c r="F359">
        <v>6</v>
      </c>
      <c r="G359" s="6" t="str">
        <f>VLOOKUP(Tabella1[[#This Row],[COD. MACCHINA]],Tabella35[],2,FALSE)</f>
        <v>MSA matr.4319</v>
      </c>
      <c r="H359">
        <v>558543</v>
      </c>
      <c r="I359">
        <v>559050</v>
      </c>
      <c r="J359" s="6">
        <f>Tabella1[[#This Row],[ASS. FINALI]]-Tabella1[[#This Row],[ASS.INIZIALI]]</f>
        <v>507</v>
      </c>
      <c r="K359" t="s">
        <v>20</v>
      </c>
      <c r="M359" s="6">
        <f>ROUNDDOWN(IF(Tabella1[[#This Row],[DOPPIO OPERATORE '[SI/NO']]]="SI",Tabella1[[#This Row],[DIFFERENZA]]/2,Tabella1[[#This Row],[DIFFERENZA]]),0)</f>
        <v>507</v>
      </c>
      <c r="O359" s="6">
        <f>Tabella1[[#This Row],[DIFFERENZA EFFETTIVA SE DOPPIO OPERATORE]]-Tabella1[[#This Row],[SCARTI]]</f>
        <v>507</v>
      </c>
      <c r="P359" s="4">
        <v>0.3888888888888889</v>
      </c>
      <c r="Q359" s="4">
        <v>0.48958333333333331</v>
      </c>
      <c r="R359" s="5">
        <f>Tabella1[[#This Row],[ORA FINE MATTINA]]-Tabella1[[#This Row],[ORA INIZIO MATTINA]]</f>
        <v>0.10069444444444442</v>
      </c>
      <c r="S359" s="4"/>
      <c r="T359" s="4"/>
      <c r="U359" s="5">
        <f>Tabella1[[#This Row],[ORA FINE POMERIGGIO]]-Tabella1[[#This Row],[ORA INIZIO POMERIGGIO]]</f>
        <v>0</v>
      </c>
      <c r="V359" s="5">
        <f>Tabella1[[#This Row],[TOT. TEMPO POMERIGGIO]]+Tabella1[[#This Row],[TOT. TEMPO MATTINA]]</f>
        <v>0.10069444444444442</v>
      </c>
      <c r="W359" s="7">
        <f>((HOUR(Tabella1[[#This Row],[TOT. ORE]])*60)+MINUTE(Tabella1[[#This Row],[TOT. ORE]]))</f>
        <v>145</v>
      </c>
      <c r="Y359" s="6">
        <f>Tabella1[[#This Row],[TOT. MINUTI]]-Tabella1[[#This Row],[FERMO MACCHINA]]</f>
        <v>145</v>
      </c>
      <c r="Z359" s="6">
        <f>ROUNDDOWN(Tabella1[[#This Row],[DIFFERENZA EFFETTIVA - SCARTI]]/Tabella1[[#This Row],[TEMPO EFFETTIVO]]*60,0)</f>
        <v>209</v>
      </c>
    </row>
    <row r="360" spans="1:27" x14ac:dyDescent="0.25">
      <c r="A360" s="1">
        <v>44617</v>
      </c>
      <c r="B360">
        <v>11</v>
      </c>
      <c r="C360" s="6" t="str">
        <f>VLOOKUP(Tabella1[[#This Row],[COD. OPERATORE]],Tabella3[],2,FALSE)</f>
        <v>ILENIA</v>
      </c>
      <c r="D360" t="s">
        <v>16</v>
      </c>
      <c r="E360" t="s">
        <v>96</v>
      </c>
      <c r="F360">
        <v>6</v>
      </c>
      <c r="G360" s="6" t="str">
        <f>VLOOKUP(Tabella1[[#This Row],[COD. MACCHINA]],Tabella35[],2,FALSE)</f>
        <v>MSA matr.4319</v>
      </c>
      <c r="H360">
        <v>559050</v>
      </c>
      <c r="I360">
        <v>559130</v>
      </c>
      <c r="J360" s="6">
        <f>Tabella1[[#This Row],[ASS. FINALI]]-Tabella1[[#This Row],[ASS.INIZIALI]]</f>
        <v>80</v>
      </c>
      <c r="K360" t="s">
        <v>20</v>
      </c>
      <c r="M360" s="6">
        <f>ROUNDDOWN(IF(Tabella1[[#This Row],[DOPPIO OPERATORE '[SI/NO']]]="SI",Tabella1[[#This Row],[DIFFERENZA]]/2,Tabella1[[#This Row],[DIFFERENZA]]),0)</f>
        <v>80</v>
      </c>
      <c r="O360" s="6">
        <f>Tabella1[[#This Row],[DIFFERENZA EFFETTIVA SE DOPPIO OPERATORE]]-Tabella1[[#This Row],[SCARTI]]</f>
        <v>80</v>
      </c>
      <c r="P360" s="4">
        <v>0.48958333333333331</v>
      </c>
      <c r="Q360" s="4">
        <v>0.5</v>
      </c>
      <c r="R360" s="5">
        <f>Tabella1[[#This Row],[ORA FINE MATTINA]]-Tabella1[[#This Row],[ORA INIZIO MATTINA]]</f>
        <v>1.0416666666666685E-2</v>
      </c>
      <c r="S360" s="4"/>
      <c r="T360" s="4"/>
      <c r="U360" s="5">
        <f>Tabella1[[#This Row],[ORA FINE POMERIGGIO]]-Tabella1[[#This Row],[ORA INIZIO POMERIGGIO]]</f>
        <v>0</v>
      </c>
      <c r="V360" s="5">
        <f>Tabella1[[#This Row],[TOT. TEMPO POMERIGGIO]]+Tabella1[[#This Row],[TOT. TEMPO MATTINA]]</f>
        <v>1.0416666666666685E-2</v>
      </c>
      <c r="W360" s="7">
        <f>((HOUR(Tabella1[[#This Row],[TOT. ORE]])*60)+MINUTE(Tabella1[[#This Row],[TOT. ORE]]))</f>
        <v>15</v>
      </c>
      <c r="Y360" s="6">
        <f>Tabella1[[#This Row],[TOT. MINUTI]]-Tabella1[[#This Row],[FERMO MACCHINA]]</f>
        <v>15</v>
      </c>
      <c r="Z360" s="6">
        <f>ROUNDDOWN(Tabella1[[#This Row],[DIFFERENZA EFFETTIVA - SCARTI]]/Tabella1[[#This Row],[TEMPO EFFETTIVO]]*60,0)</f>
        <v>320</v>
      </c>
    </row>
    <row r="361" spans="1:27" x14ac:dyDescent="0.25">
      <c r="A361" s="1">
        <v>44617</v>
      </c>
      <c r="B361">
        <v>11</v>
      </c>
      <c r="C361" s="6" t="str">
        <f>VLOOKUP(Tabella1[[#This Row],[COD. OPERATORE]],Tabella3[],2,FALSE)</f>
        <v>ILENIA</v>
      </c>
      <c r="D361" t="s">
        <v>16</v>
      </c>
      <c r="E361" t="s">
        <v>96</v>
      </c>
      <c r="F361">
        <v>6</v>
      </c>
      <c r="G361" s="6" t="str">
        <f>VLOOKUP(Tabella1[[#This Row],[COD. MACCHINA]],Tabella35[],2,FALSE)</f>
        <v>MSA matr.4319</v>
      </c>
      <c r="H361">
        <v>553130</v>
      </c>
      <c r="I361">
        <v>559488</v>
      </c>
      <c r="J361" s="6">
        <f>Tabella1[[#This Row],[ASS. FINALI]]-Tabella1[[#This Row],[ASS.INIZIALI]]</f>
        <v>6358</v>
      </c>
      <c r="K361" t="s">
        <v>20</v>
      </c>
      <c r="M361" s="6">
        <f>ROUNDDOWN(IF(Tabella1[[#This Row],[DOPPIO OPERATORE '[SI/NO']]]="SI",Tabella1[[#This Row],[DIFFERENZA]]/2,Tabella1[[#This Row],[DIFFERENZA]]),0)</f>
        <v>6358</v>
      </c>
      <c r="O361" s="6">
        <f>Tabella1[[#This Row],[DIFFERENZA EFFETTIVA SE DOPPIO OPERATORE]]-Tabella1[[#This Row],[SCARTI]]</f>
        <v>6358</v>
      </c>
      <c r="P361" s="4">
        <v>0.5625</v>
      </c>
      <c r="Q361" s="4">
        <v>0.60416666666666663</v>
      </c>
      <c r="R361" s="5">
        <f>Tabella1[[#This Row],[ORA FINE MATTINA]]-Tabella1[[#This Row],[ORA INIZIO MATTINA]]</f>
        <v>4.166666666666663E-2</v>
      </c>
      <c r="S361" s="4"/>
      <c r="T361" s="4"/>
      <c r="U361" s="5">
        <f>Tabella1[[#This Row],[ORA FINE POMERIGGIO]]-Tabella1[[#This Row],[ORA INIZIO POMERIGGIO]]</f>
        <v>0</v>
      </c>
      <c r="V361" s="5">
        <f>Tabella1[[#This Row],[TOT. TEMPO POMERIGGIO]]+Tabella1[[#This Row],[TOT. TEMPO MATTINA]]</f>
        <v>4.166666666666663E-2</v>
      </c>
      <c r="W361" s="7">
        <f>((HOUR(Tabella1[[#This Row],[TOT. ORE]])*60)+MINUTE(Tabella1[[#This Row],[TOT. ORE]]))</f>
        <v>60</v>
      </c>
      <c r="Y361" s="6">
        <f>Tabella1[[#This Row],[TOT. MINUTI]]-Tabella1[[#This Row],[FERMO MACCHINA]]</f>
        <v>60</v>
      </c>
      <c r="Z361" s="6">
        <f>ROUNDDOWN(Tabella1[[#This Row],[DIFFERENZA EFFETTIVA - SCARTI]]/Tabella1[[#This Row],[TEMPO EFFETTIVO]]*60,0)</f>
        <v>6358</v>
      </c>
    </row>
    <row r="362" spans="1:27" x14ac:dyDescent="0.25">
      <c r="A362" s="1">
        <v>44620</v>
      </c>
      <c r="B362">
        <v>11</v>
      </c>
      <c r="C362" s="6" t="str">
        <f>VLOOKUP(Tabella1[[#This Row],[COD. OPERATORE]],Tabella3[],2,FALSE)</f>
        <v>ILENIA</v>
      </c>
      <c r="D362" t="s">
        <v>16</v>
      </c>
      <c r="E362" t="s">
        <v>26</v>
      </c>
      <c r="F362">
        <v>6</v>
      </c>
      <c r="G362" s="6" t="str">
        <f>VLOOKUP(Tabella1[[#This Row],[COD. MACCHINA]],Tabella35[],2,FALSE)</f>
        <v>MSA matr.4319</v>
      </c>
      <c r="H362">
        <v>560340</v>
      </c>
      <c r="I362">
        <v>560559</v>
      </c>
      <c r="J362" s="6">
        <f>Tabella1[[#This Row],[ASS. FINALI]]-Tabella1[[#This Row],[ASS.INIZIALI]]</f>
        <v>219</v>
      </c>
      <c r="K362" t="s">
        <v>20</v>
      </c>
      <c r="M362" s="6">
        <f>ROUNDDOWN(IF(Tabella1[[#This Row],[DOPPIO OPERATORE '[SI/NO']]]="SI",Tabella1[[#This Row],[DIFFERENZA]]/2,Tabella1[[#This Row],[DIFFERENZA]]),0)</f>
        <v>219</v>
      </c>
      <c r="O362" s="6">
        <f>Tabella1[[#This Row],[DIFFERENZA EFFETTIVA SE DOPPIO OPERATORE]]-Tabella1[[#This Row],[SCARTI]]</f>
        <v>219</v>
      </c>
      <c r="P362" s="4">
        <v>0.3125</v>
      </c>
      <c r="Q362" s="4">
        <v>0.3611111111111111</v>
      </c>
      <c r="R362" s="5">
        <f>Tabella1[[#This Row],[ORA FINE MATTINA]]-Tabella1[[#This Row],[ORA INIZIO MATTINA]]</f>
        <v>4.8611111111111105E-2</v>
      </c>
      <c r="S362" s="4"/>
      <c r="T362" s="4"/>
      <c r="U362" s="5">
        <f>Tabella1[[#This Row],[ORA FINE POMERIGGIO]]-Tabella1[[#This Row],[ORA INIZIO POMERIGGIO]]</f>
        <v>0</v>
      </c>
      <c r="V362" s="5">
        <f>Tabella1[[#This Row],[TOT. TEMPO POMERIGGIO]]+Tabella1[[#This Row],[TOT. TEMPO MATTINA]]</f>
        <v>4.8611111111111105E-2</v>
      </c>
      <c r="W362" s="7">
        <f>((HOUR(Tabella1[[#This Row],[TOT. ORE]])*60)+MINUTE(Tabella1[[#This Row],[TOT. ORE]]))</f>
        <v>70</v>
      </c>
      <c r="Y362" s="6">
        <f>Tabella1[[#This Row],[TOT. MINUTI]]-Tabella1[[#This Row],[FERMO MACCHINA]]</f>
        <v>70</v>
      </c>
      <c r="Z362" s="6">
        <f>ROUNDDOWN(Tabella1[[#This Row],[DIFFERENZA EFFETTIVA - SCARTI]]/Tabella1[[#This Row],[TEMPO EFFETTIVO]]*60,0)</f>
        <v>187</v>
      </c>
    </row>
    <row r="363" spans="1:27" x14ac:dyDescent="0.25">
      <c r="A363" s="1">
        <v>44620</v>
      </c>
      <c r="B363">
        <v>11</v>
      </c>
      <c r="C363" s="6" t="str">
        <f>VLOOKUP(Tabella1[[#This Row],[COD. OPERATORE]],Tabella3[],2,FALSE)</f>
        <v>ILENIA</v>
      </c>
      <c r="D363" t="s">
        <v>16</v>
      </c>
      <c r="E363" t="s">
        <v>26</v>
      </c>
      <c r="F363">
        <v>6</v>
      </c>
      <c r="G363" s="6" t="str">
        <f>VLOOKUP(Tabella1[[#This Row],[COD. MACCHINA]],Tabella35[],2,FALSE)</f>
        <v>MSA matr.4319</v>
      </c>
      <c r="H363">
        <v>560559</v>
      </c>
      <c r="I363">
        <v>560860</v>
      </c>
      <c r="J363" s="6">
        <f>Tabella1[[#This Row],[ASS. FINALI]]-Tabella1[[#This Row],[ASS.INIZIALI]]</f>
        <v>301</v>
      </c>
      <c r="K363" t="s">
        <v>20</v>
      </c>
      <c r="M363" s="6">
        <f>ROUNDDOWN(IF(Tabella1[[#This Row],[DOPPIO OPERATORE '[SI/NO']]]="SI",Tabella1[[#This Row],[DIFFERENZA]]/2,Tabella1[[#This Row],[DIFFERENZA]]),0)</f>
        <v>301</v>
      </c>
      <c r="O363" s="6">
        <f>Tabella1[[#This Row],[DIFFERENZA EFFETTIVA SE DOPPIO OPERATORE]]-Tabella1[[#This Row],[SCARTI]]</f>
        <v>301</v>
      </c>
      <c r="P363" s="4">
        <v>0.3611111111111111</v>
      </c>
      <c r="Q363" s="4">
        <v>0.40277777777777773</v>
      </c>
      <c r="R363" s="5">
        <f>Tabella1[[#This Row],[ORA FINE MATTINA]]-Tabella1[[#This Row],[ORA INIZIO MATTINA]]</f>
        <v>4.166666666666663E-2</v>
      </c>
      <c r="S363" s="4"/>
      <c r="T363" s="4"/>
      <c r="U363" s="5">
        <f>Tabella1[[#This Row],[ORA FINE POMERIGGIO]]-Tabella1[[#This Row],[ORA INIZIO POMERIGGIO]]</f>
        <v>0</v>
      </c>
      <c r="V363" s="5">
        <f>Tabella1[[#This Row],[TOT. TEMPO POMERIGGIO]]+Tabella1[[#This Row],[TOT. TEMPO MATTINA]]</f>
        <v>4.166666666666663E-2</v>
      </c>
      <c r="W363" s="7">
        <f>((HOUR(Tabella1[[#This Row],[TOT. ORE]])*60)+MINUTE(Tabella1[[#This Row],[TOT. ORE]]))</f>
        <v>60</v>
      </c>
      <c r="Y363" s="6">
        <f>Tabella1[[#This Row],[TOT. MINUTI]]-Tabella1[[#This Row],[FERMO MACCHINA]]</f>
        <v>60</v>
      </c>
      <c r="Z363" s="6">
        <f>ROUNDDOWN(Tabella1[[#This Row],[DIFFERENZA EFFETTIVA - SCARTI]]/Tabella1[[#This Row],[TEMPO EFFETTIVO]]*60,0)</f>
        <v>301</v>
      </c>
    </row>
    <row r="364" spans="1:27" x14ac:dyDescent="0.25">
      <c r="A364" s="1">
        <v>44620</v>
      </c>
      <c r="B364">
        <v>11</v>
      </c>
      <c r="C364" s="6" t="str">
        <f>VLOOKUP(Tabella1[[#This Row],[COD. OPERATORE]],Tabella3[],2,FALSE)</f>
        <v>ILENIA</v>
      </c>
      <c r="D364" t="s">
        <v>56</v>
      </c>
      <c r="E364" t="s">
        <v>234</v>
      </c>
      <c r="F364" t="s">
        <v>64</v>
      </c>
      <c r="G364" s="6" t="str">
        <f>VLOOKUP(Tabella1[[#This Row],[COD. MACCHINA]],Tabella35[],2,FALSE)</f>
        <v>MANUALE</v>
      </c>
      <c r="H364">
        <v>0</v>
      </c>
      <c r="I364">
        <v>6000</v>
      </c>
      <c r="J364" s="6">
        <f>Tabella1[[#This Row],[ASS. FINALI]]-Tabella1[[#This Row],[ASS.INIZIALI]]</f>
        <v>6000</v>
      </c>
      <c r="K364" t="s">
        <v>20</v>
      </c>
      <c r="M364" s="6">
        <f>ROUNDDOWN(IF(Tabella1[[#This Row],[DOPPIO OPERATORE '[SI/NO']]]="SI",Tabella1[[#This Row],[DIFFERENZA]]/2,Tabella1[[#This Row],[DIFFERENZA]]),0)</f>
        <v>6000</v>
      </c>
      <c r="O364" s="6">
        <f>Tabella1[[#This Row],[DIFFERENZA EFFETTIVA SE DOPPIO OPERATORE]]-Tabella1[[#This Row],[SCARTI]]</f>
        <v>6000</v>
      </c>
      <c r="P364" s="4">
        <v>0.40625</v>
      </c>
      <c r="Q364" s="4">
        <v>0.5</v>
      </c>
      <c r="R364" s="5">
        <f>Tabella1[[#This Row],[ORA FINE MATTINA]]-Tabella1[[#This Row],[ORA INIZIO MATTINA]]</f>
        <v>9.375E-2</v>
      </c>
      <c r="S364" s="4">
        <v>0.5625</v>
      </c>
      <c r="T364" s="4">
        <v>0.58680555555555558</v>
      </c>
      <c r="U364" s="5">
        <f>Tabella1[[#This Row],[ORA FINE POMERIGGIO]]-Tabella1[[#This Row],[ORA INIZIO POMERIGGIO]]</f>
        <v>2.430555555555558E-2</v>
      </c>
      <c r="V364" s="5">
        <f>Tabella1[[#This Row],[TOT. TEMPO POMERIGGIO]]+Tabella1[[#This Row],[TOT. TEMPO MATTINA]]</f>
        <v>0.11805555555555558</v>
      </c>
      <c r="W364" s="7">
        <f>((HOUR(Tabella1[[#This Row],[TOT. ORE]])*60)+MINUTE(Tabella1[[#This Row],[TOT. ORE]]))</f>
        <v>170</v>
      </c>
      <c r="Y364" s="6">
        <f>Tabella1[[#This Row],[TOT. MINUTI]]-Tabella1[[#This Row],[FERMO MACCHINA]]</f>
        <v>170</v>
      </c>
      <c r="Z364" s="6">
        <f>ROUNDDOWN(Tabella1[[#This Row],[DIFFERENZA EFFETTIVA - SCARTI]]/Tabella1[[#This Row],[TEMPO EFFETTIVO]]*60,0)</f>
        <v>2117</v>
      </c>
    </row>
    <row r="365" spans="1:27" x14ac:dyDescent="0.25">
      <c r="A365" s="1">
        <v>44620</v>
      </c>
      <c r="B365">
        <v>11</v>
      </c>
      <c r="C365" s="6" t="str">
        <f>VLOOKUP(Tabella1[[#This Row],[COD. OPERATORE]],Tabella3[],2,FALSE)</f>
        <v>ILENIA</v>
      </c>
      <c r="D365" t="s">
        <v>198</v>
      </c>
      <c r="E365" t="s">
        <v>235</v>
      </c>
      <c r="F365">
        <v>7</v>
      </c>
      <c r="G365" s="6" t="str">
        <f>VLOOKUP(Tabella1[[#This Row],[COD. MACCHINA]],Tabella35[],2,FALSE)</f>
        <v>MSA matr.2316</v>
      </c>
      <c r="H365">
        <v>0</v>
      </c>
      <c r="I365">
        <v>300</v>
      </c>
      <c r="J365" s="6">
        <f>Tabella1[[#This Row],[ASS. FINALI]]-Tabella1[[#This Row],[ASS.INIZIALI]]</f>
        <v>300</v>
      </c>
      <c r="K365" t="s">
        <v>20</v>
      </c>
      <c r="M365" s="6">
        <f>ROUNDDOWN(IF(Tabella1[[#This Row],[DOPPIO OPERATORE '[SI/NO']]]="SI",Tabella1[[#This Row],[DIFFERENZA]]/2,Tabella1[[#This Row],[DIFFERENZA]]),0)</f>
        <v>300</v>
      </c>
      <c r="O365" s="6">
        <f>Tabella1[[#This Row],[DIFFERENZA EFFETTIVA SE DOPPIO OPERATORE]]-Tabella1[[#This Row],[SCARTI]]</f>
        <v>300</v>
      </c>
      <c r="P365" s="4">
        <v>0.59027777777777779</v>
      </c>
      <c r="Q365" s="4">
        <v>0.61111111111111105</v>
      </c>
      <c r="R365" s="5">
        <f>Tabella1[[#This Row],[ORA FINE MATTINA]]-Tabella1[[#This Row],[ORA INIZIO MATTINA]]</f>
        <v>2.0833333333333259E-2</v>
      </c>
      <c r="S365" s="4"/>
      <c r="T365" s="4"/>
      <c r="U365" s="5">
        <f>Tabella1[[#This Row],[ORA FINE POMERIGGIO]]-Tabella1[[#This Row],[ORA INIZIO POMERIGGIO]]</f>
        <v>0</v>
      </c>
      <c r="V365" s="5">
        <f>Tabella1[[#This Row],[TOT. TEMPO POMERIGGIO]]+Tabella1[[#This Row],[TOT. TEMPO MATTINA]]</f>
        <v>2.0833333333333259E-2</v>
      </c>
      <c r="W365" s="7">
        <f>((HOUR(Tabella1[[#This Row],[TOT. ORE]])*60)+MINUTE(Tabella1[[#This Row],[TOT. ORE]]))</f>
        <v>30</v>
      </c>
      <c r="Y365" s="6">
        <f>Tabella1[[#This Row],[TOT. MINUTI]]-Tabella1[[#This Row],[FERMO MACCHINA]]</f>
        <v>30</v>
      </c>
      <c r="Z365" s="6">
        <f>ROUNDDOWN(Tabella1[[#This Row],[DIFFERENZA EFFETTIVA - SCARTI]]/Tabella1[[#This Row],[TEMPO EFFETTIVO]]*60,0)</f>
        <v>600</v>
      </c>
    </row>
    <row r="366" spans="1:27" x14ac:dyDescent="0.25">
      <c r="A366" s="1">
        <v>44620</v>
      </c>
      <c r="B366">
        <v>11</v>
      </c>
      <c r="C366" s="6" t="str">
        <f>VLOOKUP(Tabella1[[#This Row],[COD. OPERATORE]],Tabella3[],2,FALSE)</f>
        <v>ILENIA</v>
      </c>
      <c r="D366" t="s">
        <v>16</v>
      </c>
      <c r="E366" t="s">
        <v>97</v>
      </c>
      <c r="F366">
        <v>6</v>
      </c>
      <c r="G366" s="6" t="str">
        <f>VLOOKUP(Tabella1[[#This Row],[COD. MACCHINA]],Tabella35[],2,FALSE)</f>
        <v>MSA matr.4319</v>
      </c>
      <c r="H366">
        <v>560860</v>
      </c>
      <c r="I366">
        <v>561365</v>
      </c>
      <c r="J366" s="6">
        <f>Tabella1[[#This Row],[ASS. FINALI]]-Tabella1[[#This Row],[ASS.INIZIALI]]</f>
        <v>505</v>
      </c>
      <c r="K366" t="s">
        <v>20</v>
      </c>
      <c r="M366" s="6">
        <f>ROUNDDOWN(IF(Tabella1[[#This Row],[DOPPIO OPERATORE '[SI/NO']]]="SI",Tabella1[[#This Row],[DIFFERENZA]]/2,Tabella1[[#This Row],[DIFFERENZA]]),0)</f>
        <v>505</v>
      </c>
      <c r="O366" s="6">
        <f>Tabella1[[#This Row],[DIFFERENZA EFFETTIVA SE DOPPIO OPERATORE]]-Tabella1[[#This Row],[SCARTI]]</f>
        <v>505</v>
      </c>
      <c r="P366" s="4">
        <v>0.61111111111111105</v>
      </c>
      <c r="Q366" s="4">
        <v>0.71875</v>
      </c>
      <c r="R366" s="5">
        <f>Tabella1[[#This Row],[ORA FINE MATTINA]]-Tabella1[[#This Row],[ORA INIZIO MATTINA]]</f>
        <v>0.10763888888888895</v>
      </c>
      <c r="S366" s="4"/>
      <c r="T366" s="4"/>
      <c r="U366" s="5">
        <f>Tabella1[[#This Row],[ORA FINE POMERIGGIO]]-Tabella1[[#This Row],[ORA INIZIO POMERIGGIO]]</f>
        <v>0</v>
      </c>
      <c r="V366" s="5">
        <f>Tabella1[[#This Row],[TOT. TEMPO POMERIGGIO]]+Tabella1[[#This Row],[TOT. TEMPO MATTINA]]</f>
        <v>0.10763888888888895</v>
      </c>
      <c r="W366" s="7">
        <f>((HOUR(Tabella1[[#This Row],[TOT. ORE]])*60)+MINUTE(Tabella1[[#This Row],[TOT. ORE]]))</f>
        <v>155</v>
      </c>
      <c r="Y366" s="6">
        <f>Tabella1[[#This Row],[TOT. MINUTI]]-Tabella1[[#This Row],[FERMO MACCHINA]]</f>
        <v>155</v>
      </c>
      <c r="Z366" s="6">
        <f>ROUNDDOWN(Tabella1[[#This Row],[DIFFERENZA EFFETTIVA - SCARTI]]/Tabella1[[#This Row],[TEMPO EFFETTIVO]]*60,0)</f>
        <v>195</v>
      </c>
      <c r="AA366" t="s">
        <v>236</v>
      </c>
    </row>
    <row r="367" spans="1:27" x14ac:dyDescent="0.25">
      <c r="A367" s="1">
        <v>44621</v>
      </c>
      <c r="B367">
        <v>11</v>
      </c>
      <c r="C367" s="6" t="str">
        <f>VLOOKUP(Tabella1[[#This Row],[COD. OPERATORE]],Tabella3[],2,FALSE)</f>
        <v>ILENIA</v>
      </c>
      <c r="D367" t="s">
        <v>16</v>
      </c>
      <c r="E367" t="s">
        <v>97</v>
      </c>
      <c r="F367">
        <v>6</v>
      </c>
      <c r="G367" s="6" t="str">
        <f>VLOOKUP(Tabella1[[#This Row],[COD. MACCHINA]],Tabella35[],2,FALSE)</f>
        <v>MSA matr.4319</v>
      </c>
      <c r="H367">
        <v>561365</v>
      </c>
      <c r="I367">
        <v>561870</v>
      </c>
      <c r="J367" s="6">
        <f>Tabella1[[#This Row],[ASS. FINALI]]-Tabella1[[#This Row],[ASS.INIZIALI]]</f>
        <v>505</v>
      </c>
      <c r="K367" t="s">
        <v>20</v>
      </c>
      <c r="M367" s="6">
        <f>ROUNDDOWN(IF(Tabella1[[#This Row],[DOPPIO OPERATORE '[SI/NO']]]="SI",Tabella1[[#This Row],[DIFFERENZA]]/2,Tabella1[[#This Row],[DIFFERENZA]]),0)</f>
        <v>505</v>
      </c>
      <c r="O367" s="6">
        <f>Tabella1[[#This Row],[DIFFERENZA EFFETTIVA SE DOPPIO OPERATORE]]-Tabella1[[#This Row],[SCARTI]]</f>
        <v>505</v>
      </c>
      <c r="P367" s="4">
        <v>0.33333333333333331</v>
      </c>
      <c r="Q367" s="4">
        <v>0.4201388888888889</v>
      </c>
      <c r="R367" s="5">
        <f>Tabella1[[#This Row],[ORA FINE MATTINA]]-Tabella1[[#This Row],[ORA INIZIO MATTINA]]</f>
        <v>8.680555555555558E-2</v>
      </c>
      <c r="S367" s="4"/>
      <c r="T367" s="4"/>
      <c r="U367" s="5">
        <f>Tabella1[[#This Row],[ORA FINE POMERIGGIO]]-Tabella1[[#This Row],[ORA INIZIO POMERIGGIO]]</f>
        <v>0</v>
      </c>
      <c r="V367" s="5">
        <f>Tabella1[[#This Row],[TOT. TEMPO POMERIGGIO]]+Tabella1[[#This Row],[TOT. TEMPO MATTINA]]</f>
        <v>8.680555555555558E-2</v>
      </c>
      <c r="W367" s="7">
        <f>((HOUR(Tabella1[[#This Row],[TOT. ORE]])*60)+MINUTE(Tabella1[[#This Row],[TOT. ORE]]))</f>
        <v>125</v>
      </c>
      <c r="Y367" s="6">
        <f>Tabella1[[#This Row],[TOT. MINUTI]]-Tabella1[[#This Row],[FERMO MACCHINA]]</f>
        <v>125</v>
      </c>
      <c r="Z367" s="6">
        <f>ROUNDDOWN(Tabella1[[#This Row],[DIFFERENZA EFFETTIVA - SCARTI]]/Tabella1[[#This Row],[TEMPO EFFETTIVO]]*60,0)</f>
        <v>242</v>
      </c>
    </row>
    <row r="368" spans="1:27" x14ac:dyDescent="0.25">
      <c r="A368" s="1">
        <v>44621</v>
      </c>
      <c r="B368">
        <v>11</v>
      </c>
      <c r="C368" s="6" t="str">
        <f>VLOOKUP(Tabella1[[#This Row],[COD. OPERATORE]],Tabella3[],2,FALSE)</f>
        <v>ILENIA</v>
      </c>
      <c r="D368" t="s">
        <v>16</v>
      </c>
      <c r="E368" t="s">
        <v>26</v>
      </c>
      <c r="F368">
        <v>6</v>
      </c>
      <c r="G368" s="6" t="str">
        <f>VLOOKUP(Tabella1[[#This Row],[COD. MACCHINA]],Tabella35[],2,FALSE)</f>
        <v>MSA matr.4319</v>
      </c>
      <c r="H368">
        <v>561870</v>
      </c>
      <c r="I368">
        <v>562375</v>
      </c>
      <c r="J368" s="6">
        <f>Tabella1[[#This Row],[ASS. FINALI]]-Tabella1[[#This Row],[ASS.INIZIALI]]</f>
        <v>505</v>
      </c>
      <c r="K368" t="s">
        <v>20</v>
      </c>
      <c r="M368" s="6">
        <f>ROUNDDOWN(IF(Tabella1[[#This Row],[DOPPIO OPERATORE '[SI/NO']]]="SI",Tabella1[[#This Row],[DIFFERENZA]]/2,Tabella1[[#This Row],[DIFFERENZA]]),0)</f>
        <v>505</v>
      </c>
      <c r="O368" s="6">
        <f>Tabella1[[#This Row],[DIFFERENZA EFFETTIVA SE DOPPIO OPERATORE]]-Tabella1[[#This Row],[SCARTI]]</f>
        <v>505</v>
      </c>
      <c r="P368" s="4">
        <v>0.4201388888888889</v>
      </c>
      <c r="Q368" s="4">
        <v>0.5</v>
      </c>
      <c r="R368" s="5">
        <f>Tabella1[[#This Row],[ORA FINE MATTINA]]-Tabella1[[#This Row],[ORA INIZIO MATTINA]]</f>
        <v>7.9861111111111105E-2</v>
      </c>
      <c r="S368" s="4">
        <v>0.5625</v>
      </c>
      <c r="T368" s="4">
        <v>0.58680555555555558</v>
      </c>
      <c r="U368" s="5">
        <f>Tabella1[[#This Row],[ORA FINE POMERIGGIO]]-Tabella1[[#This Row],[ORA INIZIO POMERIGGIO]]</f>
        <v>2.430555555555558E-2</v>
      </c>
      <c r="V368" s="5">
        <f>Tabella1[[#This Row],[TOT. TEMPO POMERIGGIO]]+Tabella1[[#This Row],[TOT. TEMPO MATTINA]]</f>
        <v>0.10416666666666669</v>
      </c>
      <c r="W368" s="7">
        <f>((HOUR(Tabella1[[#This Row],[TOT. ORE]])*60)+MINUTE(Tabella1[[#This Row],[TOT. ORE]]))</f>
        <v>150</v>
      </c>
      <c r="Y368" s="6">
        <f>Tabella1[[#This Row],[TOT. MINUTI]]-Tabella1[[#This Row],[FERMO MACCHINA]]</f>
        <v>150</v>
      </c>
      <c r="Z368" s="6">
        <f>ROUNDDOWN(Tabella1[[#This Row],[DIFFERENZA EFFETTIVA - SCARTI]]/Tabella1[[#This Row],[TEMPO EFFETTIVO]]*60,0)</f>
        <v>202</v>
      </c>
      <c r="AA368" t="s">
        <v>237</v>
      </c>
    </row>
    <row r="369" spans="1:27" x14ac:dyDescent="0.25">
      <c r="A369" s="1">
        <v>44610</v>
      </c>
      <c r="B369">
        <v>2</v>
      </c>
      <c r="C369" s="6" t="str">
        <f>VLOOKUP(Tabella1[[#This Row],[COD. OPERATORE]],Tabella3[],2,FALSE)</f>
        <v>DAVIDE</v>
      </c>
      <c r="D369" t="s">
        <v>202</v>
      </c>
      <c r="E369" t="s">
        <v>238</v>
      </c>
      <c r="F369">
        <v>4</v>
      </c>
      <c r="G369" s="6" t="str">
        <f>VLOOKUP(Tabella1[[#This Row],[COD. MACCHINA]],Tabella35[],2,FALSE)</f>
        <v>LASER VERDE</v>
      </c>
      <c r="H369">
        <v>0</v>
      </c>
      <c r="I369">
        <v>1110</v>
      </c>
      <c r="J369" s="6">
        <f>Tabella1[[#This Row],[ASS. FINALI]]-Tabella1[[#This Row],[ASS.INIZIALI]]</f>
        <v>1110</v>
      </c>
      <c r="K369" t="s">
        <v>20</v>
      </c>
      <c r="M369" s="6">
        <f>ROUNDDOWN(IF(Tabella1[[#This Row],[DOPPIO OPERATORE '[SI/NO']]]="SI",Tabella1[[#This Row],[DIFFERENZA]]/2,Tabella1[[#This Row],[DIFFERENZA]]),0)</f>
        <v>1110</v>
      </c>
      <c r="O369" s="6">
        <f>Tabella1[[#This Row],[DIFFERENZA EFFETTIVA SE DOPPIO OPERATORE]]-Tabella1[[#This Row],[SCARTI]]</f>
        <v>1110</v>
      </c>
      <c r="P369" s="4">
        <v>0.70833333333333337</v>
      </c>
      <c r="Q369" s="4">
        <v>0.75</v>
      </c>
      <c r="R369" s="5">
        <f>Tabella1[[#This Row],[ORA FINE MATTINA]]-Tabella1[[#This Row],[ORA INIZIO MATTINA]]</f>
        <v>4.166666666666663E-2</v>
      </c>
      <c r="S369" s="4"/>
      <c r="T369" s="4"/>
      <c r="U369" s="5">
        <f>Tabella1[[#This Row],[ORA FINE POMERIGGIO]]-Tabella1[[#This Row],[ORA INIZIO POMERIGGIO]]</f>
        <v>0</v>
      </c>
      <c r="V369" s="5">
        <f>Tabella1[[#This Row],[TOT. TEMPO POMERIGGIO]]+Tabella1[[#This Row],[TOT. TEMPO MATTINA]]</f>
        <v>4.166666666666663E-2</v>
      </c>
      <c r="W369" s="7">
        <f>((HOUR(Tabella1[[#This Row],[TOT. ORE]])*60)+MINUTE(Tabella1[[#This Row],[TOT. ORE]]))</f>
        <v>60</v>
      </c>
      <c r="Y369" s="6">
        <f>Tabella1[[#This Row],[TOT. MINUTI]]-Tabella1[[#This Row],[FERMO MACCHINA]]</f>
        <v>60</v>
      </c>
      <c r="Z369" s="6">
        <f>ROUNDDOWN(Tabella1[[#This Row],[DIFFERENZA EFFETTIVA - SCARTI]]/Tabella1[[#This Row],[TEMPO EFFETTIVO]]*60,0)</f>
        <v>1110</v>
      </c>
    </row>
    <row r="370" spans="1:27" x14ac:dyDescent="0.25">
      <c r="A370" s="1">
        <v>44613</v>
      </c>
      <c r="B370">
        <v>2</v>
      </c>
      <c r="C370" s="6" t="str">
        <f>VLOOKUP(Tabella1[[#This Row],[COD. OPERATORE]],Tabella3[],2,FALSE)</f>
        <v>DAVIDE</v>
      </c>
      <c r="D370" t="s">
        <v>202</v>
      </c>
      <c r="E370" t="s">
        <v>238</v>
      </c>
      <c r="F370">
        <v>4</v>
      </c>
      <c r="G370" s="6" t="str">
        <f>VLOOKUP(Tabella1[[#This Row],[COD. MACCHINA]],Tabella35[],2,FALSE)</f>
        <v>LASER VERDE</v>
      </c>
      <c r="H370">
        <v>1110</v>
      </c>
      <c r="I370">
        <v>8730</v>
      </c>
      <c r="J370" s="6">
        <f>Tabella1[[#This Row],[ASS. FINALI]]-Tabella1[[#This Row],[ASS.INIZIALI]]</f>
        <v>7620</v>
      </c>
      <c r="K370" t="s">
        <v>20</v>
      </c>
      <c r="M370" s="6">
        <f>ROUNDDOWN(IF(Tabella1[[#This Row],[DOPPIO OPERATORE '[SI/NO']]]="SI",Tabella1[[#This Row],[DIFFERENZA]]/2,Tabella1[[#This Row],[DIFFERENZA]]),0)</f>
        <v>7620</v>
      </c>
      <c r="O370" s="6">
        <f>Tabella1[[#This Row],[DIFFERENZA EFFETTIVA SE DOPPIO OPERATORE]]-Tabella1[[#This Row],[SCARTI]]</f>
        <v>7620</v>
      </c>
      <c r="P370" s="4">
        <v>0.33333333333333331</v>
      </c>
      <c r="Q370" s="4">
        <v>0.5</v>
      </c>
      <c r="R370" s="5">
        <f>Tabella1[[#This Row],[ORA FINE MATTINA]]-Tabella1[[#This Row],[ORA INIZIO MATTINA]]</f>
        <v>0.16666666666666669</v>
      </c>
      <c r="S370" s="4">
        <v>0.58333333333333337</v>
      </c>
      <c r="T370" s="4">
        <v>0.75</v>
      </c>
      <c r="U370" s="5">
        <f>Tabella1[[#This Row],[ORA FINE POMERIGGIO]]-Tabella1[[#This Row],[ORA INIZIO POMERIGGIO]]</f>
        <v>0.16666666666666663</v>
      </c>
      <c r="V370" s="5">
        <f>Tabella1[[#This Row],[TOT. TEMPO POMERIGGIO]]+Tabella1[[#This Row],[TOT. TEMPO MATTINA]]</f>
        <v>0.33333333333333331</v>
      </c>
      <c r="W370" s="7">
        <f>((HOUR(Tabella1[[#This Row],[TOT. ORE]])*60)+MINUTE(Tabella1[[#This Row],[TOT. ORE]]))</f>
        <v>480</v>
      </c>
      <c r="Y370" s="6">
        <f>Tabella1[[#This Row],[TOT. MINUTI]]-Tabella1[[#This Row],[FERMO MACCHINA]]</f>
        <v>480</v>
      </c>
      <c r="Z370" s="6">
        <f>ROUNDDOWN(Tabella1[[#This Row],[DIFFERENZA EFFETTIVA - SCARTI]]/Tabella1[[#This Row],[TEMPO EFFETTIVO]]*60,0)</f>
        <v>952</v>
      </c>
    </row>
    <row r="371" spans="1:27" x14ac:dyDescent="0.25">
      <c r="A371" s="1">
        <v>44614</v>
      </c>
      <c r="B371">
        <v>2</v>
      </c>
      <c r="C371" s="6" t="str">
        <f>VLOOKUP(Tabella1[[#This Row],[COD. OPERATORE]],Tabella3[],2,FALSE)</f>
        <v>DAVIDE</v>
      </c>
      <c r="D371" t="s">
        <v>202</v>
      </c>
      <c r="E371" t="s">
        <v>238</v>
      </c>
      <c r="F371">
        <v>4</v>
      </c>
      <c r="G371" s="6" t="str">
        <f>VLOOKUP(Tabella1[[#This Row],[COD. MACCHINA]],Tabella35[],2,FALSE)</f>
        <v>LASER VERDE</v>
      </c>
      <c r="H371">
        <v>8370</v>
      </c>
      <c r="I371">
        <v>14220</v>
      </c>
      <c r="J371" s="6">
        <f>Tabella1[[#This Row],[ASS. FINALI]]-Tabella1[[#This Row],[ASS.INIZIALI]]</f>
        <v>5850</v>
      </c>
      <c r="K371" t="s">
        <v>20</v>
      </c>
      <c r="M371" s="6">
        <f>ROUNDDOWN(IF(Tabella1[[#This Row],[DOPPIO OPERATORE '[SI/NO']]]="SI",Tabella1[[#This Row],[DIFFERENZA]]/2,Tabella1[[#This Row],[DIFFERENZA]]),0)</f>
        <v>5850</v>
      </c>
      <c r="O371" s="6">
        <f>Tabella1[[#This Row],[DIFFERENZA EFFETTIVA SE DOPPIO OPERATORE]]-Tabella1[[#This Row],[SCARTI]]</f>
        <v>5850</v>
      </c>
      <c r="P371" s="4">
        <v>0.33333333333333331</v>
      </c>
      <c r="Q371" s="4">
        <v>0.5</v>
      </c>
      <c r="R371" s="5">
        <f>Tabella1[[#This Row],[ORA FINE MATTINA]]-Tabella1[[#This Row],[ORA INIZIO MATTINA]]</f>
        <v>0.16666666666666669</v>
      </c>
      <c r="S371" s="4">
        <v>0.58333333333333337</v>
      </c>
      <c r="T371" s="4">
        <v>0.69791666666666663</v>
      </c>
      <c r="U371" s="5">
        <f>Tabella1[[#This Row],[ORA FINE POMERIGGIO]]-Tabella1[[#This Row],[ORA INIZIO POMERIGGIO]]</f>
        <v>0.11458333333333326</v>
      </c>
      <c r="V371" s="5">
        <f>Tabella1[[#This Row],[TOT. TEMPO POMERIGGIO]]+Tabella1[[#This Row],[TOT. TEMPO MATTINA]]</f>
        <v>0.28124999999999994</v>
      </c>
      <c r="W371" s="7">
        <f>((HOUR(Tabella1[[#This Row],[TOT. ORE]])*60)+MINUTE(Tabella1[[#This Row],[TOT. ORE]]))</f>
        <v>405</v>
      </c>
      <c r="Y371" s="6">
        <f>Tabella1[[#This Row],[TOT. MINUTI]]-Tabella1[[#This Row],[FERMO MACCHINA]]</f>
        <v>405</v>
      </c>
      <c r="Z371" s="6">
        <f>ROUNDDOWN(Tabella1[[#This Row],[DIFFERENZA EFFETTIVA - SCARTI]]/Tabella1[[#This Row],[TEMPO EFFETTIVO]]*60,0)</f>
        <v>866</v>
      </c>
    </row>
    <row r="372" spans="1:27" x14ac:dyDescent="0.25">
      <c r="A372" s="1">
        <v>44614</v>
      </c>
      <c r="B372">
        <v>2</v>
      </c>
      <c r="C372" s="6" t="str">
        <f>VLOOKUP(Tabella1[[#This Row],[COD. OPERATORE]],Tabella3[],2,FALSE)</f>
        <v>DAVIDE</v>
      </c>
      <c r="D372" t="s">
        <v>56</v>
      </c>
      <c r="E372" t="s">
        <v>239</v>
      </c>
      <c r="F372">
        <v>1</v>
      </c>
      <c r="G372" s="6" t="str">
        <f>VLOOKUP(Tabella1[[#This Row],[COD. MACCHINA]],Tabella35[],2,FALSE)</f>
        <v>TRAPANO A COLONNA</v>
      </c>
      <c r="H372">
        <v>0</v>
      </c>
      <c r="I372">
        <v>152</v>
      </c>
      <c r="J372" s="6">
        <f>Tabella1[[#This Row],[ASS. FINALI]]-Tabella1[[#This Row],[ASS.INIZIALI]]</f>
        <v>152</v>
      </c>
      <c r="K372" t="s">
        <v>20</v>
      </c>
      <c r="M372" s="6">
        <f>ROUNDDOWN(IF(Tabella1[[#This Row],[DOPPIO OPERATORE '[SI/NO']]]="SI",Tabella1[[#This Row],[DIFFERENZA]]/2,Tabella1[[#This Row],[DIFFERENZA]]),0)</f>
        <v>152</v>
      </c>
      <c r="O372" s="6">
        <f>Tabella1[[#This Row],[DIFFERENZA EFFETTIVA SE DOPPIO OPERATORE]]-Tabella1[[#This Row],[SCARTI]]</f>
        <v>152</v>
      </c>
      <c r="P372" s="4">
        <v>0.69791666666666663</v>
      </c>
      <c r="Q372" s="4">
        <v>0.75</v>
      </c>
      <c r="R372" s="5">
        <f>Tabella1[[#This Row],[ORA FINE MATTINA]]-Tabella1[[#This Row],[ORA INIZIO MATTINA]]</f>
        <v>5.208333333333337E-2</v>
      </c>
      <c r="S372" s="4"/>
      <c r="T372" s="4"/>
      <c r="U372" s="5">
        <f>Tabella1[[#This Row],[ORA FINE POMERIGGIO]]-Tabella1[[#This Row],[ORA INIZIO POMERIGGIO]]</f>
        <v>0</v>
      </c>
      <c r="V372" s="5">
        <f>Tabella1[[#This Row],[TOT. TEMPO POMERIGGIO]]+Tabella1[[#This Row],[TOT. TEMPO MATTINA]]</f>
        <v>5.208333333333337E-2</v>
      </c>
      <c r="W372" s="7">
        <f>((HOUR(Tabella1[[#This Row],[TOT. ORE]])*60)+MINUTE(Tabella1[[#This Row],[TOT. ORE]]))</f>
        <v>75</v>
      </c>
      <c r="Y372" s="6">
        <f>Tabella1[[#This Row],[TOT. MINUTI]]-Tabella1[[#This Row],[FERMO MACCHINA]]</f>
        <v>75</v>
      </c>
      <c r="Z372" s="6">
        <f>ROUNDDOWN(Tabella1[[#This Row],[DIFFERENZA EFFETTIVA - SCARTI]]/Tabella1[[#This Row],[TEMPO EFFETTIVO]]*60,0)</f>
        <v>121</v>
      </c>
    </row>
    <row r="373" spans="1:27" x14ac:dyDescent="0.25">
      <c r="A373" s="1">
        <v>44615</v>
      </c>
      <c r="B373">
        <v>2</v>
      </c>
      <c r="C373" s="6" t="str">
        <f>VLOOKUP(Tabella1[[#This Row],[COD. OPERATORE]],Tabella3[],2,FALSE)</f>
        <v>DAVIDE</v>
      </c>
      <c r="D373" t="s">
        <v>56</v>
      </c>
      <c r="E373" t="s">
        <v>239</v>
      </c>
      <c r="F373">
        <v>1</v>
      </c>
      <c r="G373" s="6" t="str">
        <f>VLOOKUP(Tabella1[[#This Row],[COD. MACCHINA]],Tabella35[],2,FALSE)</f>
        <v>TRAPANO A COLONNA</v>
      </c>
      <c r="H373">
        <v>152</v>
      </c>
      <c r="I373">
        <v>200</v>
      </c>
      <c r="J373" s="6">
        <f>Tabella1[[#This Row],[ASS. FINALI]]-Tabella1[[#This Row],[ASS.INIZIALI]]</f>
        <v>48</v>
      </c>
      <c r="K373" t="s">
        <v>20</v>
      </c>
      <c r="M373" s="6">
        <f>ROUNDDOWN(IF(Tabella1[[#This Row],[DOPPIO OPERATORE '[SI/NO']]]="SI",Tabella1[[#This Row],[DIFFERENZA]]/2,Tabella1[[#This Row],[DIFFERENZA]]),0)</f>
        <v>48</v>
      </c>
      <c r="O373" s="6">
        <f>Tabella1[[#This Row],[DIFFERENZA EFFETTIVA SE DOPPIO OPERATORE]]-Tabella1[[#This Row],[SCARTI]]</f>
        <v>48</v>
      </c>
      <c r="P373" s="4">
        <v>0.33333333333333331</v>
      </c>
      <c r="Q373" s="4">
        <v>0.35416666666666669</v>
      </c>
      <c r="R373" s="5">
        <f>Tabella1[[#This Row],[ORA FINE MATTINA]]-Tabella1[[#This Row],[ORA INIZIO MATTINA]]</f>
        <v>2.083333333333337E-2</v>
      </c>
      <c r="S373" s="4"/>
      <c r="T373" s="4"/>
      <c r="U373" s="5">
        <f>Tabella1[[#This Row],[ORA FINE POMERIGGIO]]-Tabella1[[#This Row],[ORA INIZIO POMERIGGIO]]</f>
        <v>0</v>
      </c>
      <c r="V373" s="5">
        <f>Tabella1[[#This Row],[TOT. TEMPO POMERIGGIO]]+Tabella1[[#This Row],[TOT. TEMPO MATTINA]]</f>
        <v>2.083333333333337E-2</v>
      </c>
      <c r="W373" s="7">
        <f>((HOUR(Tabella1[[#This Row],[TOT. ORE]])*60)+MINUTE(Tabella1[[#This Row],[TOT. ORE]]))</f>
        <v>30</v>
      </c>
      <c r="Y373" s="6">
        <f>Tabella1[[#This Row],[TOT. MINUTI]]-Tabella1[[#This Row],[FERMO MACCHINA]]</f>
        <v>30</v>
      </c>
      <c r="Z373" s="6">
        <f>ROUNDDOWN(Tabella1[[#This Row],[DIFFERENZA EFFETTIVA - SCARTI]]/Tabella1[[#This Row],[TEMPO EFFETTIVO]]*60,0)</f>
        <v>96</v>
      </c>
    </row>
    <row r="374" spans="1:27" x14ac:dyDescent="0.25">
      <c r="A374" s="1">
        <v>44615</v>
      </c>
      <c r="B374">
        <v>2</v>
      </c>
      <c r="C374" s="6" t="str">
        <f>VLOOKUP(Tabella1[[#This Row],[COD. OPERATORE]],Tabella3[],2,FALSE)</f>
        <v>DAVIDE</v>
      </c>
      <c r="D374" t="s">
        <v>54</v>
      </c>
      <c r="E374" t="s">
        <v>129</v>
      </c>
      <c r="F374">
        <v>1</v>
      </c>
      <c r="G374" s="6" t="str">
        <f>VLOOKUP(Tabella1[[#This Row],[COD. MACCHINA]],Tabella35[],2,FALSE)</f>
        <v>TRAPANO A COLONNA</v>
      </c>
      <c r="H374">
        <v>0</v>
      </c>
      <c r="I374">
        <v>1702</v>
      </c>
      <c r="J374" s="6">
        <f>Tabella1[[#This Row],[ASS. FINALI]]-Tabella1[[#This Row],[ASS.INIZIALI]]</f>
        <v>1702</v>
      </c>
      <c r="K374" t="s">
        <v>20</v>
      </c>
      <c r="M374" s="6">
        <f>ROUNDDOWN(IF(Tabella1[[#This Row],[DOPPIO OPERATORE '[SI/NO']]]="SI",Tabella1[[#This Row],[DIFFERENZA]]/2,Tabella1[[#This Row],[DIFFERENZA]]),0)</f>
        <v>1702</v>
      </c>
      <c r="O374" s="6">
        <f>Tabella1[[#This Row],[DIFFERENZA EFFETTIVA SE DOPPIO OPERATORE]]-Tabella1[[#This Row],[SCARTI]]</f>
        <v>1702</v>
      </c>
      <c r="P374" s="4">
        <v>0.35416666666666669</v>
      </c>
      <c r="Q374" s="4">
        <v>0.54166666666666663</v>
      </c>
      <c r="R374" s="5">
        <f>Tabella1[[#This Row],[ORA FINE MATTINA]]-Tabella1[[#This Row],[ORA INIZIO MATTINA]]</f>
        <v>0.18749999999999994</v>
      </c>
      <c r="S374" s="4"/>
      <c r="T374" s="4"/>
      <c r="U374" s="5">
        <f>Tabella1[[#This Row],[ORA FINE POMERIGGIO]]-Tabella1[[#This Row],[ORA INIZIO POMERIGGIO]]</f>
        <v>0</v>
      </c>
      <c r="V374" s="5">
        <f>Tabella1[[#This Row],[TOT. TEMPO POMERIGGIO]]+Tabella1[[#This Row],[TOT. TEMPO MATTINA]]</f>
        <v>0.18749999999999994</v>
      </c>
      <c r="W374" s="7">
        <f>((HOUR(Tabella1[[#This Row],[TOT. ORE]])*60)+MINUTE(Tabella1[[#This Row],[TOT. ORE]]))</f>
        <v>270</v>
      </c>
      <c r="Y374" s="6">
        <f>Tabella1[[#This Row],[TOT. MINUTI]]-Tabella1[[#This Row],[FERMO MACCHINA]]</f>
        <v>270</v>
      </c>
      <c r="Z374" s="6">
        <f>ROUNDDOWN(Tabella1[[#This Row],[DIFFERENZA EFFETTIVA - SCARTI]]/Tabella1[[#This Row],[TEMPO EFFETTIVO]]*60,0)</f>
        <v>378</v>
      </c>
    </row>
    <row r="375" spans="1:27" x14ac:dyDescent="0.25">
      <c r="A375" s="1">
        <v>44616</v>
      </c>
      <c r="B375">
        <v>2</v>
      </c>
      <c r="C375" s="6" t="str">
        <f>VLOOKUP(Tabella1[[#This Row],[COD. OPERATORE]],Tabella3[],2,FALSE)</f>
        <v>DAVIDE</v>
      </c>
      <c r="D375" t="s">
        <v>56</v>
      </c>
      <c r="E375" t="s">
        <v>240</v>
      </c>
      <c r="F375">
        <v>12</v>
      </c>
      <c r="G375" s="6" t="str">
        <f>VLOOKUP(Tabella1[[#This Row],[COD. MACCHINA]],Tabella35[],2,FALSE)</f>
        <v>FRESA matr.550/6</v>
      </c>
      <c r="H375">
        <v>0</v>
      </c>
      <c r="I375">
        <v>200</v>
      </c>
      <c r="J375" s="6">
        <f>Tabella1[[#This Row],[ASS. FINALI]]-Tabella1[[#This Row],[ASS.INIZIALI]]</f>
        <v>200</v>
      </c>
      <c r="K375" t="s">
        <v>20</v>
      </c>
      <c r="M375" s="6">
        <f>ROUNDDOWN(IF(Tabella1[[#This Row],[DOPPIO OPERATORE '[SI/NO']]]="SI",Tabella1[[#This Row],[DIFFERENZA]]/2,Tabella1[[#This Row],[DIFFERENZA]]),0)</f>
        <v>200</v>
      </c>
      <c r="O375" s="6">
        <f>Tabella1[[#This Row],[DIFFERENZA EFFETTIVA SE DOPPIO OPERATORE]]-Tabella1[[#This Row],[SCARTI]]</f>
        <v>200</v>
      </c>
      <c r="P375" s="4">
        <v>0.47916666666666669</v>
      </c>
      <c r="Q375" s="4">
        <v>0.5</v>
      </c>
      <c r="R375" s="5">
        <f>Tabella1[[#This Row],[ORA FINE MATTINA]]-Tabella1[[#This Row],[ORA INIZIO MATTINA]]</f>
        <v>2.0833333333333315E-2</v>
      </c>
      <c r="S375" s="4"/>
      <c r="T375" s="4"/>
      <c r="U375" s="5">
        <f>Tabella1[[#This Row],[ORA FINE POMERIGGIO]]-Tabella1[[#This Row],[ORA INIZIO POMERIGGIO]]</f>
        <v>0</v>
      </c>
      <c r="V375" s="5">
        <f>Tabella1[[#This Row],[TOT. TEMPO POMERIGGIO]]+Tabella1[[#This Row],[TOT. TEMPO MATTINA]]</f>
        <v>2.0833333333333315E-2</v>
      </c>
      <c r="W375" s="7">
        <f>((HOUR(Tabella1[[#This Row],[TOT. ORE]])*60)+MINUTE(Tabella1[[#This Row],[TOT. ORE]]))</f>
        <v>30</v>
      </c>
      <c r="Y375" s="6">
        <f>Tabella1[[#This Row],[TOT. MINUTI]]-Tabella1[[#This Row],[FERMO MACCHINA]]</f>
        <v>30</v>
      </c>
      <c r="Z375" s="6">
        <f>ROUNDDOWN(Tabella1[[#This Row],[DIFFERENZA EFFETTIVA - SCARTI]]/Tabella1[[#This Row],[TEMPO EFFETTIVO]]*60,0)</f>
        <v>400</v>
      </c>
    </row>
    <row r="376" spans="1:27" x14ac:dyDescent="0.25">
      <c r="A376" s="1">
        <v>44616</v>
      </c>
      <c r="B376">
        <v>2</v>
      </c>
      <c r="C376" s="6" t="str">
        <f>VLOOKUP(Tabella1[[#This Row],[COD. OPERATORE]],Tabella3[],2,FALSE)</f>
        <v>DAVIDE</v>
      </c>
      <c r="D376" t="s">
        <v>56</v>
      </c>
      <c r="E376" t="s">
        <v>240</v>
      </c>
      <c r="F376">
        <v>12</v>
      </c>
      <c r="G376" s="6" t="str">
        <f>VLOOKUP(Tabella1[[#This Row],[COD. MACCHINA]],Tabella35[],2,FALSE)</f>
        <v>FRESA matr.550/6</v>
      </c>
      <c r="H376">
        <v>200</v>
      </c>
      <c r="I376">
        <v>500</v>
      </c>
      <c r="J376" s="6">
        <f>Tabella1[[#This Row],[ASS. FINALI]]-Tabella1[[#This Row],[ASS.INIZIALI]]</f>
        <v>300</v>
      </c>
      <c r="K376" t="s">
        <v>20</v>
      </c>
      <c r="M376" s="6">
        <f>ROUNDDOWN(IF(Tabella1[[#This Row],[DOPPIO OPERATORE '[SI/NO']]]="SI",Tabella1[[#This Row],[DIFFERENZA]]/2,Tabella1[[#This Row],[DIFFERENZA]]),0)</f>
        <v>300</v>
      </c>
      <c r="O376" s="6">
        <f>Tabella1[[#This Row],[DIFFERENZA EFFETTIVA SE DOPPIO OPERATORE]]-Tabella1[[#This Row],[SCARTI]]</f>
        <v>300</v>
      </c>
      <c r="P376" s="4">
        <v>0.58333333333333337</v>
      </c>
      <c r="Q376" s="4">
        <v>0.63194444444444442</v>
      </c>
      <c r="R376" s="5">
        <f>Tabella1[[#This Row],[ORA FINE MATTINA]]-Tabella1[[#This Row],[ORA INIZIO MATTINA]]</f>
        <v>4.8611111111111049E-2</v>
      </c>
      <c r="S376" s="4"/>
      <c r="T376" s="4"/>
      <c r="U376" s="5">
        <f>Tabella1[[#This Row],[ORA FINE POMERIGGIO]]-Tabella1[[#This Row],[ORA INIZIO POMERIGGIO]]</f>
        <v>0</v>
      </c>
      <c r="V376" s="5">
        <f>Tabella1[[#This Row],[TOT. TEMPO POMERIGGIO]]+Tabella1[[#This Row],[TOT. TEMPO MATTINA]]</f>
        <v>4.8611111111111049E-2</v>
      </c>
      <c r="W376" s="7">
        <f>((HOUR(Tabella1[[#This Row],[TOT. ORE]])*60)+MINUTE(Tabella1[[#This Row],[TOT. ORE]]))</f>
        <v>70</v>
      </c>
      <c r="Y376" s="6">
        <f>Tabella1[[#This Row],[TOT. MINUTI]]-Tabella1[[#This Row],[FERMO MACCHINA]]</f>
        <v>70</v>
      </c>
      <c r="Z376" s="6">
        <f>ROUNDDOWN(Tabella1[[#This Row],[DIFFERENZA EFFETTIVA - SCARTI]]/Tabella1[[#This Row],[TEMPO EFFETTIVO]]*60,0)</f>
        <v>257</v>
      </c>
    </row>
    <row r="377" spans="1:27" x14ac:dyDescent="0.25">
      <c r="A377" s="1">
        <v>44616</v>
      </c>
      <c r="B377">
        <v>2</v>
      </c>
      <c r="C377" s="6" t="str">
        <f>VLOOKUP(Tabella1[[#This Row],[COD. OPERATORE]],Tabella3[],2,FALSE)</f>
        <v>DAVIDE</v>
      </c>
      <c r="D377" t="s">
        <v>56</v>
      </c>
      <c r="E377" t="s">
        <v>241</v>
      </c>
      <c r="F377">
        <v>12</v>
      </c>
      <c r="G377" s="6" t="str">
        <f>VLOOKUP(Tabella1[[#This Row],[COD. MACCHINA]],Tabella35[],2,FALSE)</f>
        <v>FRESA matr.550/6</v>
      </c>
      <c r="H377">
        <v>0</v>
      </c>
      <c r="I377">
        <v>900</v>
      </c>
      <c r="J377" s="6">
        <f>Tabella1[[#This Row],[ASS. FINALI]]-Tabella1[[#This Row],[ASS.INIZIALI]]</f>
        <v>900</v>
      </c>
      <c r="K377" t="s">
        <v>20</v>
      </c>
      <c r="M377" s="6">
        <f>ROUNDDOWN(IF(Tabella1[[#This Row],[DOPPIO OPERATORE '[SI/NO']]]="SI",Tabella1[[#This Row],[DIFFERENZA]]/2,Tabella1[[#This Row],[DIFFERENZA]]),0)</f>
        <v>900</v>
      </c>
      <c r="O377" s="6">
        <f>Tabella1[[#This Row],[DIFFERENZA EFFETTIVA SE DOPPIO OPERATORE]]-Tabella1[[#This Row],[SCARTI]]</f>
        <v>900</v>
      </c>
      <c r="P377" s="4">
        <v>0.63541666666666663</v>
      </c>
      <c r="Q377" s="4">
        <v>0.75</v>
      </c>
      <c r="R377" s="5">
        <f>Tabella1[[#This Row],[ORA FINE MATTINA]]-Tabella1[[#This Row],[ORA INIZIO MATTINA]]</f>
        <v>0.11458333333333337</v>
      </c>
      <c r="S377" s="4"/>
      <c r="T377" s="4"/>
      <c r="U377" s="5">
        <f>Tabella1[[#This Row],[ORA FINE POMERIGGIO]]-Tabella1[[#This Row],[ORA INIZIO POMERIGGIO]]</f>
        <v>0</v>
      </c>
      <c r="V377" s="5">
        <f>Tabella1[[#This Row],[TOT. TEMPO POMERIGGIO]]+Tabella1[[#This Row],[TOT. TEMPO MATTINA]]</f>
        <v>0.11458333333333337</v>
      </c>
      <c r="W377" s="7">
        <f>((HOUR(Tabella1[[#This Row],[TOT. ORE]])*60)+MINUTE(Tabella1[[#This Row],[TOT. ORE]]))</f>
        <v>165</v>
      </c>
      <c r="Y377" s="6">
        <f>Tabella1[[#This Row],[TOT. MINUTI]]-Tabella1[[#This Row],[FERMO MACCHINA]]</f>
        <v>165</v>
      </c>
      <c r="Z377" s="6">
        <f>ROUNDDOWN(Tabella1[[#This Row],[DIFFERENZA EFFETTIVA - SCARTI]]/Tabella1[[#This Row],[TEMPO EFFETTIVO]]*60,0)</f>
        <v>327</v>
      </c>
    </row>
    <row r="378" spans="1:27" x14ac:dyDescent="0.25">
      <c r="A378" s="1">
        <v>44617</v>
      </c>
      <c r="B378">
        <v>2</v>
      </c>
      <c r="C378" s="6" t="str">
        <f>VLOOKUP(Tabella1[[#This Row],[COD. OPERATORE]],Tabella3[],2,FALSE)</f>
        <v>DAVIDE</v>
      </c>
      <c r="D378" t="s">
        <v>56</v>
      </c>
      <c r="E378" t="s">
        <v>241</v>
      </c>
      <c r="F378">
        <v>12</v>
      </c>
      <c r="G378" s="6" t="str">
        <f>VLOOKUP(Tabella1[[#This Row],[COD. MACCHINA]],Tabella35[],2,FALSE)</f>
        <v>FRESA matr.550/6</v>
      </c>
      <c r="H378">
        <v>900</v>
      </c>
      <c r="I378">
        <v>3500</v>
      </c>
      <c r="J378" s="6">
        <f>Tabella1[[#This Row],[ASS. FINALI]]-Tabella1[[#This Row],[ASS.INIZIALI]]</f>
        <v>2600</v>
      </c>
      <c r="K378" t="s">
        <v>20</v>
      </c>
      <c r="M378" s="6">
        <f>ROUNDDOWN(IF(Tabella1[[#This Row],[DOPPIO OPERATORE '[SI/NO']]]="SI",Tabella1[[#This Row],[DIFFERENZA]]/2,Tabella1[[#This Row],[DIFFERENZA]]),0)</f>
        <v>2600</v>
      </c>
      <c r="O378" s="6">
        <f>Tabella1[[#This Row],[DIFFERENZA EFFETTIVA SE DOPPIO OPERATORE]]-Tabella1[[#This Row],[SCARTI]]</f>
        <v>2600</v>
      </c>
      <c r="P378" s="4">
        <v>0.33333333333333331</v>
      </c>
      <c r="Q378" s="4">
        <v>0.5</v>
      </c>
      <c r="R378" s="5">
        <f>Tabella1[[#This Row],[ORA FINE MATTINA]]-Tabella1[[#This Row],[ORA INIZIO MATTINA]]</f>
        <v>0.16666666666666669</v>
      </c>
      <c r="S378" s="4">
        <v>0.58333333333333337</v>
      </c>
      <c r="T378" s="4">
        <v>0.75</v>
      </c>
      <c r="U378" s="5">
        <f>Tabella1[[#This Row],[ORA FINE POMERIGGIO]]-Tabella1[[#This Row],[ORA INIZIO POMERIGGIO]]</f>
        <v>0.16666666666666663</v>
      </c>
      <c r="V378" s="5">
        <f>Tabella1[[#This Row],[TOT. TEMPO POMERIGGIO]]+Tabella1[[#This Row],[TOT. TEMPO MATTINA]]</f>
        <v>0.33333333333333331</v>
      </c>
      <c r="W378" s="7">
        <f>((HOUR(Tabella1[[#This Row],[TOT. ORE]])*60)+MINUTE(Tabella1[[#This Row],[TOT. ORE]]))</f>
        <v>480</v>
      </c>
      <c r="Y378" s="6">
        <f>Tabella1[[#This Row],[TOT. MINUTI]]-Tabella1[[#This Row],[FERMO MACCHINA]]</f>
        <v>480</v>
      </c>
      <c r="Z378" s="6">
        <f>ROUNDDOWN(Tabella1[[#This Row],[DIFFERENZA EFFETTIVA - SCARTI]]/Tabella1[[#This Row],[TEMPO EFFETTIVO]]*60,0)</f>
        <v>325</v>
      </c>
      <c r="AA378" t="s">
        <v>242</v>
      </c>
    </row>
    <row r="379" spans="1:27" x14ac:dyDescent="0.25">
      <c r="A379" s="1">
        <v>44620</v>
      </c>
      <c r="B379">
        <v>2</v>
      </c>
      <c r="C379" s="6" t="str">
        <f>VLOOKUP(Tabella1[[#This Row],[COD. OPERATORE]],Tabella3[],2,FALSE)</f>
        <v>DAVIDE</v>
      </c>
      <c r="D379" t="s">
        <v>56</v>
      </c>
      <c r="E379" t="s">
        <v>241</v>
      </c>
      <c r="F379">
        <v>12</v>
      </c>
      <c r="G379" s="6" t="str">
        <f>VLOOKUP(Tabella1[[#This Row],[COD. MACCHINA]],Tabella35[],2,FALSE)</f>
        <v>FRESA matr.550/6</v>
      </c>
      <c r="H379">
        <v>3500</v>
      </c>
      <c r="I379">
        <v>4400</v>
      </c>
      <c r="J379" s="6">
        <f>Tabella1[[#This Row],[ASS. FINALI]]-Tabella1[[#This Row],[ASS.INIZIALI]]</f>
        <v>900</v>
      </c>
      <c r="K379" t="s">
        <v>20</v>
      </c>
      <c r="M379" s="6">
        <f>ROUNDDOWN(IF(Tabella1[[#This Row],[DOPPIO OPERATORE '[SI/NO']]]="SI",Tabella1[[#This Row],[DIFFERENZA]]/2,Tabella1[[#This Row],[DIFFERENZA]]),0)</f>
        <v>900</v>
      </c>
      <c r="O379" s="6">
        <f>Tabella1[[#This Row],[DIFFERENZA EFFETTIVA SE DOPPIO OPERATORE]]-Tabella1[[#This Row],[SCARTI]]</f>
        <v>900</v>
      </c>
      <c r="P379" s="4">
        <v>0.33333333333333331</v>
      </c>
      <c r="Q379" s="4">
        <v>0.4375</v>
      </c>
      <c r="R379" s="5">
        <f>Tabella1[[#This Row],[ORA FINE MATTINA]]-Tabella1[[#This Row],[ORA INIZIO MATTINA]]</f>
        <v>0.10416666666666669</v>
      </c>
      <c r="S379" s="4"/>
      <c r="T379" s="4"/>
      <c r="U379" s="5">
        <f>Tabella1[[#This Row],[ORA FINE POMERIGGIO]]-Tabella1[[#This Row],[ORA INIZIO POMERIGGIO]]</f>
        <v>0</v>
      </c>
      <c r="V379" s="5">
        <f>Tabella1[[#This Row],[TOT. TEMPO POMERIGGIO]]+Tabella1[[#This Row],[TOT. TEMPO MATTINA]]</f>
        <v>0.10416666666666669</v>
      </c>
      <c r="W379" s="7">
        <f>((HOUR(Tabella1[[#This Row],[TOT. ORE]])*60)+MINUTE(Tabella1[[#This Row],[TOT. ORE]]))</f>
        <v>150</v>
      </c>
      <c r="Y379" s="6">
        <f>Tabella1[[#This Row],[TOT. MINUTI]]-Tabella1[[#This Row],[FERMO MACCHINA]]</f>
        <v>150</v>
      </c>
      <c r="Z379" s="6">
        <f>ROUNDDOWN(Tabella1[[#This Row],[DIFFERENZA EFFETTIVA - SCARTI]]/Tabella1[[#This Row],[TEMPO EFFETTIVO]]*60,0)</f>
        <v>360</v>
      </c>
      <c r="AA379" t="s">
        <v>242</v>
      </c>
    </row>
    <row r="380" spans="1:27" x14ac:dyDescent="0.25">
      <c r="A380" s="1">
        <v>44620</v>
      </c>
      <c r="B380">
        <v>2</v>
      </c>
      <c r="C380" s="6" t="str">
        <f>VLOOKUP(Tabella1[[#This Row],[COD. OPERATORE]],Tabella3[],2,FALSE)</f>
        <v>DAVIDE</v>
      </c>
      <c r="D380" t="s">
        <v>198</v>
      </c>
      <c r="E380" t="s">
        <v>243</v>
      </c>
      <c r="F380">
        <v>1</v>
      </c>
      <c r="G380" s="6" t="str">
        <f>VLOOKUP(Tabella1[[#This Row],[COD. MACCHINA]],Tabella35[],2,FALSE)</f>
        <v>TRAPANO A COLONNA</v>
      </c>
      <c r="H380">
        <v>0</v>
      </c>
      <c r="I380">
        <v>300</v>
      </c>
      <c r="J380" s="6">
        <f>Tabella1[[#This Row],[ASS. FINALI]]-Tabella1[[#This Row],[ASS.INIZIALI]]</f>
        <v>300</v>
      </c>
      <c r="K380" t="s">
        <v>20</v>
      </c>
      <c r="M380" s="6">
        <f>ROUNDDOWN(IF(Tabella1[[#This Row],[DOPPIO OPERATORE '[SI/NO']]]="SI",Tabella1[[#This Row],[DIFFERENZA]]/2,Tabella1[[#This Row],[DIFFERENZA]]),0)</f>
        <v>300</v>
      </c>
      <c r="O380" s="6">
        <f>Tabella1[[#This Row],[DIFFERENZA EFFETTIVA SE DOPPIO OPERATORE]]-Tabella1[[#This Row],[SCARTI]]</f>
        <v>300</v>
      </c>
      <c r="P380" s="4">
        <v>0.4375</v>
      </c>
      <c r="Q380" s="4">
        <v>0.5</v>
      </c>
      <c r="R380" s="5">
        <f>Tabella1[[#This Row],[ORA FINE MATTINA]]-Tabella1[[#This Row],[ORA INIZIO MATTINA]]</f>
        <v>6.25E-2</v>
      </c>
      <c r="S380" s="4">
        <v>0.58333333333333337</v>
      </c>
      <c r="T380" s="4">
        <v>0.60416666666666663</v>
      </c>
      <c r="U380" s="5">
        <f>Tabella1[[#This Row],[ORA FINE POMERIGGIO]]-Tabella1[[#This Row],[ORA INIZIO POMERIGGIO]]</f>
        <v>2.0833333333333259E-2</v>
      </c>
      <c r="V380" s="5">
        <f>Tabella1[[#This Row],[TOT. TEMPO POMERIGGIO]]+Tabella1[[#This Row],[TOT. TEMPO MATTINA]]</f>
        <v>8.3333333333333259E-2</v>
      </c>
      <c r="W380" s="7">
        <f>((HOUR(Tabella1[[#This Row],[TOT. ORE]])*60)+MINUTE(Tabella1[[#This Row],[TOT. ORE]]))</f>
        <v>120</v>
      </c>
      <c r="Y380" s="6">
        <f>Tabella1[[#This Row],[TOT. MINUTI]]-Tabella1[[#This Row],[FERMO MACCHINA]]</f>
        <v>120</v>
      </c>
      <c r="Z380" s="6">
        <f>ROUNDDOWN(Tabella1[[#This Row],[DIFFERENZA EFFETTIVA - SCARTI]]/Tabella1[[#This Row],[TEMPO EFFETTIVO]]*60,0)</f>
        <v>150</v>
      </c>
    </row>
    <row r="381" spans="1:27" x14ac:dyDescent="0.25">
      <c r="A381" s="1">
        <v>44620</v>
      </c>
      <c r="B381">
        <v>2</v>
      </c>
      <c r="C381" s="6" t="str">
        <f>VLOOKUP(Tabella1[[#This Row],[COD. OPERATORE]],Tabella3[],2,FALSE)</f>
        <v>DAVIDE</v>
      </c>
      <c r="D381" t="s">
        <v>56</v>
      </c>
      <c r="E381" t="s">
        <v>240</v>
      </c>
      <c r="F381">
        <v>12</v>
      </c>
      <c r="G381" s="6" t="str">
        <f>VLOOKUP(Tabella1[[#This Row],[COD. MACCHINA]],Tabella35[],2,FALSE)</f>
        <v>FRESA matr.550/6</v>
      </c>
      <c r="H381">
        <v>0</v>
      </c>
      <c r="I381">
        <v>1500</v>
      </c>
      <c r="J381" s="6">
        <f>Tabella1[[#This Row],[ASS. FINALI]]-Tabella1[[#This Row],[ASS.INIZIALI]]</f>
        <v>1500</v>
      </c>
      <c r="K381" t="s">
        <v>20</v>
      </c>
      <c r="M381" s="6">
        <f>ROUNDDOWN(IF(Tabella1[[#This Row],[DOPPIO OPERATORE '[SI/NO']]]="SI",Tabella1[[#This Row],[DIFFERENZA]]/2,Tabella1[[#This Row],[DIFFERENZA]]),0)</f>
        <v>1500</v>
      </c>
      <c r="O381" s="6">
        <f>Tabella1[[#This Row],[DIFFERENZA EFFETTIVA SE DOPPIO OPERATORE]]-Tabella1[[#This Row],[SCARTI]]</f>
        <v>1500</v>
      </c>
      <c r="P381" s="4">
        <v>0.60416666666666663</v>
      </c>
      <c r="Q381" s="4">
        <v>0.75</v>
      </c>
      <c r="R381" s="5">
        <f>Tabella1[[#This Row],[ORA FINE MATTINA]]-Tabella1[[#This Row],[ORA INIZIO MATTINA]]</f>
        <v>0.14583333333333337</v>
      </c>
      <c r="S381" s="4"/>
      <c r="T381" s="4"/>
      <c r="U381" s="5">
        <f>Tabella1[[#This Row],[ORA FINE POMERIGGIO]]-Tabella1[[#This Row],[ORA INIZIO POMERIGGIO]]</f>
        <v>0</v>
      </c>
      <c r="V381" s="5">
        <f>Tabella1[[#This Row],[TOT. TEMPO POMERIGGIO]]+Tabella1[[#This Row],[TOT. TEMPO MATTINA]]</f>
        <v>0.14583333333333337</v>
      </c>
      <c r="W381" s="7">
        <f>((HOUR(Tabella1[[#This Row],[TOT. ORE]])*60)+MINUTE(Tabella1[[#This Row],[TOT. ORE]]))</f>
        <v>210</v>
      </c>
      <c r="Y381" s="6">
        <f>Tabella1[[#This Row],[TOT. MINUTI]]-Tabella1[[#This Row],[FERMO MACCHINA]]</f>
        <v>210</v>
      </c>
      <c r="Z381" s="6">
        <f>ROUNDDOWN(Tabella1[[#This Row],[DIFFERENZA EFFETTIVA - SCARTI]]/Tabella1[[#This Row],[TEMPO EFFETTIVO]]*60,0)</f>
        <v>428</v>
      </c>
      <c r="AA381" t="s">
        <v>242</v>
      </c>
    </row>
    <row r="382" spans="1:27" x14ac:dyDescent="0.25">
      <c r="A382" s="1">
        <v>44621</v>
      </c>
      <c r="B382">
        <v>2</v>
      </c>
      <c r="C382" s="6" t="str">
        <f>VLOOKUP(Tabella1[[#This Row],[COD. OPERATORE]],Tabella3[],2,FALSE)</f>
        <v>DAVIDE</v>
      </c>
      <c r="D382" t="s">
        <v>56</v>
      </c>
      <c r="E382" t="s">
        <v>240</v>
      </c>
      <c r="F382">
        <v>12</v>
      </c>
      <c r="G382" s="6" t="str">
        <f>VLOOKUP(Tabella1[[#This Row],[COD. MACCHINA]],Tabella35[],2,FALSE)</f>
        <v>FRESA matr.550/6</v>
      </c>
      <c r="H382">
        <v>0</v>
      </c>
      <c r="I382">
        <v>3300</v>
      </c>
      <c r="J382" s="6">
        <f>Tabella1[[#This Row],[ASS. FINALI]]-Tabella1[[#This Row],[ASS.INIZIALI]]</f>
        <v>3300</v>
      </c>
      <c r="K382" t="s">
        <v>20</v>
      </c>
      <c r="M382" s="6">
        <f>ROUNDDOWN(IF(Tabella1[[#This Row],[DOPPIO OPERATORE '[SI/NO']]]="SI",Tabella1[[#This Row],[DIFFERENZA]]/2,Tabella1[[#This Row],[DIFFERENZA]]),0)</f>
        <v>3300</v>
      </c>
      <c r="O382" s="6">
        <f>Tabella1[[#This Row],[DIFFERENZA EFFETTIVA SE DOPPIO OPERATORE]]-Tabella1[[#This Row],[SCARTI]]</f>
        <v>3300</v>
      </c>
      <c r="P382" s="4">
        <v>0.33333333333333331</v>
      </c>
      <c r="Q382" s="4">
        <v>0.5</v>
      </c>
      <c r="R382" s="5">
        <f>Tabella1[[#This Row],[ORA FINE MATTINA]]-Tabella1[[#This Row],[ORA INIZIO MATTINA]]</f>
        <v>0.16666666666666669</v>
      </c>
      <c r="S382" s="4">
        <v>0.58333333333333337</v>
      </c>
      <c r="T382" s="4">
        <v>0.75</v>
      </c>
      <c r="U382" s="5">
        <f>Tabella1[[#This Row],[ORA FINE POMERIGGIO]]-Tabella1[[#This Row],[ORA INIZIO POMERIGGIO]]</f>
        <v>0.16666666666666663</v>
      </c>
      <c r="V382" s="5">
        <f>Tabella1[[#This Row],[TOT. TEMPO POMERIGGIO]]+Tabella1[[#This Row],[TOT. TEMPO MATTINA]]</f>
        <v>0.33333333333333331</v>
      </c>
      <c r="W382" s="7">
        <f>((HOUR(Tabella1[[#This Row],[TOT. ORE]])*60)+MINUTE(Tabella1[[#This Row],[TOT. ORE]]))</f>
        <v>480</v>
      </c>
      <c r="Y382" s="6">
        <f>Tabella1[[#This Row],[TOT. MINUTI]]-Tabella1[[#This Row],[FERMO MACCHINA]]</f>
        <v>480</v>
      </c>
      <c r="Z382" s="6">
        <f>ROUNDDOWN(Tabella1[[#This Row],[DIFFERENZA EFFETTIVA - SCARTI]]/Tabella1[[#This Row],[TEMPO EFFETTIVO]]*60,0)</f>
        <v>412</v>
      </c>
      <c r="AA382" t="s">
        <v>242</v>
      </c>
    </row>
    <row r="383" spans="1:27" x14ac:dyDescent="0.25">
      <c r="A383" s="1">
        <v>44622</v>
      </c>
      <c r="B383">
        <v>2</v>
      </c>
      <c r="C383" s="6" t="str">
        <f>VLOOKUP(Tabella1[[#This Row],[COD. OPERATORE]],Tabella3[],2,FALSE)</f>
        <v>DAVIDE</v>
      </c>
      <c r="D383" t="s">
        <v>56</v>
      </c>
      <c r="E383" t="s">
        <v>240</v>
      </c>
      <c r="F383">
        <v>12</v>
      </c>
      <c r="G383" s="6" t="str">
        <f>VLOOKUP(Tabella1[[#This Row],[COD. MACCHINA]],Tabella35[],2,FALSE)</f>
        <v>FRESA matr.550/6</v>
      </c>
      <c r="H383">
        <v>3300</v>
      </c>
      <c r="I383">
        <v>5700</v>
      </c>
      <c r="J383" s="6">
        <f>Tabella1[[#This Row],[ASS. FINALI]]-Tabella1[[#This Row],[ASS.INIZIALI]]</f>
        <v>2400</v>
      </c>
      <c r="K383" t="s">
        <v>20</v>
      </c>
      <c r="M383" s="6">
        <f>ROUNDDOWN(IF(Tabella1[[#This Row],[DOPPIO OPERATORE '[SI/NO']]]="SI",Tabella1[[#This Row],[DIFFERENZA]]/2,Tabella1[[#This Row],[DIFFERENZA]]),0)</f>
        <v>2400</v>
      </c>
      <c r="O383" s="6">
        <f>Tabella1[[#This Row],[DIFFERENZA EFFETTIVA SE DOPPIO OPERATORE]]-Tabella1[[#This Row],[SCARTI]]</f>
        <v>2400</v>
      </c>
      <c r="P383" s="4">
        <v>0.33333333333333331</v>
      </c>
      <c r="Q383" s="4">
        <v>0.5</v>
      </c>
      <c r="R383" s="5">
        <f>Tabella1[[#This Row],[ORA FINE MATTINA]]-Tabella1[[#This Row],[ORA INIZIO MATTINA]]</f>
        <v>0.16666666666666669</v>
      </c>
      <c r="S383" s="4">
        <v>0.58333333333333337</v>
      </c>
      <c r="T383" s="4">
        <v>0.625</v>
      </c>
      <c r="U383" s="5">
        <f>Tabella1[[#This Row],[ORA FINE POMERIGGIO]]-Tabella1[[#This Row],[ORA INIZIO POMERIGGIO]]</f>
        <v>4.166666666666663E-2</v>
      </c>
      <c r="V383" s="5">
        <f>Tabella1[[#This Row],[TOT. TEMPO POMERIGGIO]]+Tabella1[[#This Row],[TOT. TEMPO MATTINA]]</f>
        <v>0.20833333333333331</v>
      </c>
      <c r="W383" s="7">
        <f>((HOUR(Tabella1[[#This Row],[TOT. ORE]])*60)+MINUTE(Tabella1[[#This Row],[TOT. ORE]]))</f>
        <v>300</v>
      </c>
      <c r="Y383" s="6">
        <f>Tabella1[[#This Row],[TOT. MINUTI]]-Tabella1[[#This Row],[FERMO MACCHINA]]</f>
        <v>300</v>
      </c>
      <c r="Z383" s="6">
        <f>ROUNDDOWN(Tabella1[[#This Row],[DIFFERENZA EFFETTIVA - SCARTI]]/Tabella1[[#This Row],[TEMPO EFFETTIVO]]*60,0)</f>
        <v>480</v>
      </c>
    </row>
    <row r="384" spans="1:27" x14ac:dyDescent="0.25">
      <c r="A384" s="1">
        <v>44622</v>
      </c>
      <c r="B384">
        <v>2</v>
      </c>
      <c r="C384" s="6" t="str">
        <f>VLOOKUP(Tabella1[[#This Row],[COD. OPERATORE]],Tabella3[],2,FALSE)</f>
        <v>DAVIDE</v>
      </c>
      <c r="D384" t="s">
        <v>54</v>
      </c>
      <c r="E384" t="s">
        <v>129</v>
      </c>
      <c r="F384">
        <v>1</v>
      </c>
      <c r="G384" s="6" t="str">
        <f>VLOOKUP(Tabella1[[#This Row],[COD. MACCHINA]],Tabella35[],2,FALSE)</f>
        <v>TRAPANO A COLONNA</v>
      </c>
      <c r="H384">
        <v>0</v>
      </c>
      <c r="I384">
        <v>862</v>
      </c>
      <c r="J384" s="6">
        <f>Tabella1[[#This Row],[ASS. FINALI]]-Tabella1[[#This Row],[ASS.INIZIALI]]</f>
        <v>862</v>
      </c>
      <c r="K384" t="s">
        <v>20</v>
      </c>
      <c r="M384" s="6">
        <f>ROUNDDOWN(IF(Tabella1[[#This Row],[DOPPIO OPERATORE '[SI/NO']]]="SI",Tabella1[[#This Row],[DIFFERENZA]]/2,Tabella1[[#This Row],[DIFFERENZA]]),0)</f>
        <v>862</v>
      </c>
      <c r="O384" s="6">
        <f>Tabella1[[#This Row],[DIFFERENZA EFFETTIVA SE DOPPIO OPERATORE]]-Tabella1[[#This Row],[SCARTI]]</f>
        <v>862</v>
      </c>
      <c r="P384" s="4">
        <v>0.625</v>
      </c>
      <c r="Q384" s="4">
        <v>0.75</v>
      </c>
      <c r="R384" s="5">
        <f>Tabella1[[#This Row],[ORA FINE MATTINA]]-Tabella1[[#This Row],[ORA INIZIO MATTINA]]</f>
        <v>0.125</v>
      </c>
      <c r="S384" s="4"/>
      <c r="T384" s="4"/>
      <c r="U384" s="5">
        <f>Tabella1[[#This Row],[ORA FINE POMERIGGIO]]-Tabella1[[#This Row],[ORA INIZIO POMERIGGIO]]</f>
        <v>0</v>
      </c>
      <c r="V384" s="5">
        <f>Tabella1[[#This Row],[TOT. TEMPO POMERIGGIO]]+Tabella1[[#This Row],[TOT. TEMPO MATTINA]]</f>
        <v>0.125</v>
      </c>
      <c r="W384" s="7">
        <f>((HOUR(Tabella1[[#This Row],[TOT. ORE]])*60)+MINUTE(Tabella1[[#This Row],[TOT. ORE]]))</f>
        <v>180</v>
      </c>
      <c r="Y384" s="6">
        <f>Tabella1[[#This Row],[TOT. MINUTI]]-Tabella1[[#This Row],[FERMO MACCHINA]]</f>
        <v>180</v>
      </c>
      <c r="Z384" s="6">
        <f>ROUNDDOWN(Tabella1[[#This Row],[DIFFERENZA EFFETTIVA - SCARTI]]/Tabella1[[#This Row],[TEMPO EFFETTIVO]]*60,0)</f>
        <v>287</v>
      </c>
      <c r="AA384" t="s">
        <v>242</v>
      </c>
    </row>
    <row r="385" spans="1:26" x14ac:dyDescent="0.25">
      <c r="A385" s="1">
        <v>44623</v>
      </c>
      <c r="B385">
        <v>2</v>
      </c>
      <c r="C385" s="6" t="str">
        <f>VLOOKUP(Tabella1[[#This Row],[COD. OPERATORE]],Tabella3[],2,FALSE)</f>
        <v>DAVIDE</v>
      </c>
      <c r="D385" t="s">
        <v>54</v>
      </c>
      <c r="E385" t="s">
        <v>129</v>
      </c>
      <c r="F385">
        <v>1</v>
      </c>
      <c r="G385" s="6" t="str">
        <f>VLOOKUP(Tabella1[[#This Row],[COD. MACCHINA]],Tabella35[],2,FALSE)</f>
        <v>TRAPANO A COLONNA</v>
      </c>
      <c r="H385">
        <v>862</v>
      </c>
      <c r="I385">
        <v>3130</v>
      </c>
      <c r="J385" s="6">
        <f>Tabella1[[#This Row],[ASS. FINALI]]-Tabella1[[#This Row],[ASS.INIZIALI]]</f>
        <v>2268</v>
      </c>
      <c r="K385" t="s">
        <v>20</v>
      </c>
      <c r="M385" s="6">
        <f>ROUNDDOWN(IF(Tabella1[[#This Row],[DOPPIO OPERATORE '[SI/NO']]]="SI",Tabella1[[#This Row],[DIFFERENZA]]/2,Tabella1[[#This Row],[DIFFERENZA]]),0)</f>
        <v>2268</v>
      </c>
      <c r="O385" s="6">
        <f>Tabella1[[#This Row],[DIFFERENZA EFFETTIVA SE DOPPIO OPERATORE]]-Tabella1[[#This Row],[SCARTI]]</f>
        <v>2268</v>
      </c>
      <c r="P385" s="4">
        <v>0.33333333333333331</v>
      </c>
      <c r="Q385" s="4">
        <v>0.5</v>
      </c>
      <c r="R385" s="5">
        <f>Tabella1[[#This Row],[ORA FINE MATTINA]]-Tabella1[[#This Row],[ORA INIZIO MATTINA]]</f>
        <v>0.16666666666666669</v>
      </c>
      <c r="S385" s="4">
        <v>0.58333333333333337</v>
      </c>
      <c r="T385" s="4">
        <v>0.75</v>
      </c>
      <c r="U385" s="5">
        <f>Tabella1[[#This Row],[ORA FINE POMERIGGIO]]-Tabella1[[#This Row],[ORA INIZIO POMERIGGIO]]</f>
        <v>0.16666666666666663</v>
      </c>
      <c r="V385" s="5">
        <f>Tabella1[[#This Row],[TOT. TEMPO POMERIGGIO]]+Tabella1[[#This Row],[TOT. TEMPO MATTINA]]</f>
        <v>0.33333333333333331</v>
      </c>
      <c r="W385" s="7">
        <f>((HOUR(Tabella1[[#This Row],[TOT. ORE]])*60)+MINUTE(Tabella1[[#This Row],[TOT. ORE]]))</f>
        <v>480</v>
      </c>
      <c r="Y385" s="6">
        <f>Tabella1[[#This Row],[TOT. MINUTI]]-Tabella1[[#This Row],[FERMO MACCHINA]]</f>
        <v>480</v>
      </c>
      <c r="Z385" s="6">
        <f>ROUNDDOWN(Tabella1[[#This Row],[DIFFERENZA EFFETTIVA - SCARTI]]/Tabella1[[#This Row],[TEMPO EFFETTIVO]]*60,0)</f>
        <v>283</v>
      </c>
    </row>
    <row r="386" spans="1:26" x14ac:dyDescent="0.25">
      <c r="A386" s="1">
        <v>44617</v>
      </c>
      <c r="B386">
        <v>35</v>
      </c>
      <c r="C386" s="6" t="str">
        <f>VLOOKUP(Tabella1[[#This Row],[COD. OPERATORE]],Tabella3[],2,FALSE)</f>
        <v>MELANIA</v>
      </c>
      <c r="D386" t="s">
        <v>16</v>
      </c>
      <c r="E386" t="s">
        <v>96</v>
      </c>
      <c r="F386">
        <v>8</v>
      </c>
      <c r="G386" s="6" t="str">
        <f>VLOOKUP(Tabella1[[#This Row],[COD. MACCHINA]],Tabella35[],2,FALSE)</f>
        <v>MONTAGGIO RUOTE</v>
      </c>
      <c r="H386">
        <v>170</v>
      </c>
      <c r="I386">
        <v>2000</v>
      </c>
      <c r="J386" s="6">
        <f>Tabella1[[#This Row],[ASS. FINALI]]-Tabella1[[#This Row],[ASS.INIZIALI]]</f>
        <v>1830</v>
      </c>
      <c r="K386" t="s">
        <v>20</v>
      </c>
      <c r="M386" s="6">
        <f>ROUNDDOWN(IF(Tabella1[[#This Row],[DOPPIO OPERATORE '[SI/NO']]]="SI",Tabella1[[#This Row],[DIFFERENZA]]/2,Tabella1[[#This Row],[DIFFERENZA]]),0)</f>
        <v>1830</v>
      </c>
      <c r="O386" s="6">
        <f>Tabella1[[#This Row],[DIFFERENZA EFFETTIVA SE DOPPIO OPERATORE]]-Tabella1[[#This Row],[SCARTI]]</f>
        <v>1830</v>
      </c>
      <c r="P386" s="4">
        <v>0.25</v>
      </c>
      <c r="Q386" s="4">
        <v>0.40972222222222227</v>
      </c>
      <c r="R386" s="5">
        <f>Tabella1[[#This Row],[ORA FINE MATTINA]]-Tabella1[[#This Row],[ORA INIZIO MATTINA]]</f>
        <v>0.15972222222222227</v>
      </c>
      <c r="S386" s="4"/>
      <c r="T386" s="4"/>
      <c r="U386" s="5">
        <f>Tabella1[[#This Row],[ORA FINE POMERIGGIO]]-Tabella1[[#This Row],[ORA INIZIO POMERIGGIO]]</f>
        <v>0</v>
      </c>
      <c r="V386" s="5">
        <f>Tabella1[[#This Row],[TOT. TEMPO POMERIGGIO]]+Tabella1[[#This Row],[TOT. TEMPO MATTINA]]</f>
        <v>0.15972222222222227</v>
      </c>
      <c r="W386" s="7">
        <f>((HOUR(Tabella1[[#This Row],[TOT. ORE]])*60)+MINUTE(Tabella1[[#This Row],[TOT. ORE]]))</f>
        <v>230</v>
      </c>
      <c r="Y386" s="6">
        <f>Tabella1[[#This Row],[TOT. MINUTI]]-Tabella1[[#This Row],[FERMO MACCHINA]]</f>
        <v>230</v>
      </c>
      <c r="Z386" s="6">
        <f>ROUNDDOWN(Tabella1[[#This Row],[DIFFERENZA EFFETTIVA - SCARTI]]/Tabella1[[#This Row],[TEMPO EFFETTIVO]]*60,0)</f>
        <v>477</v>
      </c>
    </row>
    <row r="387" spans="1:26" x14ac:dyDescent="0.25">
      <c r="A387" s="1">
        <v>44617</v>
      </c>
      <c r="B387">
        <v>35</v>
      </c>
      <c r="C387" s="6" t="str">
        <f>VLOOKUP(Tabella1[[#This Row],[COD. OPERATORE]],Tabella3[],2,FALSE)</f>
        <v>MELANIA</v>
      </c>
      <c r="D387" t="s">
        <v>16</v>
      </c>
      <c r="E387" t="s">
        <v>26</v>
      </c>
      <c r="F387">
        <v>8</v>
      </c>
      <c r="G387" s="6" t="str">
        <f>VLOOKUP(Tabella1[[#This Row],[COD. MACCHINA]],Tabella35[],2,FALSE)</f>
        <v>MONTAGGIO RUOTE</v>
      </c>
      <c r="H387">
        <v>0</v>
      </c>
      <c r="I387">
        <v>1430</v>
      </c>
      <c r="J387" s="6">
        <f>Tabella1[[#This Row],[ASS. FINALI]]-Tabella1[[#This Row],[ASS.INIZIALI]]</f>
        <v>1430</v>
      </c>
      <c r="K387" t="s">
        <v>20</v>
      </c>
      <c r="M387" s="6">
        <f>ROUNDDOWN(IF(Tabella1[[#This Row],[DOPPIO OPERATORE '[SI/NO']]]="SI",Tabella1[[#This Row],[DIFFERENZA]]/2,Tabella1[[#This Row],[DIFFERENZA]]),0)</f>
        <v>1430</v>
      </c>
      <c r="O387" s="6">
        <f>Tabella1[[#This Row],[DIFFERENZA EFFETTIVA SE DOPPIO OPERATORE]]-Tabella1[[#This Row],[SCARTI]]</f>
        <v>1430</v>
      </c>
      <c r="P387" s="4">
        <v>0.40972222222222227</v>
      </c>
      <c r="Q387" s="4">
        <v>0.5</v>
      </c>
      <c r="R387" s="5">
        <f>Tabella1[[#This Row],[ORA FINE MATTINA]]-Tabella1[[#This Row],[ORA INIZIO MATTINA]]</f>
        <v>9.0277777777777735E-2</v>
      </c>
      <c r="S387" s="4">
        <v>0.5625</v>
      </c>
      <c r="T387" s="4">
        <v>0.58333333333333337</v>
      </c>
      <c r="U387" s="5">
        <f>Tabella1[[#This Row],[ORA FINE POMERIGGIO]]-Tabella1[[#This Row],[ORA INIZIO POMERIGGIO]]</f>
        <v>2.083333333333337E-2</v>
      </c>
      <c r="V387" s="5">
        <f>Tabella1[[#This Row],[TOT. TEMPO POMERIGGIO]]+Tabella1[[#This Row],[TOT. TEMPO MATTINA]]</f>
        <v>0.1111111111111111</v>
      </c>
      <c r="W387" s="7">
        <f>((HOUR(Tabella1[[#This Row],[TOT. ORE]])*60)+MINUTE(Tabella1[[#This Row],[TOT. ORE]]))</f>
        <v>160</v>
      </c>
      <c r="Y387" s="6">
        <f>Tabella1[[#This Row],[TOT. MINUTI]]-Tabella1[[#This Row],[FERMO MACCHINA]]</f>
        <v>160</v>
      </c>
      <c r="Z387" s="6">
        <f>ROUNDDOWN(Tabella1[[#This Row],[DIFFERENZA EFFETTIVA - SCARTI]]/Tabella1[[#This Row],[TEMPO EFFETTIVO]]*60,0)</f>
        <v>536</v>
      </c>
    </row>
    <row r="388" spans="1:26" x14ac:dyDescent="0.25">
      <c r="A388" s="1">
        <v>44620</v>
      </c>
      <c r="B388">
        <v>35</v>
      </c>
      <c r="C388" s="6" t="str">
        <f>VLOOKUP(Tabella1[[#This Row],[COD. OPERATORE]],Tabella3[],2,FALSE)</f>
        <v>MELANIA</v>
      </c>
      <c r="D388" t="s">
        <v>16</v>
      </c>
      <c r="E388" t="s">
        <v>97</v>
      </c>
      <c r="F388">
        <v>8</v>
      </c>
      <c r="G388" s="6" t="str">
        <f>VLOOKUP(Tabella1[[#This Row],[COD. MACCHINA]],Tabella35[],2,FALSE)</f>
        <v>MONTAGGIO RUOTE</v>
      </c>
      <c r="H388">
        <v>2215</v>
      </c>
      <c r="I388">
        <v>4000</v>
      </c>
      <c r="J388" s="6">
        <f>Tabella1[[#This Row],[ASS. FINALI]]-Tabella1[[#This Row],[ASS.INIZIALI]]</f>
        <v>1785</v>
      </c>
      <c r="K388" t="s">
        <v>20</v>
      </c>
      <c r="M388" s="6">
        <f>ROUNDDOWN(IF(Tabella1[[#This Row],[DOPPIO OPERATORE '[SI/NO']]]="SI",Tabella1[[#This Row],[DIFFERENZA]]/2,Tabella1[[#This Row],[DIFFERENZA]]),0)</f>
        <v>1785</v>
      </c>
      <c r="O388" s="6">
        <f>Tabella1[[#This Row],[DIFFERENZA EFFETTIVA SE DOPPIO OPERATORE]]-Tabella1[[#This Row],[SCARTI]]</f>
        <v>1785</v>
      </c>
      <c r="P388" s="4">
        <v>0.58333333333333337</v>
      </c>
      <c r="Q388" s="4">
        <v>0.77083333333333337</v>
      </c>
      <c r="R388" s="5">
        <f>Tabella1[[#This Row],[ORA FINE MATTINA]]-Tabella1[[#This Row],[ORA INIZIO MATTINA]]</f>
        <v>0.1875</v>
      </c>
      <c r="S388" s="4"/>
      <c r="T388" s="4"/>
      <c r="U388" s="5">
        <f>Tabella1[[#This Row],[ORA FINE POMERIGGIO]]-Tabella1[[#This Row],[ORA INIZIO POMERIGGIO]]</f>
        <v>0</v>
      </c>
      <c r="V388" s="5">
        <f>Tabella1[[#This Row],[TOT. TEMPO POMERIGGIO]]+Tabella1[[#This Row],[TOT. TEMPO MATTINA]]</f>
        <v>0.1875</v>
      </c>
      <c r="W388" s="7">
        <f>((HOUR(Tabella1[[#This Row],[TOT. ORE]])*60)+MINUTE(Tabella1[[#This Row],[TOT. ORE]]))</f>
        <v>270</v>
      </c>
      <c r="Y388" s="6">
        <f>Tabella1[[#This Row],[TOT. MINUTI]]-Tabella1[[#This Row],[FERMO MACCHINA]]</f>
        <v>270</v>
      </c>
      <c r="Z388" s="6">
        <f>ROUNDDOWN(Tabella1[[#This Row],[DIFFERENZA EFFETTIVA - SCARTI]]/Tabella1[[#This Row],[TEMPO EFFETTIVO]]*60,0)</f>
        <v>396</v>
      </c>
    </row>
    <row r="389" spans="1:26" x14ac:dyDescent="0.25">
      <c r="A389" s="1">
        <v>44620</v>
      </c>
      <c r="B389">
        <v>35</v>
      </c>
      <c r="C389" s="6" t="str">
        <f>VLOOKUP(Tabella1[[#This Row],[COD. OPERATORE]],Tabella3[],2,FALSE)</f>
        <v>MELANIA</v>
      </c>
      <c r="D389" t="s">
        <v>16</v>
      </c>
      <c r="E389" t="s">
        <v>26</v>
      </c>
      <c r="F389">
        <v>8</v>
      </c>
      <c r="G389" s="6" t="str">
        <f>VLOOKUP(Tabella1[[#This Row],[COD. MACCHINA]],Tabella35[],2,FALSE)</f>
        <v>MONTAGGIO RUOTE</v>
      </c>
      <c r="H389">
        <v>3000</v>
      </c>
      <c r="I389">
        <v>4000</v>
      </c>
      <c r="J389" s="6">
        <f>Tabella1[[#This Row],[ASS. FINALI]]-Tabella1[[#This Row],[ASS.INIZIALI]]</f>
        <v>1000</v>
      </c>
      <c r="K389" t="s">
        <v>20</v>
      </c>
      <c r="M389" s="6">
        <f>ROUNDDOWN(IF(Tabella1[[#This Row],[DOPPIO OPERATORE '[SI/NO']]]="SI",Tabella1[[#This Row],[DIFFERENZA]]/2,Tabella1[[#This Row],[DIFFERENZA]]),0)</f>
        <v>1000</v>
      </c>
      <c r="O389" s="6">
        <f>Tabella1[[#This Row],[DIFFERENZA EFFETTIVA SE DOPPIO OPERATORE]]-Tabella1[[#This Row],[SCARTI]]</f>
        <v>1000</v>
      </c>
      <c r="P389" s="4">
        <v>0.77083333333333337</v>
      </c>
      <c r="Q389" s="4">
        <v>0.89583333333333337</v>
      </c>
      <c r="R389" s="5">
        <f>Tabella1[[#This Row],[ORA FINE MATTINA]]-Tabella1[[#This Row],[ORA INIZIO MATTINA]]</f>
        <v>0.125</v>
      </c>
      <c r="S389" s="4"/>
      <c r="T389" s="4"/>
      <c r="U389" s="5">
        <f>Tabella1[[#This Row],[ORA FINE POMERIGGIO]]-Tabella1[[#This Row],[ORA INIZIO POMERIGGIO]]</f>
        <v>0</v>
      </c>
      <c r="V389" s="5">
        <f>Tabella1[[#This Row],[TOT. TEMPO POMERIGGIO]]+Tabella1[[#This Row],[TOT. TEMPO MATTINA]]</f>
        <v>0.125</v>
      </c>
      <c r="W389" s="7">
        <f>((HOUR(Tabella1[[#This Row],[TOT. ORE]])*60)+MINUTE(Tabella1[[#This Row],[TOT. ORE]]))</f>
        <v>180</v>
      </c>
      <c r="Y389" s="6">
        <f>Tabella1[[#This Row],[TOT. MINUTI]]-Tabella1[[#This Row],[FERMO MACCHINA]]</f>
        <v>180</v>
      </c>
      <c r="Z389" s="6">
        <f>ROUNDDOWN(Tabella1[[#This Row],[DIFFERENZA EFFETTIVA - SCARTI]]/Tabella1[[#This Row],[TEMPO EFFETTIVO]]*60,0)</f>
        <v>333</v>
      </c>
    </row>
    <row r="390" spans="1:26" x14ac:dyDescent="0.25">
      <c r="A390" s="1">
        <v>44620</v>
      </c>
      <c r="B390">
        <v>35</v>
      </c>
      <c r="C390" s="6" t="str">
        <f>VLOOKUP(Tabella1[[#This Row],[COD. OPERATORE]],Tabella3[],2,FALSE)</f>
        <v>MELANIA</v>
      </c>
      <c r="D390" t="s">
        <v>16</v>
      </c>
      <c r="E390" t="s">
        <v>88</v>
      </c>
      <c r="F390">
        <v>8</v>
      </c>
      <c r="G390" s="6" t="str">
        <f>VLOOKUP(Tabella1[[#This Row],[COD. MACCHINA]],Tabella35[],2,FALSE)</f>
        <v>MONTAGGIO RUOTE</v>
      </c>
      <c r="H390">
        <v>0</v>
      </c>
      <c r="I390">
        <v>160</v>
      </c>
      <c r="J390" s="6">
        <f>Tabella1[[#This Row],[ASS. FINALI]]-Tabella1[[#This Row],[ASS.INIZIALI]]</f>
        <v>160</v>
      </c>
      <c r="K390" t="s">
        <v>20</v>
      </c>
      <c r="M390" s="6">
        <f>ROUNDDOWN(IF(Tabella1[[#This Row],[DOPPIO OPERATORE '[SI/NO']]]="SI",Tabella1[[#This Row],[DIFFERENZA]]/2,Tabella1[[#This Row],[DIFFERENZA]]),0)</f>
        <v>160</v>
      </c>
      <c r="O390" s="6">
        <f>Tabella1[[#This Row],[DIFFERENZA EFFETTIVA SE DOPPIO OPERATORE]]-Tabella1[[#This Row],[SCARTI]]</f>
        <v>160</v>
      </c>
      <c r="P390" s="4">
        <v>0.89583333333333337</v>
      </c>
      <c r="Q390" s="4">
        <v>0.91666666666666663</v>
      </c>
      <c r="R390" s="5">
        <f>Tabella1[[#This Row],[ORA FINE MATTINA]]-Tabella1[[#This Row],[ORA INIZIO MATTINA]]</f>
        <v>2.0833333333333259E-2</v>
      </c>
      <c r="S390" s="4"/>
      <c r="T390" s="4"/>
      <c r="U390" s="5">
        <f>Tabella1[[#This Row],[ORA FINE POMERIGGIO]]-Tabella1[[#This Row],[ORA INIZIO POMERIGGIO]]</f>
        <v>0</v>
      </c>
      <c r="V390" s="5">
        <f>Tabella1[[#This Row],[TOT. TEMPO POMERIGGIO]]+Tabella1[[#This Row],[TOT. TEMPO MATTINA]]</f>
        <v>2.0833333333333259E-2</v>
      </c>
      <c r="W390" s="7">
        <f>((HOUR(Tabella1[[#This Row],[TOT. ORE]])*60)+MINUTE(Tabella1[[#This Row],[TOT. ORE]]))</f>
        <v>30</v>
      </c>
      <c r="Y390" s="6">
        <f>Tabella1[[#This Row],[TOT. MINUTI]]-Tabella1[[#This Row],[FERMO MACCHINA]]</f>
        <v>30</v>
      </c>
      <c r="Z390" s="6">
        <f>ROUNDDOWN(Tabella1[[#This Row],[DIFFERENZA EFFETTIVA - SCARTI]]/Tabella1[[#This Row],[TEMPO EFFETTIVO]]*60,0)</f>
        <v>320</v>
      </c>
    </row>
    <row r="391" spans="1:26" x14ac:dyDescent="0.25">
      <c r="A391" s="1">
        <v>44621</v>
      </c>
      <c r="B391">
        <v>35</v>
      </c>
      <c r="C391" s="6" t="str">
        <f>VLOOKUP(Tabella1[[#This Row],[COD. OPERATORE]],Tabella3[],2,FALSE)</f>
        <v>MELANIA</v>
      </c>
      <c r="D391" t="s">
        <v>16</v>
      </c>
      <c r="E391" t="s">
        <v>26</v>
      </c>
      <c r="F391">
        <v>8</v>
      </c>
      <c r="G391" s="6" t="str">
        <f>VLOOKUP(Tabella1[[#This Row],[COD. MACCHINA]],Tabella35[],2,FALSE)</f>
        <v>MONTAGGIO RUOTE</v>
      </c>
      <c r="H391">
        <v>500</v>
      </c>
      <c r="I391">
        <v>2000</v>
      </c>
      <c r="J391" s="6">
        <f>Tabella1[[#This Row],[ASS. FINALI]]-Tabella1[[#This Row],[ASS.INIZIALI]]</f>
        <v>1500</v>
      </c>
      <c r="K391" t="s">
        <v>20</v>
      </c>
      <c r="M391" s="6">
        <f>ROUNDDOWN(IF(Tabella1[[#This Row],[DOPPIO OPERATORE '[SI/NO']]]="SI",Tabella1[[#This Row],[DIFFERENZA]]/2,Tabella1[[#This Row],[DIFFERENZA]]),0)</f>
        <v>1500</v>
      </c>
      <c r="O391" s="6">
        <f>Tabella1[[#This Row],[DIFFERENZA EFFETTIVA SE DOPPIO OPERATORE]]-Tabella1[[#This Row],[SCARTI]]</f>
        <v>1500</v>
      </c>
      <c r="P391" s="4">
        <v>0.58333333333333337</v>
      </c>
      <c r="Q391" s="4">
        <v>0.73958333333333337</v>
      </c>
      <c r="R391" s="5">
        <f>Tabella1[[#This Row],[ORA FINE MATTINA]]-Tabella1[[#This Row],[ORA INIZIO MATTINA]]</f>
        <v>0.15625</v>
      </c>
      <c r="S391" s="4"/>
      <c r="T391" s="4"/>
      <c r="U391" s="5">
        <f>Tabella1[[#This Row],[ORA FINE POMERIGGIO]]-Tabella1[[#This Row],[ORA INIZIO POMERIGGIO]]</f>
        <v>0</v>
      </c>
      <c r="V391" s="5">
        <f>Tabella1[[#This Row],[TOT. TEMPO POMERIGGIO]]+Tabella1[[#This Row],[TOT. TEMPO MATTINA]]</f>
        <v>0.15625</v>
      </c>
      <c r="W391" s="7">
        <f>((HOUR(Tabella1[[#This Row],[TOT. ORE]])*60)+MINUTE(Tabella1[[#This Row],[TOT. ORE]]))</f>
        <v>225</v>
      </c>
      <c r="Y391" s="6">
        <f>Tabella1[[#This Row],[TOT. MINUTI]]-Tabella1[[#This Row],[FERMO MACCHINA]]</f>
        <v>225</v>
      </c>
      <c r="Z391" s="6">
        <f>ROUNDDOWN(Tabella1[[#This Row],[DIFFERENZA EFFETTIVA - SCARTI]]/Tabella1[[#This Row],[TEMPO EFFETTIVO]]*60,0)</f>
        <v>400</v>
      </c>
    </row>
    <row r="392" spans="1:26" x14ac:dyDescent="0.25">
      <c r="A392" s="1">
        <v>44621</v>
      </c>
      <c r="B392">
        <v>35</v>
      </c>
      <c r="C392" s="6" t="str">
        <f>VLOOKUP(Tabella1[[#This Row],[COD. OPERATORE]],Tabella3[],2,FALSE)</f>
        <v>MELANIA</v>
      </c>
      <c r="D392" t="s">
        <v>16</v>
      </c>
      <c r="E392" t="s">
        <v>244</v>
      </c>
      <c r="F392">
        <v>6</v>
      </c>
      <c r="G392" s="6" t="str">
        <f>VLOOKUP(Tabella1[[#This Row],[COD. MACCHINA]],Tabella35[],2,FALSE)</f>
        <v>MSA matr.4319</v>
      </c>
      <c r="H392">
        <v>563082</v>
      </c>
      <c r="I392">
        <v>563282</v>
      </c>
      <c r="J392" s="6">
        <f>Tabella1[[#This Row],[ASS. FINALI]]-Tabella1[[#This Row],[ASS.INIZIALI]]</f>
        <v>200</v>
      </c>
      <c r="K392" t="s">
        <v>20</v>
      </c>
      <c r="M392" s="6">
        <f>ROUNDDOWN(IF(Tabella1[[#This Row],[DOPPIO OPERATORE '[SI/NO']]]="SI",Tabella1[[#This Row],[DIFFERENZA]]/2,Tabella1[[#This Row],[DIFFERENZA]]),0)</f>
        <v>200</v>
      </c>
      <c r="O392" s="6">
        <f>Tabella1[[#This Row],[DIFFERENZA EFFETTIVA SE DOPPIO OPERATORE]]-Tabella1[[#This Row],[SCARTI]]</f>
        <v>200</v>
      </c>
      <c r="P392" s="4">
        <v>0.73958333333333337</v>
      </c>
      <c r="Q392" s="4">
        <v>0.76041666666666663</v>
      </c>
      <c r="R392" s="5">
        <f>Tabella1[[#This Row],[ORA FINE MATTINA]]-Tabella1[[#This Row],[ORA INIZIO MATTINA]]</f>
        <v>2.0833333333333259E-2</v>
      </c>
      <c r="S392" s="4"/>
      <c r="T392" s="4"/>
      <c r="U392" s="5">
        <f>Tabella1[[#This Row],[ORA FINE POMERIGGIO]]-Tabella1[[#This Row],[ORA INIZIO POMERIGGIO]]</f>
        <v>0</v>
      </c>
      <c r="V392" s="5">
        <f>Tabella1[[#This Row],[TOT. TEMPO POMERIGGIO]]+Tabella1[[#This Row],[TOT. TEMPO MATTINA]]</f>
        <v>2.0833333333333259E-2</v>
      </c>
      <c r="W392" s="7">
        <f>((HOUR(Tabella1[[#This Row],[TOT. ORE]])*60)+MINUTE(Tabella1[[#This Row],[TOT. ORE]]))</f>
        <v>30</v>
      </c>
      <c r="Y392" s="6">
        <f>Tabella1[[#This Row],[TOT. MINUTI]]-Tabella1[[#This Row],[FERMO MACCHINA]]</f>
        <v>30</v>
      </c>
      <c r="Z392" s="6">
        <f>ROUNDDOWN(Tabella1[[#This Row],[DIFFERENZA EFFETTIVA - SCARTI]]/Tabella1[[#This Row],[TEMPO EFFETTIVO]]*60,0)</f>
        <v>400</v>
      </c>
    </row>
    <row r="393" spans="1:26" x14ac:dyDescent="0.25">
      <c r="A393" s="1">
        <v>44621</v>
      </c>
      <c r="B393">
        <v>35</v>
      </c>
      <c r="C393" s="6" t="str">
        <f>VLOOKUP(Tabella1[[#This Row],[COD. OPERATORE]],Tabella3[],2,FALSE)</f>
        <v>MELANIA</v>
      </c>
      <c r="D393" t="s">
        <v>16</v>
      </c>
      <c r="E393" t="s">
        <v>26</v>
      </c>
      <c r="F393">
        <v>6</v>
      </c>
      <c r="G393" s="6" t="str">
        <f>VLOOKUP(Tabella1[[#This Row],[COD. MACCHINA]],Tabella35[],2,FALSE)</f>
        <v>MSA matr.4319</v>
      </c>
      <c r="H393">
        <v>563282</v>
      </c>
      <c r="I393">
        <v>563791</v>
      </c>
      <c r="J393" s="6">
        <f>Tabella1[[#This Row],[ASS. FINALI]]-Tabella1[[#This Row],[ASS.INIZIALI]]</f>
        <v>509</v>
      </c>
      <c r="K393" t="s">
        <v>20</v>
      </c>
      <c r="M393" s="6">
        <f>ROUNDDOWN(IF(Tabella1[[#This Row],[DOPPIO OPERATORE '[SI/NO']]]="SI",Tabella1[[#This Row],[DIFFERENZA]]/2,Tabella1[[#This Row],[DIFFERENZA]]),0)</f>
        <v>509</v>
      </c>
      <c r="O393" s="6">
        <f>Tabella1[[#This Row],[DIFFERENZA EFFETTIVA SE DOPPIO OPERATORE]]-Tabella1[[#This Row],[SCARTI]]</f>
        <v>509</v>
      </c>
      <c r="P393" s="4">
        <v>0.76041666666666663</v>
      </c>
      <c r="Q393" s="4">
        <v>0.83333333333333337</v>
      </c>
      <c r="R393" s="5">
        <f>Tabella1[[#This Row],[ORA FINE MATTINA]]-Tabella1[[#This Row],[ORA INIZIO MATTINA]]</f>
        <v>7.2916666666666741E-2</v>
      </c>
      <c r="S393" s="4"/>
      <c r="T393" s="4"/>
      <c r="U393" s="5">
        <f>Tabella1[[#This Row],[ORA FINE POMERIGGIO]]-Tabella1[[#This Row],[ORA INIZIO POMERIGGIO]]</f>
        <v>0</v>
      </c>
      <c r="V393" s="5">
        <f>Tabella1[[#This Row],[TOT. TEMPO POMERIGGIO]]+Tabella1[[#This Row],[TOT. TEMPO MATTINA]]</f>
        <v>7.2916666666666741E-2</v>
      </c>
      <c r="W393" s="7">
        <f>((HOUR(Tabella1[[#This Row],[TOT. ORE]])*60)+MINUTE(Tabella1[[#This Row],[TOT. ORE]]))</f>
        <v>105</v>
      </c>
      <c r="Y393" s="6">
        <f>Tabella1[[#This Row],[TOT. MINUTI]]-Tabella1[[#This Row],[FERMO MACCHINA]]</f>
        <v>105</v>
      </c>
      <c r="Z393" s="6">
        <f>ROUNDDOWN(Tabella1[[#This Row],[DIFFERENZA EFFETTIVA - SCARTI]]/Tabella1[[#This Row],[TEMPO EFFETTIVO]]*60,0)</f>
        <v>290</v>
      </c>
    </row>
    <row r="394" spans="1:26" x14ac:dyDescent="0.25">
      <c r="A394" s="1">
        <v>44621</v>
      </c>
      <c r="B394">
        <v>35</v>
      </c>
      <c r="C394" s="6" t="str">
        <f>VLOOKUP(Tabella1[[#This Row],[COD. OPERATORE]],Tabella3[],2,FALSE)</f>
        <v>MELANIA</v>
      </c>
      <c r="D394" t="s">
        <v>16</v>
      </c>
      <c r="E394" t="s">
        <v>244</v>
      </c>
      <c r="F394">
        <v>6</v>
      </c>
      <c r="G394" s="6" t="str">
        <f>VLOOKUP(Tabella1[[#This Row],[COD. MACCHINA]],Tabella35[],2,FALSE)</f>
        <v>MSA matr.4319</v>
      </c>
      <c r="H394">
        <v>563792</v>
      </c>
      <c r="I394">
        <v>564049</v>
      </c>
      <c r="J394" s="6">
        <f>Tabella1[[#This Row],[ASS. FINALI]]-Tabella1[[#This Row],[ASS.INIZIALI]]</f>
        <v>257</v>
      </c>
      <c r="K394" t="s">
        <v>20</v>
      </c>
      <c r="M394" s="6">
        <f>ROUNDDOWN(IF(Tabella1[[#This Row],[DOPPIO OPERATORE '[SI/NO']]]="SI",Tabella1[[#This Row],[DIFFERENZA]]/2,Tabella1[[#This Row],[DIFFERENZA]]),0)</f>
        <v>257</v>
      </c>
      <c r="O394" s="6">
        <f>Tabella1[[#This Row],[DIFFERENZA EFFETTIVA SE DOPPIO OPERATORE]]-Tabella1[[#This Row],[SCARTI]]</f>
        <v>257</v>
      </c>
      <c r="P394" s="4">
        <v>0.88541666666666663</v>
      </c>
      <c r="Q394" s="4">
        <v>0.91666666666666663</v>
      </c>
      <c r="R394" s="5">
        <f>Tabella1[[#This Row],[ORA FINE MATTINA]]-Tabella1[[#This Row],[ORA INIZIO MATTINA]]</f>
        <v>3.125E-2</v>
      </c>
      <c r="S394" s="4"/>
      <c r="T394" s="4"/>
      <c r="U394" s="5">
        <f>Tabella1[[#This Row],[ORA FINE POMERIGGIO]]-Tabella1[[#This Row],[ORA INIZIO POMERIGGIO]]</f>
        <v>0</v>
      </c>
      <c r="V394" s="5">
        <f>Tabella1[[#This Row],[TOT. TEMPO POMERIGGIO]]+Tabella1[[#This Row],[TOT. TEMPO MATTINA]]</f>
        <v>3.125E-2</v>
      </c>
      <c r="W394" s="7">
        <f>((HOUR(Tabella1[[#This Row],[TOT. ORE]])*60)+MINUTE(Tabella1[[#This Row],[TOT. ORE]]))</f>
        <v>45</v>
      </c>
      <c r="Y394" s="6">
        <f>Tabella1[[#This Row],[TOT. MINUTI]]-Tabella1[[#This Row],[FERMO MACCHINA]]</f>
        <v>45</v>
      </c>
      <c r="Z394" s="6">
        <f>ROUNDDOWN(Tabella1[[#This Row],[DIFFERENZA EFFETTIVA - SCARTI]]/Tabella1[[#This Row],[TEMPO EFFETTIVO]]*60,0)</f>
        <v>342</v>
      </c>
    </row>
    <row r="395" spans="1:26" x14ac:dyDescent="0.25">
      <c r="A395" s="1">
        <v>44621</v>
      </c>
      <c r="B395">
        <v>1</v>
      </c>
      <c r="C395" s="6" t="str">
        <f>VLOOKUP(Tabella1[[#This Row],[COD. OPERATORE]],Tabella3[],2,FALSE)</f>
        <v>ROBY</v>
      </c>
      <c r="D395" t="s">
        <v>56</v>
      </c>
      <c r="E395" t="s">
        <v>245</v>
      </c>
      <c r="F395" t="s">
        <v>64</v>
      </c>
      <c r="G395" s="6" t="str">
        <f>VLOOKUP(Tabella1[[#This Row],[COD. MACCHINA]],Tabella35[],2,FALSE)</f>
        <v>MANUALE</v>
      </c>
      <c r="H395">
        <v>255</v>
      </c>
      <c r="I395">
        <v>500</v>
      </c>
      <c r="J395" s="6">
        <f>Tabella1[[#This Row],[ASS. FINALI]]-Tabella1[[#This Row],[ASS.INIZIALI]]</f>
        <v>245</v>
      </c>
      <c r="K395" t="s">
        <v>58</v>
      </c>
      <c r="M395" s="6">
        <f>ROUNDDOWN(IF(Tabella1[[#This Row],[DOPPIO OPERATORE '[SI/NO']]]="SI",Tabella1[[#This Row],[DIFFERENZA]]/2,Tabella1[[#This Row],[DIFFERENZA]]),0)</f>
        <v>122</v>
      </c>
      <c r="O395" s="6">
        <f>Tabella1[[#This Row],[DIFFERENZA EFFETTIVA SE DOPPIO OPERATORE]]-Tabella1[[#This Row],[SCARTI]]</f>
        <v>122</v>
      </c>
      <c r="P395" s="4">
        <v>0.33333333333333331</v>
      </c>
      <c r="Q395" s="4">
        <v>0.3923611111111111</v>
      </c>
      <c r="R395" s="5">
        <f>Tabella1[[#This Row],[ORA FINE MATTINA]]-Tabella1[[#This Row],[ORA INIZIO MATTINA]]</f>
        <v>5.902777777777779E-2</v>
      </c>
      <c r="S395" s="4"/>
      <c r="T395" s="4"/>
      <c r="U395" s="5">
        <f>Tabella1[[#This Row],[ORA FINE POMERIGGIO]]-Tabella1[[#This Row],[ORA INIZIO POMERIGGIO]]</f>
        <v>0</v>
      </c>
      <c r="V395" s="5">
        <f>Tabella1[[#This Row],[TOT. TEMPO POMERIGGIO]]+Tabella1[[#This Row],[TOT. TEMPO MATTINA]]</f>
        <v>5.902777777777779E-2</v>
      </c>
      <c r="W395" s="7">
        <f>((HOUR(Tabella1[[#This Row],[TOT. ORE]])*60)+MINUTE(Tabella1[[#This Row],[TOT. ORE]]))</f>
        <v>85</v>
      </c>
      <c r="Y395" s="6">
        <f>Tabella1[[#This Row],[TOT. MINUTI]]-Tabella1[[#This Row],[FERMO MACCHINA]]</f>
        <v>85</v>
      </c>
      <c r="Z395" s="6">
        <f>ROUNDDOWN(Tabella1[[#This Row],[DIFFERENZA EFFETTIVA - SCARTI]]/Tabella1[[#This Row],[TEMPO EFFETTIVO]]*60,0)</f>
        <v>86</v>
      </c>
    </row>
    <row r="396" spans="1:26" x14ac:dyDescent="0.25">
      <c r="A396" s="1">
        <v>44621</v>
      </c>
      <c r="B396">
        <v>1</v>
      </c>
      <c r="C396" s="6" t="str">
        <f>VLOOKUP(Tabella1[[#This Row],[COD. OPERATORE]],Tabella3[],2,FALSE)</f>
        <v>ROBY</v>
      </c>
      <c r="D396" t="s">
        <v>56</v>
      </c>
      <c r="E396" t="s">
        <v>189</v>
      </c>
      <c r="F396" t="s">
        <v>64</v>
      </c>
      <c r="G396" s="6" t="str">
        <f>VLOOKUP(Tabella1[[#This Row],[COD. MACCHINA]],Tabella35[],2,FALSE)</f>
        <v>MANUALE</v>
      </c>
      <c r="H396">
        <v>0</v>
      </c>
      <c r="I396">
        <v>100</v>
      </c>
      <c r="J396" s="6">
        <f>Tabella1[[#This Row],[ASS. FINALI]]-Tabella1[[#This Row],[ASS.INIZIALI]]</f>
        <v>100</v>
      </c>
      <c r="K396" t="s">
        <v>58</v>
      </c>
      <c r="M396" s="6">
        <f>ROUNDDOWN(IF(Tabella1[[#This Row],[DOPPIO OPERATORE '[SI/NO']]]="SI",Tabella1[[#This Row],[DIFFERENZA]]/2,Tabella1[[#This Row],[DIFFERENZA]]),0)</f>
        <v>50</v>
      </c>
      <c r="O396" s="6">
        <f>Tabella1[[#This Row],[DIFFERENZA EFFETTIVA SE DOPPIO OPERATORE]]-Tabella1[[#This Row],[SCARTI]]</f>
        <v>50</v>
      </c>
      <c r="P396" s="4">
        <v>0.39583333333333331</v>
      </c>
      <c r="Q396" s="4">
        <v>0.4201388888888889</v>
      </c>
      <c r="R396" s="5">
        <f>Tabella1[[#This Row],[ORA FINE MATTINA]]-Tabella1[[#This Row],[ORA INIZIO MATTINA]]</f>
        <v>2.430555555555558E-2</v>
      </c>
      <c r="S396" s="4"/>
      <c r="T396" s="4"/>
      <c r="U396" s="5">
        <f>Tabella1[[#This Row],[ORA FINE POMERIGGIO]]-Tabella1[[#This Row],[ORA INIZIO POMERIGGIO]]</f>
        <v>0</v>
      </c>
      <c r="V396" s="5">
        <f>Tabella1[[#This Row],[TOT. TEMPO POMERIGGIO]]+Tabella1[[#This Row],[TOT. TEMPO MATTINA]]</f>
        <v>2.430555555555558E-2</v>
      </c>
      <c r="W396" s="7">
        <f>((HOUR(Tabella1[[#This Row],[TOT. ORE]])*60)+MINUTE(Tabella1[[#This Row],[TOT. ORE]]))</f>
        <v>35</v>
      </c>
      <c r="Y396" s="6">
        <f>Tabella1[[#This Row],[TOT. MINUTI]]-Tabella1[[#This Row],[FERMO MACCHINA]]</f>
        <v>35</v>
      </c>
      <c r="Z396" s="6">
        <f>ROUNDDOWN(Tabella1[[#This Row],[DIFFERENZA EFFETTIVA - SCARTI]]/Tabella1[[#This Row],[TEMPO EFFETTIVO]]*60,0)</f>
        <v>85</v>
      </c>
    </row>
    <row r="397" spans="1:26" x14ac:dyDescent="0.25">
      <c r="A397" s="1">
        <v>44621</v>
      </c>
      <c r="B397">
        <v>1</v>
      </c>
      <c r="C397" s="6" t="str">
        <f>VLOOKUP(Tabella1[[#This Row],[COD. OPERATORE]],Tabella3[],2,FALSE)</f>
        <v>ROBY</v>
      </c>
      <c r="D397" t="s">
        <v>56</v>
      </c>
      <c r="E397" t="s">
        <v>246</v>
      </c>
      <c r="F397" t="s">
        <v>64</v>
      </c>
      <c r="G397" s="6" t="str">
        <f>VLOOKUP(Tabella1[[#This Row],[COD. MACCHINA]],Tabella35[],2,FALSE)</f>
        <v>MANUALE</v>
      </c>
      <c r="H397">
        <v>0</v>
      </c>
      <c r="I397">
        <v>400</v>
      </c>
      <c r="J397" s="6">
        <f>Tabella1[[#This Row],[ASS. FINALI]]-Tabella1[[#This Row],[ASS.INIZIALI]]</f>
        <v>400</v>
      </c>
      <c r="K397" t="s">
        <v>58</v>
      </c>
      <c r="M397" s="6">
        <f>ROUNDDOWN(IF(Tabella1[[#This Row],[DOPPIO OPERATORE '[SI/NO']]]="SI",Tabella1[[#This Row],[DIFFERENZA]]/2,Tabella1[[#This Row],[DIFFERENZA]]),0)</f>
        <v>200</v>
      </c>
      <c r="O397" s="6">
        <f>Tabella1[[#This Row],[DIFFERENZA EFFETTIVA SE DOPPIO OPERATORE]]-Tabella1[[#This Row],[SCARTI]]</f>
        <v>200</v>
      </c>
      <c r="P397" s="4">
        <v>0.4236111111111111</v>
      </c>
      <c r="Q397" s="4">
        <v>0.4916666666666667</v>
      </c>
      <c r="R397" s="5">
        <f>Tabella1[[#This Row],[ORA FINE MATTINA]]-Tabella1[[#This Row],[ORA INIZIO MATTINA]]</f>
        <v>6.8055555555555591E-2</v>
      </c>
      <c r="S397" s="4"/>
      <c r="T397" s="4"/>
      <c r="U397" s="5">
        <f>Tabella1[[#This Row],[ORA FINE POMERIGGIO]]-Tabella1[[#This Row],[ORA INIZIO POMERIGGIO]]</f>
        <v>0</v>
      </c>
      <c r="V397" s="5">
        <f>Tabella1[[#This Row],[TOT. TEMPO POMERIGGIO]]+Tabella1[[#This Row],[TOT. TEMPO MATTINA]]</f>
        <v>6.8055555555555591E-2</v>
      </c>
      <c r="W397" s="7">
        <f>((HOUR(Tabella1[[#This Row],[TOT. ORE]])*60)+MINUTE(Tabella1[[#This Row],[TOT. ORE]]))</f>
        <v>98</v>
      </c>
      <c r="Y397" s="6">
        <f>Tabella1[[#This Row],[TOT. MINUTI]]-Tabella1[[#This Row],[FERMO MACCHINA]]</f>
        <v>98</v>
      </c>
      <c r="Z397" s="6">
        <f>ROUNDDOWN(Tabella1[[#This Row],[DIFFERENZA EFFETTIVA - SCARTI]]/Tabella1[[#This Row],[TEMPO EFFETTIVO]]*60,0)</f>
        <v>122</v>
      </c>
    </row>
    <row r="398" spans="1:26" x14ac:dyDescent="0.25">
      <c r="A398" s="1">
        <v>44621</v>
      </c>
      <c r="B398">
        <v>1</v>
      </c>
      <c r="C398" s="6" t="str">
        <f>VLOOKUP(Tabella1[[#This Row],[COD. OPERATORE]],Tabella3[],2,FALSE)</f>
        <v>ROBY</v>
      </c>
      <c r="D398" t="s">
        <v>56</v>
      </c>
      <c r="E398" t="s">
        <v>247</v>
      </c>
      <c r="F398" t="s">
        <v>64</v>
      </c>
      <c r="G398" s="6" t="str">
        <f>VLOOKUP(Tabella1[[#This Row],[COD. MACCHINA]],Tabella35[],2,FALSE)</f>
        <v>MANUALE</v>
      </c>
      <c r="H398">
        <v>0</v>
      </c>
      <c r="I398">
        <v>800</v>
      </c>
      <c r="J398" s="6">
        <f>Tabella1[[#This Row],[ASS. FINALI]]-Tabella1[[#This Row],[ASS.INIZIALI]]</f>
        <v>800</v>
      </c>
      <c r="K398" t="s">
        <v>58</v>
      </c>
      <c r="M398" s="6">
        <f>ROUNDDOWN(IF(Tabella1[[#This Row],[DOPPIO OPERATORE '[SI/NO']]]="SI",Tabella1[[#This Row],[DIFFERENZA]]/2,Tabella1[[#This Row],[DIFFERENZA]]),0)</f>
        <v>400</v>
      </c>
      <c r="O398" s="6">
        <f>Tabella1[[#This Row],[DIFFERENZA EFFETTIVA SE DOPPIO OPERATORE]]-Tabella1[[#This Row],[SCARTI]]</f>
        <v>400</v>
      </c>
      <c r="P398" s="4">
        <v>0.49305555555555558</v>
      </c>
      <c r="Q398" s="4">
        <v>0.5</v>
      </c>
      <c r="R398" s="5">
        <f>Tabella1[[#This Row],[ORA FINE MATTINA]]-Tabella1[[#This Row],[ORA INIZIO MATTINA]]</f>
        <v>6.9444444444444198E-3</v>
      </c>
      <c r="S398" s="4">
        <v>0.5625</v>
      </c>
      <c r="T398" s="4">
        <v>0.65972222222222221</v>
      </c>
      <c r="U398" s="5">
        <f>Tabella1[[#This Row],[ORA FINE POMERIGGIO]]-Tabella1[[#This Row],[ORA INIZIO POMERIGGIO]]</f>
        <v>9.722222222222221E-2</v>
      </c>
      <c r="V398" s="5">
        <f>Tabella1[[#This Row],[TOT. TEMPO POMERIGGIO]]+Tabella1[[#This Row],[TOT. TEMPO MATTINA]]</f>
        <v>0.10416666666666663</v>
      </c>
      <c r="W398" s="7">
        <f>((HOUR(Tabella1[[#This Row],[TOT. ORE]])*60)+MINUTE(Tabella1[[#This Row],[TOT. ORE]]))</f>
        <v>150</v>
      </c>
      <c r="Y398" s="6">
        <f>Tabella1[[#This Row],[TOT. MINUTI]]-Tabella1[[#This Row],[FERMO MACCHINA]]</f>
        <v>150</v>
      </c>
      <c r="Z398" s="6">
        <f>ROUNDDOWN(Tabella1[[#This Row],[DIFFERENZA EFFETTIVA - SCARTI]]/Tabella1[[#This Row],[TEMPO EFFETTIVO]]*60,0)</f>
        <v>160</v>
      </c>
    </row>
    <row r="399" spans="1:26" x14ac:dyDescent="0.25">
      <c r="A399" s="1">
        <v>44621</v>
      </c>
      <c r="B399">
        <v>1</v>
      </c>
      <c r="C399" s="6" t="str">
        <f>VLOOKUP(Tabella1[[#This Row],[COD. OPERATORE]],Tabella3[],2,FALSE)</f>
        <v>ROBY</v>
      </c>
      <c r="D399" t="s">
        <v>74</v>
      </c>
      <c r="E399" t="s">
        <v>155</v>
      </c>
      <c r="F399">
        <v>4</v>
      </c>
      <c r="G399" s="6" t="str">
        <f>VLOOKUP(Tabella1[[#This Row],[COD. MACCHINA]],Tabella35[],2,FALSE)</f>
        <v>LASER VERDE</v>
      </c>
      <c r="H399">
        <v>0</v>
      </c>
      <c r="I399">
        <v>183</v>
      </c>
      <c r="J399" s="6">
        <f>Tabella1[[#This Row],[ASS. FINALI]]-Tabella1[[#This Row],[ASS.INIZIALI]]</f>
        <v>183</v>
      </c>
      <c r="K399" t="s">
        <v>20</v>
      </c>
      <c r="M399" s="6">
        <f>ROUNDDOWN(IF(Tabella1[[#This Row],[DOPPIO OPERATORE '[SI/NO']]]="SI",Tabella1[[#This Row],[DIFFERENZA]]/2,Tabella1[[#This Row],[DIFFERENZA]]),0)</f>
        <v>183</v>
      </c>
      <c r="O399" s="6">
        <f>Tabella1[[#This Row],[DIFFERENZA EFFETTIVA SE DOPPIO OPERATORE]]-Tabella1[[#This Row],[SCARTI]]</f>
        <v>183</v>
      </c>
      <c r="P399" s="4">
        <v>0.66319444444444442</v>
      </c>
      <c r="Q399" s="4">
        <v>0.72916666666666663</v>
      </c>
      <c r="R399" s="5">
        <f>Tabella1[[#This Row],[ORA FINE MATTINA]]-Tabella1[[#This Row],[ORA INIZIO MATTINA]]</f>
        <v>6.597222222222221E-2</v>
      </c>
      <c r="S399" s="4"/>
      <c r="T399" s="4"/>
      <c r="U399" s="5">
        <f>Tabella1[[#This Row],[ORA FINE POMERIGGIO]]-Tabella1[[#This Row],[ORA INIZIO POMERIGGIO]]</f>
        <v>0</v>
      </c>
      <c r="V399" s="5">
        <f>Tabella1[[#This Row],[TOT. TEMPO POMERIGGIO]]+Tabella1[[#This Row],[TOT. TEMPO MATTINA]]</f>
        <v>6.597222222222221E-2</v>
      </c>
      <c r="W399" s="7">
        <f>((HOUR(Tabella1[[#This Row],[TOT. ORE]])*60)+MINUTE(Tabella1[[#This Row],[TOT. ORE]]))</f>
        <v>95</v>
      </c>
      <c r="Y399" s="6">
        <f>Tabella1[[#This Row],[TOT. MINUTI]]-Tabella1[[#This Row],[FERMO MACCHINA]]</f>
        <v>95</v>
      </c>
      <c r="Z399" s="6">
        <f>ROUNDDOWN(Tabella1[[#This Row],[DIFFERENZA EFFETTIVA - SCARTI]]/Tabella1[[#This Row],[TEMPO EFFETTIVO]]*60,0)</f>
        <v>115</v>
      </c>
    </row>
    <row r="400" spans="1:26" x14ac:dyDescent="0.25">
      <c r="A400" s="1">
        <v>44621</v>
      </c>
      <c r="B400">
        <v>1</v>
      </c>
      <c r="C400" s="6" t="str">
        <f>VLOOKUP(Tabella1[[#This Row],[COD. OPERATORE]],Tabella3[],2,FALSE)</f>
        <v>ROBY</v>
      </c>
      <c r="D400" t="s">
        <v>74</v>
      </c>
      <c r="E400" t="s">
        <v>155</v>
      </c>
      <c r="F400">
        <v>22</v>
      </c>
      <c r="G400" s="6" t="str">
        <f>VLOOKUP(Tabella1[[#This Row],[COD. MACCHINA]],Tabella35[],2,FALSE)</f>
        <v>LASER VIOLA</v>
      </c>
      <c r="H400">
        <v>0</v>
      </c>
      <c r="I400">
        <v>183</v>
      </c>
      <c r="J400" s="6">
        <f>Tabella1[[#This Row],[ASS. FINALI]]-Tabella1[[#This Row],[ASS.INIZIALI]]</f>
        <v>183</v>
      </c>
      <c r="K400" t="s">
        <v>20</v>
      </c>
      <c r="M400" s="6">
        <f>ROUNDDOWN(IF(Tabella1[[#This Row],[DOPPIO OPERATORE '[SI/NO']]]="SI",Tabella1[[#This Row],[DIFFERENZA]]/2,Tabella1[[#This Row],[DIFFERENZA]]),0)</f>
        <v>183</v>
      </c>
      <c r="O400" s="6">
        <f>Tabella1[[#This Row],[DIFFERENZA EFFETTIVA SE DOPPIO OPERATORE]]-Tabella1[[#This Row],[SCARTI]]</f>
        <v>183</v>
      </c>
      <c r="P400" s="4">
        <v>0.66319444444444442</v>
      </c>
      <c r="Q400" s="4">
        <v>0.72916666666666663</v>
      </c>
      <c r="R400" s="5">
        <f>Tabella1[[#This Row],[ORA FINE MATTINA]]-Tabella1[[#This Row],[ORA INIZIO MATTINA]]</f>
        <v>6.597222222222221E-2</v>
      </c>
      <c r="S400" s="4"/>
      <c r="T400" s="4"/>
      <c r="U400" s="5">
        <f>Tabella1[[#This Row],[ORA FINE POMERIGGIO]]-Tabella1[[#This Row],[ORA INIZIO POMERIGGIO]]</f>
        <v>0</v>
      </c>
      <c r="V400" s="5">
        <f>Tabella1[[#This Row],[TOT. TEMPO POMERIGGIO]]+Tabella1[[#This Row],[TOT. TEMPO MATTINA]]</f>
        <v>6.597222222222221E-2</v>
      </c>
      <c r="W400" s="7">
        <f>((HOUR(Tabella1[[#This Row],[TOT. ORE]])*60)+MINUTE(Tabella1[[#This Row],[TOT. ORE]]))</f>
        <v>95</v>
      </c>
      <c r="Y400" s="6">
        <f>Tabella1[[#This Row],[TOT. MINUTI]]-Tabella1[[#This Row],[FERMO MACCHINA]]</f>
        <v>95</v>
      </c>
      <c r="Z400" s="6">
        <f>ROUNDDOWN(Tabella1[[#This Row],[DIFFERENZA EFFETTIVA - SCARTI]]/Tabella1[[#This Row],[TEMPO EFFETTIVO]]*60,0)</f>
        <v>115</v>
      </c>
    </row>
    <row r="401" spans="1:27" x14ac:dyDescent="0.25">
      <c r="A401" s="1">
        <v>44622</v>
      </c>
      <c r="B401">
        <v>1</v>
      </c>
      <c r="C401" s="6" t="str">
        <f>VLOOKUP(Tabella1[[#This Row],[COD. OPERATORE]],Tabella3[],2,FALSE)</f>
        <v>ROBY</v>
      </c>
      <c r="D401" t="s">
        <v>74</v>
      </c>
      <c r="E401" t="s">
        <v>155</v>
      </c>
      <c r="F401">
        <v>4</v>
      </c>
      <c r="G401" s="6" t="str">
        <f>VLOOKUP(Tabella1[[#This Row],[COD. MACCHINA]],Tabella35[],2,FALSE)</f>
        <v>LASER VERDE</v>
      </c>
      <c r="H401">
        <v>183</v>
      </c>
      <c r="I401">
        <v>1125</v>
      </c>
      <c r="J401" s="6">
        <f>Tabella1[[#This Row],[ASS. FINALI]]-Tabella1[[#This Row],[ASS.INIZIALI]]</f>
        <v>942</v>
      </c>
      <c r="K401" t="s">
        <v>20</v>
      </c>
      <c r="M401" s="6">
        <f>ROUNDDOWN(IF(Tabella1[[#This Row],[DOPPIO OPERATORE '[SI/NO']]]="SI",Tabella1[[#This Row],[DIFFERENZA]]/2,Tabella1[[#This Row],[DIFFERENZA]]),0)</f>
        <v>942</v>
      </c>
      <c r="O401" s="6">
        <f>Tabella1[[#This Row],[DIFFERENZA EFFETTIVA SE DOPPIO OPERATORE]]-Tabella1[[#This Row],[SCARTI]]</f>
        <v>942</v>
      </c>
      <c r="P401" s="4">
        <v>0.33333333333333331</v>
      </c>
      <c r="Q401" s="4">
        <v>0.5</v>
      </c>
      <c r="R401" s="5">
        <f>Tabella1[[#This Row],[ORA FINE MATTINA]]-Tabella1[[#This Row],[ORA INIZIO MATTINA]]</f>
        <v>0.16666666666666669</v>
      </c>
      <c r="S401" s="4">
        <v>0.5625</v>
      </c>
      <c r="T401" s="4">
        <v>0.72916666666666663</v>
      </c>
      <c r="U401" s="5">
        <f>Tabella1[[#This Row],[ORA FINE POMERIGGIO]]-Tabella1[[#This Row],[ORA INIZIO POMERIGGIO]]</f>
        <v>0.16666666666666663</v>
      </c>
      <c r="V401" s="5">
        <f>Tabella1[[#This Row],[TOT. TEMPO POMERIGGIO]]+Tabella1[[#This Row],[TOT. TEMPO MATTINA]]</f>
        <v>0.33333333333333331</v>
      </c>
      <c r="W401" s="7">
        <f>((HOUR(Tabella1[[#This Row],[TOT. ORE]])*60)+MINUTE(Tabella1[[#This Row],[TOT. ORE]]))</f>
        <v>480</v>
      </c>
      <c r="Y401" s="6">
        <f>Tabella1[[#This Row],[TOT. MINUTI]]-Tabella1[[#This Row],[FERMO MACCHINA]]</f>
        <v>480</v>
      </c>
      <c r="Z401" s="6">
        <f>ROUNDDOWN(Tabella1[[#This Row],[DIFFERENZA EFFETTIVA - SCARTI]]/Tabella1[[#This Row],[TEMPO EFFETTIVO]]*60,0)</f>
        <v>117</v>
      </c>
    </row>
    <row r="402" spans="1:27" x14ac:dyDescent="0.25">
      <c r="A402" s="1">
        <v>44622</v>
      </c>
      <c r="B402">
        <v>1</v>
      </c>
      <c r="C402" s="6" t="str">
        <f>VLOOKUP(Tabella1[[#This Row],[COD. OPERATORE]],Tabella3[],2,FALSE)</f>
        <v>ROBY</v>
      </c>
      <c r="D402" t="s">
        <v>74</v>
      </c>
      <c r="E402" t="s">
        <v>155</v>
      </c>
      <c r="F402">
        <v>22</v>
      </c>
      <c r="G402" s="6" t="str">
        <f>VLOOKUP(Tabella1[[#This Row],[COD. MACCHINA]],Tabella35[],2,FALSE)</f>
        <v>LASER VIOLA</v>
      </c>
      <c r="H402">
        <v>183</v>
      </c>
      <c r="I402">
        <v>1125</v>
      </c>
      <c r="J402" s="6">
        <f>Tabella1[[#This Row],[ASS. FINALI]]-Tabella1[[#This Row],[ASS.INIZIALI]]</f>
        <v>942</v>
      </c>
      <c r="K402" t="s">
        <v>20</v>
      </c>
      <c r="M402" s="6">
        <f>ROUNDDOWN(IF(Tabella1[[#This Row],[DOPPIO OPERATORE '[SI/NO']]]="SI",Tabella1[[#This Row],[DIFFERENZA]]/2,Tabella1[[#This Row],[DIFFERENZA]]),0)</f>
        <v>942</v>
      </c>
      <c r="O402" s="6">
        <f>Tabella1[[#This Row],[DIFFERENZA EFFETTIVA SE DOPPIO OPERATORE]]-Tabella1[[#This Row],[SCARTI]]</f>
        <v>942</v>
      </c>
      <c r="P402" s="4">
        <v>0.33333333333333331</v>
      </c>
      <c r="Q402" s="4">
        <v>0.5</v>
      </c>
      <c r="R402" s="5">
        <f>Tabella1[[#This Row],[ORA FINE MATTINA]]-Tabella1[[#This Row],[ORA INIZIO MATTINA]]</f>
        <v>0.16666666666666669</v>
      </c>
      <c r="S402" s="4">
        <v>0.5625</v>
      </c>
      <c r="T402" s="4">
        <v>0.72916666666666663</v>
      </c>
      <c r="U402" s="5">
        <f>Tabella1[[#This Row],[ORA FINE POMERIGGIO]]-Tabella1[[#This Row],[ORA INIZIO POMERIGGIO]]</f>
        <v>0.16666666666666663</v>
      </c>
      <c r="V402" s="5">
        <f>Tabella1[[#This Row],[TOT. TEMPO POMERIGGIO]]+Tabella1[[#This Row],[TOT. TEMPO MATTINA]]</f>
        <v>0.33333333333333331</v>
      </c>
      <c r="W402" s="7">
        <f>((HOUR(Tabella1[[#This Row],[TOT. ORE]])*60)+MINUTE(Tabella1[[#This Row],[TOT. ORE]]))</f>
        <v>480</v>
      </c>
      <c r="Y402" s="6">
        <f>Tabella1[[#This Row],[TOT. MINUTI]]-Tabella1[[#This Row],[FERMO MACCHINA]]</f>
        <v>480</v>
      </c>
      <c r="Z402" s="6">
        <f>ROUNDDOWN(Tabella1[[#This Row],[DIFFERENZA EFFETTIVA - SCARTI]]/Tabella1[[#This Row],[TEMPO EFFETTIVO]]*60,0)</f>
        <v>117</v>
      </c>
    </row>
    <row r="403" spans="1:27" x14ac:dyDescent="0.25">
      <c r="A403" s="1">
        <v>44623</v>
      </c>
      <c r="B403">
        <v>1</v>
      </c>
      <c r="C403" s="6" t="str">
        <f>VLOOKUP(Tabella1[[#This Row],[COD. OPERATORE]],Tabella3[],2,FALSE)</f>
        <v>ROBY</v>
      </c>
      <c r="D403" t="s">
        <v>56</v>
      </c>
      <c r="E403" t="s">
        <v>246</v>
      </c>
      <c r="F403" t="s">
        <v>64</v>
      </c>
      <c r="G403" s="6" t="str">
        <f>VLOOKUP(Tabella1[[#This Row],[COD. MACCHINA]],Tabella35[],2,FALSE)</f>
        <v>MANUALE</v>
      </c>
      <c r="H403">
        <v>0</v>
      </c>
      <c r="I403">
        <v>470</v>
      </c>
      <c r="J403" s="6">
        <f>Tabella1[[#This Row],[ASS. FINALI]]-Tabella1[[#This Row],[ASS.INIZIALI]]</f>
        <v>470</v>
      </c>
      <c r="K403" t="s">
        <v>20</v>
      </c>
      <c r="M403" s="6">
        <f>ROUNDDOWN(IF(Tabella1[[#This Row],[DOPPIO OPERATORE '[SI/NO']]]="SI",Tabella1[[#This Row],[DIFFERENZA]]/2,Tabella1[[#This Row],[DIFFERENZA]]),0)</f>
        <v>470</v>
      </c>
      <c r="O403" s="6">
        <f>Tabella1[[#This Row],[DIFFERENZA EFFETTIVA SE DOPPIO OPERATORE]]-Tabella1[[#This Row],[SCARTI]]</f>
        <v>470</v>
      </c>
      <c r="P403" s="4">
        <v>0.65277777777777779</v>
      </c>
      <c r="Q403" s="4">
        <v>0.72916666666666663</v>
      </c>
      <c r="R403" s="5">
        <f>Tabella1[[#This Row],[ORA FINE MATTINA]]-Tabella1[[#This Row],[ORA INIZIO MATTINA]]</f>
        <v>7.638888888888884E-2</v>
      </c>
      <c r="S403" s="4"/>
      <c r="T403" s="4"/>
      <c r="U403" s="5">
        <f>Tabella1[[#This Row],[ORA FINE POMERIGGIO]]-Tabella1[[#This Row],[ORA INIZIO POMERIGGIO]]</f>
        <v>0</v>
      </c>
      <c r="V403" s="5">
        <f>Tabella1[[#This Row],[TOT. TEMPO POMERIGGIO]]+Tabella1[[#This Row],[TOT. TEMPO MATTINA]]</f>
        <v>7.638888888888884E-2</v>
      </c>
      <c r="W403" s="7">
        <f>((HOUR(Tabella1[[#This Row],[TOT. ORE]])*60)+MINUTE(Tabella1[[#This Row],[TOT. ORE]]))</f>
        <v>110</v>
      </c>
      <c r="Y403" s="6">
        <f>Tabella1[[#This Row],[TOT. MINUTI]]-Tabella1[[#This Row],[FERMO MACCHINA]]</f>
        <v>110</v>
      </c>
      <c r="Z403" s="6">
        <f>ROUNDDOWN(Tabella1[[#This Row],[DIFFERENZA EFFETTIVA - SCARTI]]/Tabella1[[#This Row],[TEMPO EFFETTIVO]]*60,0)</f>
        <v>256</v>
      </c>
    </row>
    <row r="404" spans="1:27" x14ac:dyDescent="0.25">
      <c r="A404" s="1">
        <v>44624</v>
      </c>
      <c r="B404">
        <v>1</v>
      </c>
      <c r="C404" s="6" t="str">
        <f>VLOOKUP(Tabella1[[#This Row],[COD. OPERATORE]],Tabella3[],2,FALSE)</f>
        <v>ROBY</v>
      </c>
      <c r="D404" t="s">
        <v>74</v>
      </c>
      <c r="E404" t="s">
        <v>155</v>
      </c>
      <c r="F404">
        <v>4</v>
      </c>
      <c r="G404" s="6" t="str">
        <f>VLOOKUP(Tabella1[[#This Row],[COD. MACCHINA]],Tabella35[],2,FALSE)</f>
        <v>LASER VERDE</v>
      </c>
      <c r="H404">
        <v>1125</v>
      </c>
      <c r="I404">
        <v>2088</v>
      </c>
      <c r="J404" s="6">
        <f>Tabella1[[#This Row],[ASS. FINALI]]-Tabella1[[#This Row],[ASS.INIZIALI]]</f>
        <v>963</v>
      </c>
      <c r="K404" t="s">
        <v>58</v>
      </c>
      <c r="M404" s="6">
        <f>ROUNDDOWN(IF(Tabella1[[#This Row],[DOPPIO OPERATORE '[SI/NO']]]="SI",Tabella1[[#This Row],[DIFFERENZA]]/2,Tabella1[[#This Row],[DIFFERENZA]]),0)</f>
        <v>481</v>
      </c>
      <c r="O404" s="6">
        <f>Tabella1[[#This Row],[DIFFERENZA EFFETTIVA SE DOPPIO OPERATORE]]-Tabella1[[#This Row],[SCARTI]]</f>
        <v>481</v>
      </c>
      <c r="P404" s="4">
        <v>0.33333333333333331</v>
      </c>
      <c r="Q404" s="4">
        <v>0.5</v>
      </c>
      <c r="R404" s="5">
        <f>Tabella1[[#This Row],[ORA FINE MATTINA]]-Tabella1[[#This Row],[ORA INIZIO MATTINA]]</f>
        <v>0.16666666666666669</v>
      </c>
      <c r="S404" s="4">
        <v>0.5625</v>
      </c>
      <c r="T404" s="4">
        <v>0.72916666666666663</v>
      </c>
      <c r="U404" s="5">
        <f>Tabella1[[#This Row],[ORA FINE POMERIGGIO]]-Tabella1[[#This Row],[ORA INIZIO POMERIGGIO]]</f>
        <v>0.16666666666666663</v>
      </c>
      <c r="V404" s="5">
        <f>Tabella1[[#This Row],[TOT. TEMPO POMERIGGIO]]+Tabella1[[#This Row],[TOT. TEMPO MATTINA]]</f>
        <v>0.33333333333333331</v>
      </c>
      <c r="W404" s="7">
        <f>((HOUR(Tabella1[[#This Row],[TOT. ORE]])*60)+MINUTE(Tabella1[[#This Row],[TOT. ORE]]))</f>
        <v>480</v>
      </c>
      <c r="Y404" s="6">
        <f>Tabella1[[#This Row],[TOT. MINUTI]]-Tabella1[[#This Row],[FERMO MACCHINA]]</f>
        <v>480</v>
      </c>
      <c r="Z404" s="6">
        <f>ROUNDDOWN(Tabella1[[#This Row],[DIFFERENZA EFFETTIVA - SCARTI]]/Tabella1[[#This Row],[TEMPO EFFETTIVO]]*60,0)</f>
        <v>60</v>
      </c>
    </row>
    <row r="405" spans="1:27" x14ac:dyDescent="0.25">
      <c r="A405" s="1">
        <v>44624</v>
      </c>
      <c r="B405">
        <v>1</v>
      </c>
      <c r="C405" s="6" t="str">
        <f>VLOOKUP(Tabella1[[#This Row],[COD. OPERATORE]],Tabella3[],2,FALSE)</f>
        <v>ROBY</v>
      </c>
      <c r="D405" t="s">
        <v>74</v>
      </c>
      <c r="E405" t="s">
        <v>155</v>
      </c>
      <c r="F405">
        <v>22</v>
      </c>
      <c r="G405" s="6" t="str">
        <f>VLOOKUP(Tabella1[[#This Row],[COD. MACCHINA]],Tabella35[],2,FALSE)</f>
        <v>LASER VIOLA</v>
      </c>
      <c r="H405">
        <v>1125</v>
      </c>
      <c r="I405">
        <v>2088</v>
      </c>
      <c r="J405" s="6">
        <f>Tabella1[[#This Row],[ASS. FINALI]]-Tabella1[[#This Row],[ASS.INIZIALI]]</f>
        <v>963</v>
      </c>
      <c r="K405" t="s">
        <v>20</v>
      </c>
      <c r="M405" s="6">
        <f>ROUNDDOWN(IF(Tabella1[[#This Row],[DOPPIO OPERATORE '[SI/NO']]]="SI",Tabella1[[#This Row],[DIFFERENZA]]/2,Tabella1[[#This Row],[DIFFERENZA]]),0)</f>
        <v>963</v>
      </c>
      <c r="O405" s="6">
        <f>Tabella1[[#This Row],[DIFFERENZA EFFETTIVA SE DOPPIO OPERATORE]]-Tabella1[[#This Row],[SCARTI]]</f>
        <v>963</v>
      </c>
      <c r="P405" s="4">
        <v>0.33333333333333331</v>
      </c>
      <c r="Q405" s="4">
        <v>0.5</v>
      </c>
      <c r="R405" s="5">
        <f>Tabella1[[#This Row],[ORA FINE MATTINA]]-Tabella1[[#This Row],[ORA INIZIO MATTINA]]</f>
        <v>0.16666666666666669</v>
      </c>
      <c r="S405" s="4">
        <v>0.5625</v>
      </c>
      <c r="T405" s="4">
        <v>0.72916666666666663</v>
      </c>
      <c r="U405" s="5">
        <f>Tabella1[[#This Row],[ORA FINE POMERIGGIO]]-Tabella1[[#This Row],[ORA INIZIO POMERIGGIO]]</f>
        <v>0.16666666666666663</v>
      </c>
      <c r="V405" s="5">
        <f>Tabella1[[#This Row],[TOT. TEMPO POMERIGGIO]]+Tabella1[[#This Row],[TOT. TEMPO MATTINA]]</f>
        <v>0.33333333333333331</v>
      </c>
      <c r="W405" s="7">
        <f>((HOUR(Tabella1[[#This Row],[TOT. ORE]])*60)+MINUTE(Tabella1[[#This Row],[TOT. ORE]]))</f>
        <v>480</v>
      </c>
      <c r="Y405" s="6">
        <f>Tabella1[[#This Row],[TOT. MINUTI]]-Tabella1[[#This Row],[FERMO MACCHINA]]</f>
        <v>480</v>
      </c>
      <c r="Z405" s="6">
        <f>ROUNDDOWN(Tabella1[[#This Row],[DIFFERENZA EFFETTIVA - SCARTI]]/Tabella1[[#This Row],[TEMPO EFFETTIVO]]*60,0)</f>
        <v>120</v>
      </c>
    </row>
    <row r="406" spans="1:27" x14ac:dyDescent="0.25">
      <c r="A406" s="1">
        <v>44627</v>
      </c>
      <c r="B406">
        <v>1</v>
      </c>
      <c r="C406" s="6" t="str">
        <f>VLOOKUP(Tabella1[[#This Row],[COD. OPERATORE]],Tabella3[],2,FALSE)</f>
        <v>ROBY</v>
      </c>
      <c r="D406" t="s">
        <v>54</v>
      </c>
      <c r="E406" t="s">
        <v>146</v>
      </c>
      <c r="F406">
        <v>1</v>
      </c>
      <c r="G406" s="6" t="str">
        <f>VLOOKUP(Tabella1[[#This Row],[COD. MACCHINA]],Tabella35[],2,FALSE)</f>
        <v>TRAPANO A COLONNA</v>
      </c>
      <c r="H406">
        <v>2651</v>
      </c>
      <c r="I406">
        <v>6280</v>
      </c>
      <c r="J406" s="6">
        <f>Tabella1[[#This Row],[ASS. FINALI]]-Tabella1[[#This Row],[ASS.INIZIALI]]</f>
        <v>3629</v>
      </c>
      <c r="K406" t="s">
        <v>20</v>
      </c>
      <c r="M406" s="6">
        <f>ROUNDDOWN(IF(Tabella1[[#This Row],[DOPPIO OPERATORE '[SI/NO']]]="SI",Tabella1[[#This Row],[DIFFERENZA]]/2,Tabella1[[#This Row],[DIFFERENZA]]),0)</f>
        <v>3629</v>
      </c>
      <c r="O406" s="6">
        <f>Tabella1[[#This Row],[DIFFERENZA EFFETTIVA SE DOPPIO OPERATORE]]-Tabella1[[#This Row],[SCARTI]]</f>
        <v>3629</v>
      </c>
      <c r="P406" s="4">
        <v>0.33333333333333331</v>
      </c>
      <c r="Q406" s="4">
        <v>0.5</v>
      </c>
      <c r="R406" s="5">
        <f>Tabella1[[#This Row],[ORA FINE MATTINA]]-Tabella1[[#This Row],[ORA INIZIO MATTINA]]</f>
        <v>0.16666666666666669</v>
      </c>
      <c r="S406" s="4">
        <v>0.5625</v>
      </c>
      <c r="T406" s="4">
        <v>0.72916666666666663</v>
      </c>
      <c r="U406" s="5">
        <f>Tabella1[[#This Row],[ORA FINE POMERIGGIO]]-Tabella1[[#This Row],[ORA INIZIO POMERIGGIO]]</f>
        <v>0.16666666666666663</v>
      </c>
      <c r="V406" s="5">
        <f>Tabella1[[#This Row],[TOT. TEMPO POMERIGGIO]]+Tabella1[[#This Row],[TOT. TEMPO MATTINA]]</f>
        <v>0.33333333333333331</v>
      </c>
      <c r="W406" s="7">
        <f>((HOUR(Tabella1[[#This Row],[TOT. ORE]])*60)+MINUTE(Tabella1[[#This Row],[TOT. ORE]]))</f>
        <v>480</v>
      </c>
      <c r="Y406" s="6">
        <f>Tabella1[[#This Row],[TOT. MINUTI]]-Tabella1[[#This Row],[FERMO MACCHINA]]</f>
        <v>480</v>
      </c>
      <c r="Z406" s="6">
        <f>ROUNDDOWN(Tabella1[[#This Row],[DIFFERENZA EFFETTIVA - SCARTI]]/Tabella1[[#This Row],[TEMPO EFFETTIVO]]*60,0)</f>
        <v>453</v>
      </c>
    </row>
    <row r="407" spans="1:27" x14ac:dyDescent="0.25">
      <c r="A407" s="1">
        <v>44621</v>
      </c>
      <c r="B407">
        <v>11</v>
      </c>
      <c r="C407" s="6" t="str">
        <f>VLOOKUP(Tabella1[[#This Row],[COD. OPERATORE]],Tabella3[],2,FALSE)</f>
        <v>ILENIA</v>
      </c>
      <c r="D407" t="s">
        <v>16</v>
      </c>
      <c r="E407" t="s">
        <v>88</v>
      </c>
      <c r="F407">
        <v>6</v>
      </c>
      <c r="G407" s="6" t="str">
        <f>VLOOKUP(Tabella1[[#This Row],[COD. MACCHINA]],Tabella35[],2,FALSE)</f>
        <v>MSA matr.4319</v>
      </c>
      <c r="H407">
        <v>562375</v>
      </c>
      <c r="I407">
        <v>562880</v>
      </c>
      <c r="J407" s="6">
        <f>Tabella1[[#This Row],[ASS. FINALI]]-Tabella1[[#This Row],[ASS.INIZIALI]]</f>
        <v>505</v>
      </c>
      <c r="K407" t="s">
        <v>20</v>
      </c>
      <c r="M407" s="6">
        <f>ROUNDDOWN(IF(Tabella1[[#This Row],[DOPPIO OPERATORE '[SI/NO']]]="SI",Tabella1[[#This Row],[DIFFERENZA]]/2,Tabella1[[#This Row],[DIFFERENZA]]),0)</f>
        <v>505</v>
      </c>
      <c r="O407" s="6">
        <f>Tabella1[[#This Row],[DIFFERENZA EFFETTIVA SE DOPPIO OPERATORE]]-Tabella1[[#This Row],[SCARTI]]</f>
        <v>505</v>
      </c>
      <c r="P407" s="4">
        <v>0.58680555555555558</v>
      </c>
      <c r="Q407" s="4">
        <v>0.66666666666666663</v>
      </c>
      <c r="R407" s="5">
        <f>Tabella1[[#This Row],[ORA FINE MATTINA]]-Tabella1[[#This Row],[ORA INIZIO MATTINA]]</f>
        <v>7.9861111111111049E-2</v>
      </c>
      <c r="S407" s="4"/>
      <c r="T407" s="4"/>
      <c r="U407" s="5">
        <f>Tabella1[[#This Row],[ORA FINE POMERIGGIO]]-Tabella1[[#This Row],[ORA INIZIO POMERIGGIO]]</f>
        <v>0</v>
      </c>
      <c r="V407" s="5">
        <f>Tabella1[[#This Row],[TOT. TEMPO POMERIGGIO]]+Tabella1[[#This Row],[TOT. TEMPO MATTINA]]</f>
        <v>7.9861111111111049E-2</v>
      </c>
      <c r="W407" s="7">
        <f>((HOUR(Tabella1[[#This Row],[TOT. ORE]])*60)+MINUTE(Tabella1[[#This Row],[TOT. ORE]]))</f>
        <v>115</v>
      </c>
      <c r="Y407" s="6">
        <f>Tabella1[[#This Row],[TOT. MINUTI]]-Tabella1[[#This Row],[FERMO MACCHINA]]</f>
        <v>115</v>
      </c>
      <c r="Z407" s="6">
        <f>ROUNDDOWN(Tabella1[[#This Row],[DIFFERENZA EFFETTIVA - SCARTI]]/Tabella1[[#This Row],[TEMPO EFFETTIVO]]*60,0)</f>
        <v>263</v>
      </c>
    </row>
    <row r="408" spans="1:27" x14ac:dyDescent="0.25">
      <c r="A408" s="1">
        <v>44621</v>
      </c>
      <c r="B408">
        <v>11</v>
      </c>
      <c r="C408" s="6" t="str">
        <f>VLOOKUP(Tabella1[[#This Row],[COD. OPERATORE]],Tabella3[],2,FALSE)</f>
        <v>ILENIA</v>
      </c>
      <c r="D408" t="s">
        <v>16</v>
      </c>
      <c r="E408" t="s">
        <v>200</v>
      </c>
      <c r="F408">
        <v>6</v>
      </c>
      <c r="G408" s="6" t="str">
        <f>VLOOKUP(Tabella1[[#This Row],[COD. MACCHINA]],Tabella35[],2,FALSE)</f>
        <v>MSA matr.4319</v>
      </c>
      <c r="H408">
        <v>562880</v>
      </c>
      <c r="I408">
        <v>563080</v>
      </c>
      <c r="J408" s="6">
        <f>Tabella1[[#This Row],[ASS. FINALI]]-Tabella1[[#This Row],[ASS.INIZIALI]]</f>
        <v>200</v>
      </c>
      <c r="K408" t="s">
        <v>20</v>
      </c>
      <c r="M408" s="6">
        <f>ROUNDDOWN(IF(Tabella1[[#This Row],[DOPPIO OPERATORE '[SI/NO']]]="SI",Tabella1[[#This Row],[DIFFERENZA]]/2,Tabella1[[#This Row],[DIFFERENZA]]),0)</f>
        <v>200</v>
      </c>
      <c r="O408" s="6">
        <f>Tabella1[[#This Row],[DIFFERENZA EFFETTIVA SE DOPPIO OPERATORE]]-Tabella1[[#This Row],[SCARTI]]</f>
        <v>200</v>
      </c>
      <c r="P408" s="4">
        <v>0.66666666666666663</v>
      </c>
      <c r="Q408" s="4">
        <v>0.69444444444444453</v>
      </c>
      <c r="R408" s="5">
        <f>Tabella1[[#This Row],[ORA FINE MATTINA]]-Tabella1[[#This Row],[ORA INIZIO MATTINA]]</f>
        <v>2.7777777777777901E-2</v>
      </c>
      <c r="S408" s="4"/>
      <c r="T408" s="4"/>
      <c r="U408" s="5">
        <f>Tabella1[[#This Row],[ORA FINE POMERIGGIO]]-Tabella1[[#This Row],[ORA INIZIO POMERIGGIO]]</f>
        <v>0</v>
      </c>
      <c r="V408" s="5">
        <f>Tabella1[[#This Row],[TOT. TEMPO POMERIGGIO]]+Tabella1[[#This Row],[TOT. TEMPO MATTINA]]</f>
        <v>2.7777777777777901E-2</v>
      </c>
      <c r="W408" s="7">
        <f>((HOUR(Tabella1[[#This Row],[TOT. ORE]])*60)+MINUTE(Tabella1[[#This Row],[TOT. ORE]]))</f>
        <v>40</v>
      </c>
      <c r="Y408" s="6">
        <f>Tabella1[[#This Row],[TOT. MINUTI]]-Tabella1[[#This Row],[FERMO MACCHINA]]</f>
        <v>40</v>
      </c>
      <c r="Z408" s="6">
        <f>ROUNDDOWN(Tabella1[[#This Row],[DIFFERENZA EFFETTIVA - SCARTI]]/Tabella1[[#This Row],[TEMPO EFFETTIVO]]*60,0)</f>
        <v>300</v>
      </c>
    </row>
    <row r="409" spans="1:27" x14ac:dyDescent="0.25">
      <c r="A409" s="1">
        <v>44621</v>
      </c>
      <c r="B409">
        <v>11</v>
      </c>
      <c r="C409" s="6" t="str">
        <f>VLOOKUP(Tabella1[[#This Row],[COD. OPERATORE]],Tabella3[],2,FALSE)</f>
        <v>ILENIA</v>
      </c>
      <c r="D409" t="s">
        <v>56</v>
      </c>
      <c r="E409" t="s">
        <v>248</v>
      </c>
      <c r="F409" t="s">
        <v>64</v>
      </c>
      <c r="G409" s="6" t="str">
        <f>VLOOKUP(Tabella1[[#This Row],[COD. MACCHINA]],Tabella35[],2,FALSE)</f>
        <v>MANUALE</v>
      </c>
      <c r="H409">
        <v>0</v>
      </c>
      <c r="I409">
        <v>300</v>
      </c>
      <c r="J409" s="6">
        <f>Tabella1[[#This Row],[ASS. FINALI]]-Tabella1[[#This Row],[ASS.INIZIALI]]</f>
        <v>300</v>
      </c>
      <c r="K409" t="s">
        <v>58</v>
      </c>
      <c r="M409" s="6">
        <f>ROUNDDOWN(IF(Tabella1[[#This Row],[DOPPIO OPERATORE '[SI/NO']]]="SI",Tabella1[[#This Row],[DIFFERENZA]]/2,Tabella1[[#This Row],[DIFFERENZA]]),0)</f>
        <v>150</v>
      </c>
      <c r="O409" s="6">
        <f>Tabella1[[#This Row],[DIFFERENZA EFFETTIVA SE DOPPIO OPERATORE]]-Tabella1[[#This Row],[SCARTI]]</f>
        <v>150</v>
      </c>
      <c r="P409" s="4">
        <v>0.69444444444444453</v>
      </c>
      <c r="Q409" s="4">
        <v>0.72916666666666663</v>
      </c>
      <c r="R409" s="5">
        <f>Tabella1[[#This Row],[ORA FINE MATTINA]]-Tabella1[[#This Row],[ORA INIZIO MATTINA]]</f>
        <v>3.4722222222222099E-2</v>
      </c>
      <c r="S409" s="4"/>
      <c r="T409" s="4"/>
      <c r="U409" s="5">
        <f>Tabella1[[#This Row],[ORA FINE POMERIGGIO]]-Tabella1[[#This Row],[ORA INIZIO POMERIGGIO]]</f>
        <v>0</v>
      </c>
      <c r="V409" s="5">
        <f>Tabella1[[#This Row],[TOT. TEMPO POMERIGGIO]]+Tabella1[[#This Row],[TOT. TEMPO MATTINA]]</f>
        <v>3.4722222222222099E-2</v>
      </c>
      <c r="W409" s="7">
        <f>((HOUR(Tabella1[[#This Row],[TOT. ORE]])*60)+MINUTE(Tabella1[[#This Row],[TOT. ORE]]))</f>
        <v>50</v>
      </c>
      <c r="Y409" s="6">
        <f>Tabella1[[#This Row],[TOT. MINUTI]]-Tabella1[[#This Row],[FERMO MACCHINA]]</f>
        <v>50</v>
      </c>
      <c r="Z409" s="6">
        <f>ROUNDDOWN(Tabella1[[#This Row],[DIFFERENZA EFFETTIVA - SCARTI]]/Tabella1[[#This Row],[TEMPO EFFETTIVO]]*60,0)</f>
        <v>180</v>
      </c>
    </row>
    <row r="410" spans="1:27" x14ac:dyDescent="0.25">
      <c r="A410" s="1">
        <v>44622</v>
      </c>
      <c r="B410">
        <v>11</v>
      </c>
      <c r="C410" s="6" t="str">
        <f>VLOOKUP(Tabella1[[#This Row],[COD. OPERATORE]],Tabella3[],2,FALSE)</f>
        <v>ILENIA</v>
      </c>
      <c r="D410" t="s">
        <v>16</v>
      </c>
      <c r="E410" t="s">
        <v>244</v>
      </c>
      <c r="F410">
        <v>6</v>
      </c>
      <c r="G410" s="6" t="str">
        <f>VLOOKUP(Tabella1[[#This Row],[COD. MACCHINA]],Tabella35[],2,FALSE)</f>
        <v>MSA matr.4319</v>
      </c>
      <c r="H410">
        <v>564049</v>
      </c>
      <c r="I410">
        <v>564218</v>
      </c>
      <c r="J410" s="6">
        <f>Tabella1[[#This Row],[ASS. FINALI]]-Tabella1[[#This Row],[ASS.INIZIALI]]</f>
        <v>169</v>
      </c>
      <c r="K410" t="s">
        <v>20</v>
      </c>
      <c r="M410" s="6">
        <f>ROUNDDOWN(IF(Tabella1[[#This Row],[DOPPIO OPERATORE '[SI/NO']]]="SI",Tabella1[[#This Row],[DIFFERENZA]]/2,Tabella1[[#This Row],[DIFFERENZA]]),0)</f>
        <v>169</v>
      </c>
      <c r="O410" s="6">
        <f>Tabella1[[#This Row],[DIFFERENZA EFFETTIVA SE DOPPIO OPERATORE]]-Tabella1[[#This Row],[SCARTI]]</f>
        <v>169</v>
      </c>
      <c r="P410" s="4">
        <v>0.33333333333333331</v>
      </c>
      <c r="Q410" s="4">
        <v>0.35069444444444442</v>
      </c>
      <c r="R410" s="5">
        <f>Tabella1[[#This Row],[ORA FINE MATTINA]]-Tabella1[[#This Row],[ORA INIZIO MATTINA]]</f>
        <v>1.7361111111111105E-2</v>
      </c>
      <c r="S410" s="4"/>
      <c r="T410" s="4"/>
      <c r="U410" s="5">
        <f>Tabella1[[#This Row],[ORA FINE POMERIGGIO]]-Tabella1[[#This Row],[ORA INIZIO POMERIGGIO]]</f>
        <v>0</v>
      </c>
      <c r="V410" s="5">
        <f>Tabella1[[#This Row],[TOT. TEMPO POMERIGGIO]]+Tabella1[[#This Row],[TOT. TEMPO MATTINA]]</f>
        <v>1.7361111111111105E-2</v>
      </c>
      <c r="W410" s="7">
        <f>((HOUR(Tabella1[[#This Row],[TOT. ORE]])*60)+MINUTE(Tabella1[[#This Row],[TOT. ORE]]))</f>
        <v>25</v>
      </c>
      <c r="Y410" s="6">
        <f>Tabella1[[#This Row],[TOT. MINUTI]]-Tabella1[[#This Row],[FERMO MACCHINA]]</f>
        <v>25</v>
      </c>
      <c r="Z410" s="6">
        <f>ROUNDDOWN(Tabella1[[#This Row],[DIFFERENZA EFFETTIVA - SCARTI]]/Tabella1[[#This Row],[TEMPO EFFETTIVO]]*60,0)</f>
        <v>405</v>
      </c>
    </row>
    <row r="411" spans="1:27" x14ac:dyDescent="0.25">
      <c r="A411" s="1">
        <v>44622</v>
      </c>
      <c r="B411">
        <v>11</v>
      </c>
      <c r="C411" s="6" t="str">
        <f>VLOOKUP(Tabella1[[#This Row],[COD. OPERATORE]],Tabella3[],2,FALSE)</f>
        <v>ILENIA</v>
      </c>
      <c r="D411" t="s">
        <v>56</v>
      </c>
      <c r="E411" t="s">
        <v>110</v>
      </c>
      <c r="F411" t="s">
        <v>64</v>
      </c>
      <c r="G411" s="6" t="str">
        <f>VLOOKUP(Tabella1[[#This Row],[COD. MACCHINA]],Tabella35[],2,FALSE)</f>
        <v>MANUALE</v>
      </c>
      <c r="H411">
        <v>0</v>
      </c>
      <c r="I411">
        <v>500</v>
      </c>
      <c r="J411" s="6">
        <f>Tabella1[[#This Row],[ASS. FINALI]]-Tabella1[[#This Row],[ASS.INIZIALI]]</f>
        <v>500</v>
      </c>
      <c r="K411" t="s">
        <v>58</v>
      </c>
      <c r="M411" s="6">
        <f>ROUNDDOWN(IF(Tabella1[[#This Row],[DOPPIO OPERATORE '[SI/NO']]]="SI",Tabella1[[#This Row],[DIFFERENZA]]/2,Tabella1[[#This Row],[DIFFERENZA]]),0)</f>
        <v>250</v>
      </c>
      <c r="O411" s="6">
        <f>Tabella1[[#This Row],[DIFFERENZA EFFETTIVA SE DOPPIO OPERATORE]]-Tabella1[[#This Row],[SCARTI]]</f>
        <v>250</v>
      </c>
      <c r="P411" s="4">
        <v>0.4201388888888889</v>
      </c>
      <c r="Q411" s="4">
        <v>0.5</v>
      </c>
      <c r="R411" s="5">
        <f>Tabella1[[#This Row],[ORA FINE MATTINA]]-Tabella1[[#This Row],[ORA INIZIO MATTINA]]</f>
        <v>7.9861111111111105E-2</v>
      </c>
      <c r="S411" s="4"/>
      <c r="T411" s="4"/>
      <c r="U411" s="5">
        <f>Tabella1[[#This Row],[ORA FINE POMERIGGIO]]-Tabella1[[#This Row],[ORA INIZIO POMERIGGIO]]</f>
        <v>0</v>
      </c>
      <c r="V411" s="5">
        <f>Tabella1[[#This Row],[TOT. TEMPO POMERIGGIO]]+Tabella1[[#This Row],[TOT. TEMPO MATTINA]]</f>
        <v>7.9861111111111105E-2</v>
      </c>
      <c r="W411" s="7">
        <f>((HOUR(Tabella1[[#This Row],[TOT. ORE]])*60)+MINUTE(Tabella1[[#This Row],[TOT. ORE]]))</f>
        <v>115</v>
      </c>
      <c r="Y411" s="6">
        <f>Tabella1[[#This Row],[TOT. MINUTI]]-Tabella1[[#This Row],[FERMO MACCHINA]]</f>
        <v>115</v>
      </c>
      <c r="Z411" s="6">
        <f>ROUNDDOWN(Tabella1[[#This Row],[DIFFERENZA EFFETTIVA - SCARTI]]/Tabella1[[#This Row],[TEMPO EFFETTIVO]]*60,0)</f>
        <v>130</v>
      </c>
      <c r="AA411" t="s">
        <v>66</v>
      </c>
    </row>
    <row r="412" spans="1:27" x14ac:dyDescent="0.25">
      <c r="A412" s="1">
        <v>44622</v>
      </c>
      <c r="B412">
        <v>11</v>
      </c>
      <c r="C412" s="6" t="str">
        <f>VLOOKUP(Tabella1[[#This Row],[COD. OPERATORE]],Tabella3[],2,FALSE)</f>
        <v>ILENIA</v>
      </c>
      <c r="D412" t="s">
        <v>56</v>
      </c>
      <c r="E412" t="s">
        <v>90</v>
      </c>
      <c r="F412" t="s">
        <v>64</v>
      </c>
      <c r="G412" s="6" t="str">
        <f>VLOOKUP(Tabella1[[#This Row],[COD. MACCHINA]],Tabella35[],2,FALSE)</f>
        <v>MANUALE</v>
      </c>
      <c r="H412">
        <v>0</v>
      </c>
      <c r="I412">
        <v>1020</v>
      </c>
      <c r="J412" s="6">
        <f>Tabella1[[#This Row],[ASS. FINALI]]-Tabella1[[#This Row],[ASS.INIZIALI]]</f>
        <v>1020</v>
      </c>
      <c r="K412" t="s">
        <v>20</v>
      </c>
      <c r="M412" s="6">
        <f>ROUNDDOWN(IF(Tabella1[[#This Row],[DOPPIO OPERATORE '[SI/NO']]]="SI",Tabella1[[#This Row],[DIFFERENZA]]/2,Tabella1[[#This Row],[DIFFERENZA]]),0)</f>
        <v>1020</v>
      </c>
      <c r="O412" s="6">
        <f>Tabella1[[#This Row],[DIFFERENZA EFFETTIVA SE DOPPIO OPERATORE]]-Tabella1[[#This Row],[SCARTI]]</f>
        <v>1020</v>
      </c>
      <c r="P412" s="4">
        <v>0.5625</v>
      </c>
      <c r="Q412" s="4">
        <v>0.72916666666666663</v>
      </c>
      <c r="R412" s="5">
        <f>Tabella1[[#This Row],[ORA FINE MATTINA]]-Tabella1[[#This Row],[ORA INIZIO MATTINA]]</f>
        <v>0.16666666666666663</v>
      </c>
      <c r="S412" s="4"/>
      <c r="T412" s="4"/>
      <c r="U412" s="5">
        <f>Tabella1[[#This Row],[ORA FINE POMERIGGIO]]-Tabella1[[#This Row],[ORA INIZIO POMERIGGIO]]</f>
        <v>0</v>
      </c>
      <c r="V412" s="5">
        <f>Tabella1[[#This Row],[TOT. TEMPO POMERIGGIO]]+Tabella1[[#This Row],[TOT. TEMPO MATTINA]]</f>
        <v>0.16666666666666663</v>
      </c>
      <c r="W412" s="7">
        <f>((HOUR(Tabella1[[#This Row],[TOT. ORE]])*60)+MINUTE(Tabella1[[#This Row],[TOT. ORE]]))</f>
        <v>240</v>
      </c>
      <c r="Y412" s="6">
        <f>Tabella1[[#This Row],[TOT. MINUTI]]-Tabella1[[#This Row],[FERMO MACCHINA]]</f>
        <v>240</v>
      </c>
      <c r="Z412" s="6">
        <f>ROUNDDOWN(Tabella1[[#This Row],[DIFFERENZA EFFETTIVA - SCARTI]]/Tabella1[[#This Row],[TEMPO EFFETTIVO]]*60,0)</f>
        <v>255</v>
      </c>
    </row>
    <row r="413" spans="1:27" x14ac:dyDescent="0.25">
      <c r="A413" s="1">
        <v>44623</v>
      </c>
      <c r="B413">
        <v>11</v>
      </c>
      <c r="C413" s="6" t="str">
        <f>VLOOKUP(Tabella1[[#This Row],[COD. OPERATORE]],Tabella3[],2,FALSE)</f>
        <v>ILENIA</v>
      </c>
      <c r="D413" t="s">
        <v>16</v>
      </c>
      <c r="E413" t="s">
        <v>26</v>
      </c>
      <c r="F413">
        <v>6</v>
      </c>
      <c r="G413" s="6" t="str">
        <f>VLOOKUP(Tabella1[[#This Row],[COD. MACCHINA]],Tabella35[],2,FALSE)</f>
        <v>MSA matr.4319</v>
      </c>
      <c r="H413">
        <v>564216</v>
      </c>
      <c r="I413">
        <v>564720</v>
      </c>
      <c r="J413" s="6">
        <f>Tabella1[[#This Row],[ASS. FINALI]]-Tabella1[[#This Row],[ASS.INIZIALI]]</f>
        <v>504</v>
      </c>
      <c r="K413" t="s">
        <v>20</v>
      </c>
      <c r="M413" s="6">
        <f>ROUNDDOWN(IF(Tabella1[[#This Row],[DOPPIO OPERATORE '[SI/NO']]]="SI",Tabella1[[#This Row],[DIFFERENZA]]/2,Tabella1[[#This Row],[DIFFERENZA]]),0)</f>
        <v>504</v>
      </c>
      <c r="O413" s="6">
        <f>Tabella1[[#This Row],[DIFFERENZA EFFETTIVA SE DOPPIO OPERATORE]]-Tabella1[[#This Row],[SCARTI]]</f>
        <v>504</v>
      </c>
      <c r="P413" s="4">
        <v>0.33333333333333331</v>
      </c>
      <c r="Q413" s="4">
        <v>0.42708333333333331</v>
      </c>
      <c r="R413" s="5">
        <f>Tabella1[[#This Row],[ORA FINE MATTINA]]-Tabella1[[#This Row],[ORA INIZIO MATTINA]]</f>
        <v>9.375E-2</v>
      </c>
      <c r="S413" s="4"/>
      <c r="T413" s="4"/>
      <c r="U413" s="5">
        <f>Tabella1[[#This Row],[ORA FINE POMERIGGIO]]-Tabella1[[#This Row],[ORA INIZIO POMERIGGIO]]</f>
        <v>0</v>
      </c>
      <c r="V413" s="5">
        <f>Tabella1[[#This Row],[TOT. TEMPO POMERIGGIO]]+Tabella1[[#This Row],[TOT. TEMPO MATTINA]]</f>
        <v>9.375E-2</v>
      </c>
      <c r="W413" s="7">
        <f>((HOUR(Tabella1[[#This Row],[TOT. ORE]])*60)+MINUTE(Tabella1[[#This Row],[TOT. ORE]]))</f>
        <v>135</v>
      </c>
      <c r="Y413" s="6">
        <f>Tabella1[[#This Row],[TOT. MINUTI]]-Tabella1[[#This Row],[FERMO MACCHINA]]</f>
        <v>135</v>
      </c>
      <c r="Z413" s="6">
        <f>ROUNDDOWN(Tabella1[[#This Row],[DIFFERENZA EFFETTIVA - SCARTI]]/Tabella1[[#This Row],[TEMPO EFFETTIVO]]*60,0)</f>
        <v>224</v>
      </c>
    </row>
    <row r="414" spans="1:27" x14ac:dyDescent="0.25">
      <c r="A414" s="1">
        <v>44623</v>
      </c>
      <c r="B414">
        <v>11</v>
      </c>
      <c r="C414" s="6" t="str">
        <f>VLOOKUP(Tabella1[[#This Row],[COD. OPERATORE]],Tabella3[],2,FALSE)</f>
        <v>ILENIA</v>
      </c>
      <c r="D414" t="s">
        <v>16</v>
      </c>
      <c r="E414" t="s">
        <v>26</v>
      </c>
      <c r="F414">
        <v>6</v>
      </c>
      <c r="G414" s="6" t="str">
        <f>VLOOKUP(Tabella1[[#This Row],[COD. MACCHINA]],Tabella35[],2,FALSE)</f>
        <v>MSA matr.4319</v>
      </c>
      <c r="H414">
        <v>564720</v>
      </c>
      <c r="I414">
        <v>565230</v>
      </c>
      <c r="J414" s="6">
        <f>Tabella1[[#This Row],[ASS. FINALI]]-Tabella1[[#This Row],[ASS.INIZIALI]]</f>
        <v>510</v>
      </c>
      <c r="K414" t="s">
        <v>20</v>
      </c>
      <c r="M414" s="6">
        <f>ROUNDDOWN(IF(Tabella1[[#This Row],[DOPPIO OPERATORE '[SI/NO']]]="SI",Tabella1[[#This Row],[DIFFERENZA]]/2,Tabella1[[#This Row],[DIFFERENZA]]),0)</f>
        <v>510</v>
      </c>
      <c r="O414" s="6">
        <f>Tabella1[[#This Row],[DIFFERENZA EFFETTIVA SE DOPPIO OPERATORE]]-Tabella1[[#This Row],[SCARTI]]</f>
        <v>510</v>
      </c>
      <c r="P414" s="4">
        <v>0.43402777777777773</v>
      </c>
      <c r="Q414" s="4">
        <v>0.5</v>
      </c>
      <c r="R414" s="5">
        <f>Tabella1[[#This Row],[ORA FINE MATTINA]]-Tabella1[[#This Row],[ORA INIZIO MATTINA]]</f>
        <v>6.5972222222222265E-2</v>
      </c>
      <c r="S414" s="4">
        <v>0.5625</v>
      </c>
      <c r="T414" s="4">
        <v>0.59375</v>
      </c>
      <c r="U414" s="5">
        <f>Tabella1[[#This Row],[ORA FINE POMERIGGIO]]-Tabella1[[#This Row],[ORA INIZIO POMERIGGIO]]</f>
        <v>3.125E-2</v>
      </c>
      <c r="V414" s="5">
        <f>Tabella1[[#This Row],[TOT. TEMPO POMERIGGIO]]+Tabella1[[#This Row],[TOT. TEMPO MATTINA]]</f>
        <v>9.7222222222222265E-2</v>
      </c>
      <c r="W414" s="7">
        <f>((HOUR(Tabella1[[#This Row],[TOT. ORE]])*60)+MINUTE(Tabella1[[#This Row],[TOT. ORE]]))</f>
        <v>140</v>
      </c>
      <c r="Y414" s="6">
        <f>Tabella1[[#This Row],[TOT. MINUTI]]-Tabella1[[#This Row],[FERMO MACCHINA]]</f>
        <v>140</v>
      </c>
      <c r="Z414" s="6">
        <f>ROUNDDOWN(Tabella1[[#This Row],[DIFFERENZA EFFETTIVA - SCARTI]]/Tabella1[[#This Row],[TEMPO EFFETTIVO]]*60,0)</f>
        <v>218</v>
      </c>
    </row>
    <row r="415" spans="1:27" ht="15.75" customHeight="1" x14ac:dyDescent="0.25">
      <c r="A415" s="1">
        <v>44623</v>
      </c>
      <c r="B415">
        <v>11</v>
      </c>
      <c r="C415" s="6" t="str">
        <f>VLOOKUP(Tabella1[[#This Row],[COD. OPERATORE]],Tabella3[],2,FALSE)</f>
        <v>ILENIA</v>
      </c>
      <c r="D415" t="s">
        <v>56</v>
      </c>
      <c r="E415" t="s">
        <v>249</v>
      </c>
      <c r="F415" t="s">
        <v>64</v>
      </c>
      <c r="G415" s="6" t="str">
        <f>VLOOKUP(Tabella1[[#This Row],[COD. MACCHINA]],Tabella35[],2,FALSE)</f>
        <v>MANUALE</v>
      </c>
      <c r="H415">
        <v>0</v>
      </c>
      <c r="I415">
        <v>1800</v>
      </c>
      <c r="J415" s="6">
        <f>Tabella1[[#This Row],[ASS. FINALI]]-Tabella1[[#This Row],[ASS.INIZIALI]]</f>
        <v>1800</v>
      </c>
      <c r="K415" t="s">
        <v>20</v>
      </c>
      <c r="M415" s="6">
        <f>ROUNDDOWN(IF(Tabella1[[#This Row],[DOPPIO OPERATORE '[SI/NO']]]="SI",Tabella1[[#This Row],[DIFFERENZA]]/2,Tabella1[[#This Row],[DIFFERENZA]]),0)</f>
        <v>1800</v>
      </c>
      <c r="O415" s="6">
        <f>Tabella1[[#This Row],[DIFFERENZA EFFETTIVA SE DOPPIO OPERATORE]]-Tabella1[[#This Row],[SCARTI]]</f>
        <v>1800</v>
      </c>
      <c r="P415" s="4">
        <v>0.59375</v>
      </c>
      <c r="Q415" s="4">
        <v>0.72916666666666663</v>
      </c>
      <c r="R415" s="5">
        <f>Tabella1[[#This Row],[ORA FINE MATTINA]]-Tabella1[[#This Row],[ORA INIZIO MATTINA]]</f>
        <v>0.13541666666666663</v>
      </c>
      <c r="S415" s="4"/>
      <c r="T415" s="4"/>
      <c r="U415" s="5">
        <f>Tabella1[[#This Row],[ORA FINE POMERIGGIO]]-Tabella1[[#This Row],[ORA INIZIO POMERIGGIO]]</f>
        <v>0</v>
      </c>
      <c r="V415" s="5">
        <f>Tabella1[[#This Row],[TOT. TEMPO POMERIGGIO]]+Tabella1[[#This Row],[TOT. TEMPO MATTINA]]</f>
        <v>0.13541666666666663</v>
      </c>
      <c r="W415" s="7">
        <f>((HOUR(Tabella1[[#This Row],[TOT. ORE]])*60)+MINUTE(Tabella1[[#This Row],[TOT. ORE]]))</f>
        <v>195</v>
      </c>
      <c r="Y415" s="6">
        <f>Tabella1[[#This Row],[TOT. MINUTI]]-Tabella1[[#This Row],[FERMO MACCHINA]]</f>
        <v>195</v>
      </c>
      <c r="Z415" s="6">
        <f>ROUNDDOWN(Tabella1[[#This Row],[DIFFERENZA EFFETTIVA - SCARTI]]/Tabella1[[#This Row],[TEMPO EFFETTIVO]]*60,0)</f>
        <v>553</v>
      </c>
      <c r="AA415" t="s">
        <v>250</v>
      </c>
    </row>
    <row r="416" spans="1:27" x14ac:dyDescent="0.25">
      <c r="A416" s="1">
        <v>44621</v>
      </c>
      <c r="B416">
        <v>32</v>
      </c>
      <c r="C416" s="6" t="str">
        <f>VLOOKUP(Tabella1[[#This Row],[COD. OPERATORE]],Tabella3[],2,FALSE)</f>
        <v>ALESSANDRA</v>
      </c>
      <c r="D416" t="s">
        <v>56</v>
      </c>
      <c r="E416" t="s">
        <v>119</v>
      </c>
      <c r="F416" t="s">
        <v>64</v>
      </c>
      <c r="G416" s="6" t="str">
        <f>VLOOKUP(Tabella1[[#This Row],[COD. MACCHINA]],Tabella35[],2,FALSE)</f>
        <v>MANUALE</v>
      </c>
      <c r="H416">
        <v>665</v>
      </c>
      <c r="I416">
        <v>942</v>
      </c>
      <c r="J416" s="6">
        <f>Tabella1[[#This Row],[ASS. FINALI]]-Tabella1[[#This Row],[ASS.INIZIALI]]</f>
        <v>277</v>
      </c>
      <c r="K416" t="s">
        <v>20</v>
      </c>
      <c r="M416" s="6">
        <f>ROUNDDOWN(IF(Tabella1[[#This Row],[DOPPIO OPERATORE '[SI/NO']]]="SI",Tabella1[[#This Row],[DIFFERENZA]]/2,Tabella1[[#This Row],[DIFFERENZA]]),0)</f>
        <v>277</v>
      </c>
      <c r="O416" s="6">
        <f>Tabella1[[#This Row],[DIFFERENZA EFFETTIVA SE DOPPIO OPERATORE]]-Tabella1[[#This Row],[SCARTI]]</f>
        <v>277</v>
      </c>
      <c r="P416" s="4">
        <v>0.3125</v>
      </c>
      <c r="Q416" s="4">
        <v>0.5</v>
      </c>
      <c r="R416" s="5">
        <f>Tabella1[[#This Row],[ORA FINE MATTINA]]-Tabella1[[#This Row],[ORA INIZIO MATTINA]]</f>
        <v>0.1875</v>
      </c>
      <c r="S416" s="4">
        <v>0.5625</v>
      </c>
      <c r="T416" s="4">
        <v>0.72916666666666663</v>
      </c>
      <c r="U416" s="5">
        <f>Tabella1[[#This Row],[ORA FINE POMERIGGIO]]-Tabella1[[#This Row],[ORA INIZIO POMERIGGIO]]</f>
        <v>0.16666666666666663</v>
      </c>
      <c r="V416" s="5">
        <f>Tabella1[[#This Row],[TOT. TEMPO POMERIGGIO]]+Tabella1[[#This Row],[TOT. TEMPO MATTINA]]</f>
        <v>0.35416666666666663</v>
      </c>
      <c r="W416" s="7">
        <f>((HOUR(Tabella1[[#This Row],[TOT. ORE]])*60)+MINUTE(Tabella1[[#This Row],[TOT. ORE]]))</f>
        <v>510</v>
      </c>
      <c r="Y416" s="6">
        <f>Tabella1[[#This Row],[TOT. MINUTI]]-Tabella1[[#This Row],[FERMO MACCHINA]]</f>
        <v>510</v>
      </c>
      <c r="Z416" s="6">
        <f>ROUNDDOWN(Tabella1[[#This Row],[DIFFERENZA EFFETTIVA - SCARTI]]/Tabella1[[#This Row],[TEMPO EFFETTIVO]]*60,0)</f>
        <v>32</v>
      </c>
    </row>
    <row r="417" spans="1:27" x14ac:dyDescent="0.25">
      <c r="A417" s="1">
        <v>44622</v>
      </c>
      <c r="B417">
        <v>32</v>
      </c>
      <c r="C417" s="6" t="str">
        <f>VLOOKUP(Tabella1[[#This Row],[COD. OPERATORE]],Tabella3[],2,FALSE)</f>
        <v>ALESSANDRA</v>
      </c>
      <c r="D417" t="s">
        <v>56</v>
      </c>
      <c r="E417" t="s">
        <v>119</v>
      </c>
      <c r="F417" t="s">
        <v>64</v>
      </c>
      <c r="G417" s="6" t="str">
        <f>VLOOKUP(Tabella1[[#This Row],[COD. MACCHINA]],Tabella35[],2,FALSE)</f>
        <v>MANUALE</v>
      </c>
      <c r="H417">
        <v>942</v>
      </c>
      <c r="I417">
        <v>960</v>
      </c>
      <c r="J417" s="6">
        <f>Tabella1[[#This Row],[ASS. FINALI]]-Tabella1[[#This Row],[ASS.INIZIALI]]</f>
        <v>18</v>
      </c>
      <c r="K417" t="s">
        <v>20</v>
      </c>
      <c r="M417" s="6">
        <f>ROUNDDOWN(IF(Tabella1[[#This Row],[DOPPIO OPERATORE '[SI/NO']]]="SI",Tabella1[[#This Row],[DIFFERENZA]]/2,Tabella1[[#This Row],[DIFFERENZA]]),0)</f>
        <v>18</v>
      </c>
      <c r="O417" s="6">
        <f>Tabella1[[#This Row],[DIFFERENZA EFFETTIVA SE DOPPIO OPERATORE]]-Tabella1[[#This Row],[SCARTI]]</f>
        <v>18</v>
      </c>
      <c r="P417" s="4">
        <v>0.3125</v>
      </c>
      <c r="Q417" s="4">
        <v>0.34027777777777773</v>
      </c>
      <c r="R417" s="5">
        <f>Tabella1[[#This Row],[ORA FINE MATTINA]]-Tabella1[[#This Row],[ORA INIZIO MATTINA]]</f>
        <v>2.7777777777777735E-2</v>
      </c>
      <c r="S417" s="4"/>
      <c r="T417" s="4"/>
      <c r="U417" s="5">
        <f>Tabella1[[#This Row],[ORA FINE POMERIGGIO]]-Tabella1[[#This Row],[ORA INIZIO POMERIGGIO]]</f>
        <v>0</v>
      </c>
      <c r="V417" s="5">
        <f>Tabella1[[#This Row],[TOT. TEMPO POMERIGGIO]]+Tabella1[[#This Row],[TOT. TEMPO MATTINA]]</f>
        <v>2.7777777777777735E-2</v>
      </c>
      <c r="W417" s="7">
        <f>((HOUR(Tabella1[[#This Row],[TOT. ORE]])*60)+MINUTE(Tabella1[[#This Row],[TOT. ORE]]))</f>
        <v>40</v>
      </c>
      <c r="Y417" s="6">
        <f>Tabella1[[#This Row],[TOT. MINUTI]]-Tabella1[[#This Row],[FERMO MACCHINA]]</f>
        <v>40</v>
      </c>
      <c r="Z417" s="6">
        <f>ROUNDDOWN(Tabella1[[#This Row],[DIFFERENZA EFFETTIVA - SCARTI]]/Tabella1[[#This Row],[TEMPO EFFETTIVO]]*60,0)</f>
        <v>27</v>
      </c>
    </row>
    <row r="418" spans="1:27" x14ac:dyDescent="0.25">
      <c r="A418" s="1">
        <v>44622</v>
      </c>
      <c r="B418">
        <v>32</v>
      </c>
      <c r="C418" s="6" t="str">
        <f>VLOOKUP(Tabella1[[#This Row],[COD. OPERATORE]],Tabella3[],2,FALSE)</f>
        <v>ALESSANDRA</v>
      </c>
      <c r="D418" t="s">
        <v>56</v>
      </c>
      <c r="E418" t="s">
        <v>251</v>
      </c>
      <c r="F418" t="s">
        <v>64</v>
      </c>
      <c r="G418" s="6" t="str">
        <f>VLOOKUP(Tabella1[[#This Row],[COD. MACCHINA]],Tabella35[],2,FALSE)</f>
        <v>MANUALE</v>
      </c>
      <c r="H418">
        <v>0</v>
      </c>
      <c r="I418">
        <v>210</v>
      </c>
      <c r="J418" s="6">
        <f>Tabella1[[#This Row],[ASS. FINALI]]-Tabella1[[#This Row],[ASS.INIZIALI]]</f>
        <v>210</v>
      </c>
      <c r="K418" t="s">
        <v>20</v>
      </c>
      <c r="M418" s="6">
        <f>ROUNDDOWN(IF(Tabella1[[#This Row],[DOPPIO OPERATORE '[SI/NO']]]="SI",Tabella1[[#This Row],[DIFFERENZA]]/2,Tabella1[[#This Row],[DIFFERENZA]]),0)</f>
        <v>210</v>
      </c>
      <c r="O418" s="6">
        <f>Tabella1[[#This Row],[DIFFERENZA EFFETTIVA SE DOPPIO OPERATORE]]-Tabella1[[#This Row],[SCARTI]]</f>
        <v>210</v>
      </c>
      <c r="P418" s="4">
        <v>0.34027777777777773</v>
      </c>
      <c r="Q418" s="4">
        <v>0.5</v>
      </c>
      <c r="R418" s="5">
        <f>Tabella1[[#This Row],[ORA FINE MATTINA]]-Tabella1[[#This Row],[ORA INIZIO MATTINA]]</f>
        <v>0.15972222222222227</v>
      </c>
      <c r="S418" s="4">
        <v>0.5625</v>
      </c>
      <c r="T418" s="4">
        <v>0.68055555555555547</v>
      </c>
      <c r="U418" s="5">
        <f>Tabella1[[#This Row],[ORA FINE POMERIGGIO]]-Tabella1[[#This Row],[ORA INIZIO POMERIGGIO]]</f>
        <v>0.11805555555555547</v>
      </c>
      <c r="V418" s="5">
        <f>Tabella1[[#This Row],[TOT. TEMPO POMERIGGIO]]+Tabella1[[#This Row],[TOT. TEMPO MATTINA]]</f>
        <v>0.27777777777777773</v>
      </c>
      <c r="W418" s="7">
        <f>((HOUR(Tabella1[[#This Row],[TOT. ORE]])*60)+MINUTE(Tabella1[[#This Row],[TOT. ORE]]))</f>
        <v>400</v>
      </c>
      <c r="Y418" s="6">
        <f>Tabella1[[#This Row],[TOT. MINUTI]]-Tabella1[[#This Row],[FERMO MACCHINA]]</f>
        <v>400</v>
      </c>
      <c r="Z418" s="6">
        <f>ROUNDDOWN(Tabella1[[#This Row],[DIFFERENZA EFFETTIVA - SCARTI]]/Tabella1[[#This Row],[TEMPO EFFETTIVO]]*60,0)</f>
        <v>31</v>
      </c>
    </row>
    <row r="419" spans="1:27" x14ac:dyDescent="0.25">
      <c r="A419" s="1">
        <v>44622</v>
      </c>
      <c r="B419">
        <v>32</v>
      </c>
      <c r="C419" s="6" t="str">
        <f>VLOOKUP(Tabella1[[#This Row],[COD. OPERATORE]],Tabella3[],2,FALSE)</f>
        <v>ALESSANDRA</v>
      </c>
      <c r="D419" t="s">
        <v>82</v>
      </c>
      <c r="E419" t="s">
        <v>252</v>
      </c>
      <c r="F419" t="s">
        <v>64</v>
      </c>
      <c r="G419" s="6" t="str">
        <f>VLOOKUP(Tabella1[[#This Row],[COD. MACCHINA]],Tabella35[],2,FALSE)</f>
        <v>MANUALE</v>
      </c>
      <c r="H419">
        <v>0</v>
      </c>
      <c r="I419">
        <v>170</v>
      </c>
      <c r="J419" s="6">
        <f>Tabella1[[#This Row],[ASS. FINALI]]-Tabella1[[#This Row],[ASS.INIZIALI]]</f>
        <v>170</v>
      </c>
      <c r="K419" t="s">
        <v>20</v>
      </c>
      <c r="M419" s="6">
        <f>ROUNDDOWN(IF(Tabella1[[#This Row],[DOPPIO OPERATORE '[SI/NO']]]="SI",Tabella1[[#This Row],[DIFFERENZA]]/2,Tabella1[[#This Row],[DIFFERENZA]]),0)</f>
        <v>170</v>
      </c>
      <c r="O419" s="6">
        <f>Tabella1[[#This Row],[DIFFERENZA EFFETTIVA SE DOPPIO OPERATORE]]-Tabella1[[#This Row],[SCARTI]]</f>
        <v>170</v>
      </c>
      <c r="P419" s="4">
        <v>0.68055555555555547</v>
      </c>
      <c r="Q419" s="4">
        <v>0.72916666666666663</v>
      </c>
      <c r="R419" s="5">
        <f>Tabella1[[#This Row],[ORA FINE MATTINA]]-Tabella1[[#This Row],[ORA INIZIO MATTINA]]</f>
        <v>4.861111111111116E-2</v>
      </c>
      <c r="S419" s="4"/>
      <c r="T419" s="4"/>
      <c r="U419" s="5">
        <f>Tabella1[[#This Row],[ORA FINE POMERIGGIO]]-Tabella1[[#This Row],[ORA INIZIO POMERIGGIO]]</f>
        <v>0</v>
      </c>
      <c r="V419" s="5">
        <f>Tabella1[[#This Row],[TOT. TEMPO POMERIGGIO]]+Tabella1[[#This Row],[TOT. TEMPO MATTINA]]</f>
        <v>4.861111111111116E-2</v>
      </c>
      <c r="W419" s="7">
        <f>((HOUR(Tabella1[[#This Row],[TOT. ORE]])*60)+MINUTE(Tabella1[[#This Row],[TOT. ORE]]))</f>
        <v>70</v>
      </c>
      <c r="Y419" s="6">
        <f>Tabella1[[#This Row],[TOT. MINUTI]]-Tabella1[[#This Row],[FERMO MACCHINA]]</f>
        <v>70</v>
      </c>
      <c r="Z419" s="6">
        <f>ROUNDDOWN(Tabella1[[#This Row],[DIFFERENZA EFFETTIVA - SCARTI]]/Tabella1[[#This Row],[TEMPO EFFETTIVO]]*60,0)</f>
        <v>145</v>
      </c>
    </row>
    <row r="420" spans="1:27" x14ac:dyDescent="0.25">
      <c r="A420" s="1">
        <v>44623</v>
      </c>
      <c r="B420">
        <v>32</v>
      </c>
      <c r="C420" s="6" t="str">
        <f>VLOOKUP(Tabella1[[#This Row],[COD. OPERATORE]],Tabella3[],2,FALSE)</f>
        <v>ALESSANDRA</v>
      </c>
      <c r="D420" t="s">
        <v>82</v>
      </c>
      <c r="E420" t="s">
        <v>252</v>
      </c>
      <c r="F420" t="s">
        <v>64</v>
      </c>
      <c r="G420" s="6" t="str">
        <f>VLOOKUP(Tabella1[[#This Row],[COD. MACCHINA]],Tabella35[],2,FALSE)</f>
        <v>MANUALE</v>
      </c>
      <c r="H420">
        <v>170</v>
      </c>
      <c r="I420">
        <v>1760</v>
      </c>
      <c r="J420" s="6">
        <f>Tabella1[[#This Row],[ASS. FINALI]]-Tabella1[[#This Row],[ASS.INIZIALI]]</f>
        <v>1590</v>
      </c>
      <c r="K420" t="s">
        <v>20</v>
      </c>
      <c r="M420" s="6">
        <f>ROUNDDOWN(IF(Tabella1[[#This Row],[DOPPIO OPERATORE '[SI/NO']]]="SI",Tabella1[[#This Row],[DIFFERENZA]]/2,Tabella1[[#This Row],[DIFFERENZA]]),0)</f>
        <v>1590</v>
      </c>
      <c r="O420" s="6">
        <f>Tabella1[[#This Row],[DIFFERENZA EFFETTIVA SE DOPPIO OPERATORE]]-Tabella1[[#This Row],[SCARTI]]</f>
        <v>1590</v>
      </c>
      <c r="P420" s="4">
        <v>0.3125</v>
      </c>
      <c r="Q420" s="4">
        <v>0.5</v>
      </c>
      <c r="R420" s="5">
        <f>Tabella1[[#This Row],[ORA FINE MATTINA]]-Tabella1[[#This Row],[ORA INIZIO MATTINA]]</f>
        <v>0.1875</v>
      </c>
      <c r="S420" s="4">
        <v>0.5625</v>
      </c>
      <c r="T420" s="4">
        <v>0.72916666666666663</v>
      </c>
      <c r="U420" s="5">
        <f>Tabella1[[#This Row],[ORA FINE POMERIGGIO]]-Tabella1[[#This Row],[ORA INIZIO POMERIGGIO]]</f>
        <v>0.16666666666666663</v>
      </c>
      <c r="V420" s="5">
        <f>Tabella1[[#This Row],[TOT. TEMPO POMERIGGIO]]+Tabella1[[#This Row],[TOT. TEMPO MATTINA]]</f>
        <v>0.35416666666666663</v>
      </c>
      <c r="W420" s="7">
        <f>((HOUR(Tabella1[[#This Row],[TOT. ORE]])*60)+MINUTE(Tabella1[[#This Row],[TOT. ORE]]))</f>
        <v>510</v>
      </c>
      <c r="Y420" s="6">
        <f>Tabella1[[#This Row],[TOT. MINUTI]]-Tabella1[[#This Row],[FERMO MACCHINA]]</f>
        <v>510</v>
      </c>
      <c r="Z420" s="6">
        <f>ROUNDDOWN(Tabella1[[#This Row],[DIFFERENZA EFFETTIVA - SCARTI]]/Tabella1[[#This Row],[TEMPO EFFETTIVO]]*60,0)</f>
        <v>187</v>
      </c>
    </row>
    <row r="421" spans="1:27" x14ac:dyDescent="0.25">
      <c r="A421" s="1">
        <v>44624</v>
      </c>
      <c r="B421">
        <v>32</v>
      </c>
      <c r="C421" s="6" t="str">
        <f>VLOOKUP(Tabella1[[#This Row],[COD. OPERATORE]],Tabella3[],2,FALSE)</f>
        <v>ALESSANDRA</v>
      </c>
      <c r="D421" t="s">
        <v>82</v>
      </c>
      <c r="E421" t="s">
        <v>252</v>
      </c>
      <c r="F421" t="s">
        <v>64</v>
      </c>
      <c r="G421" s="6" t="str">
        <f>VLOOKUP(Tabella1[[#This Row],[COD. MACCHINA]],Tabella35[],2,FALSE)</f>
        <v>MANUALE</v>
      </c>
      <c r="H421">
        <v>1760</v>
      </c>
      <c r="I421">
        <v>3490</v>
      </c>
      <c r="J421" s="6">
        <f>Tabella1[[#This Row],[ASS. FINALI]]-Tabella1[[#This Row],[ASS.INIZIALI]]</f>
        <v>1730</v>
      </c>
      <c r="K421" t="s">
        <v>20</v>
      </c>
      <c r="M421" s="6">
        <f>ROUNDDOWN(IF(Tabella1[[#This Row],[DOPPIO OPERATORE '[SI/NO']]]="SI",Tabella1[[#This Row],[DIFFERENZA]]/2,Tabella1[[#This Row],[DIFFERENZA]]),0)</f>
        <v>1730</v>
      </c>
      <c r="O421" s="6">
        <f>Tabella1[[#This Row],[DIFFERENZA EFFETTIVA SE DOPPIO OPERATORE]]-Tabella1[[#This Row],[SCARTI]]</f>
        <v>1730</v>
      </c>
      <c r="P421" s="4">
        <v>0.3125</v>
      </c>
      <c r="Q421" s="4">
        <v>0.5</v>
      </c>
      <c r="R421" s="5">
        <f>Tabella1[[#This Row],[ORA FINE MATTINA]]-Tabella1[[#This Row],[ORA INIZIO MATTINA]]</f>
        <v>0.1875</v>
      </c>
      <c r="S421" s="4">
        <v>0.5625</v>
      </c>
      <c r="T421" s="4">
        <v>0.72916666666666663</v>
      </c>
      <c r="U421" s="5">
        <f>Tabella1[[#This Row],[ORA FINE POMERIGGIO]]-Tabella1[[#This Row],[ORA INIZIO POMERIGGIO]]</f>
        <v>0.16666666666666663</v>
      </c>
      <c r="V421" s="5">
        <f>Tabella1[[#This Row],[TOT. TEMPO POMERIGGIO]]+Tabella1[[#This Row],[TOT. TEMPO MATTINA]]</f>
        <v>0.35416666666666663</v>
      </c>
      <c r="W421" s="7">
        <f>((HOUR(Tabella1[[#This Row],[TOT. ORE]])*60)+MINUTE(Tabella1[[#This Row],[TOT. ORE]]))</f>
        <v>510</v>
      </c>
      <c r="Y421" s="6">
        <f>Tabella1[[#This Row],[TOT. MINUTI]]-Tabella1[[#This Row],[FERMO MACCHINA]]</f>
        <v>510</v>
      </c>
      <c r="Z421" s="6">
        <f>ROUNDDOWN(Tabella1[[#This Row],[DIFFERENZA EFFETTIVA - SCARTI]]/Tabella1[[#This Row],[TEMPO EFFETTIVO]]*60,0)</f>
        <v>203</v>
      </c>
    </row>
    <row r="422" spans="1:27" x14ac:dyDescent="0.25">
      <c r="A422" s="1">
        <v>44627</v>
      </c>
      <c r="B422">
        <v>32</v>
      </c>
      <c r="C422" s="6" t="str">
        <f>VLOOKUP(Tabella1[[#This Row],[COD. OPERATORE]],Tabella3[],2,FALSE)</f>
        <v>ALESSANDRA</v>
      </c>
      <c r="D422" t="s">
        <v>82</v>
      </c>
      <c r="E422" t="s">
        <v>252</v>
      </c>
      <c r="F422" t="s">
        <v>64</v>
      </c>
      <c r="G422" s="6" t="str">
        <f>VLOOKUP(Tabella1[[#This Row],[COD. MACCHINA]],Tabella35[],2,FALSE)</f>
        <v>MANUALE</v>
      </c>
      <c r="H422">
        <v>3490</v>
      </c>
      <c r="I422">
        <v>5180</v>
      </c>
      <c r="J422" s="6">
        <f>Tabella1[[#This Row],[ASS. FINALI]]-Tabella1[[#This Row],[ASS.INIZIALI]]</f>
        <v>1690</v>
      </c>
      <c r="K422" t="s">
        <v>20</v>
      </c>
      <c r="M422" s="6">
        <f>ROUNDDOWN(IF(Tabella1[[#This Row],[DOPPIO OPERATORE '[SI/NO']]]="SI",Tabella1[[#This Row],[DIFFERENZA]]/2,Tabella1[[#This Row],[DIFFERENZA]]),0)</f>
        <v>1690</v>
      </c>
      <c r="O422" s="6">
        <f>Tabella1[[#This Row],[DIFFERENZA EFFETTIVA SE DOPPIO OPERATORE]]-Tabella1[[#This Row],[SCARTI]]</f>
        <v>1690</v>
      </c>
      <c r="P422" s="4">
        <v>0.3125</v>
      </c>
      <c r="Q422" s="4">
        <v>0.5</v>
      </c>
      <c r="R422" s="5">
        <f>Tabella1[[#This Row],[ORA FINE MATTINA]]-Tabella1[[#This Row],[ORA INIZIO MATTINA]]</f>
        <v>0.1875</v>
      </c>
      <c r="S422" s="4">
        <v>0.5625</v>
      </c>
      <c r="T422" s="4">
        <v>0.63888888888888895</v>
      </c>
      <c r="U422" s="5">
        <f>Tabella1[[#This Row],[ORA FINE POMERIGGIO]]-Tabella1[[#This Row],[ORA INIZIO POMERIGGIO]]</f>
        <v>7.6388888888888951E-2</v>
      </c>
      <c r="V422" s="5">
        <f>Tabella1[[#This Row],[TOT. TEMPO POMERIGGIO]]+Tabella1[[#This Row],[TOT. TEMPO MATTINA]]</f>
        <v>0.26388888888888895</v>
      </c>
      <c r="W422" s="7">
        <f>((HOUR(Tabella1[[#This Row],[TOT. ORE]])*60)+MINUTE(Tabella1[[#This Row],[TOT. ORE]]))</f>
        <v>380</v>
      </c>
      <c r="Y422" s="6">
        <f>Tabella1[[#This Row],[TOT. MINUTI]]-Tabella1[[#This Row],[FERMO MACCHINA]]</f>
        <v>380</v>
      </c>
      <c r="Z422" s="6">
        <f>ROUNDDOWN(Tabella1[[#This Row],[DIFFERENZA EFFETTIVA - SCARTI]]/Tabella1[[#This Row],[TEMPO EFFETTIVO]]*60,0)</f>
        <v>266</v>
      </c>
    </row>
    <row r="423" spans="1:27" x14ac:dyDescent="0.25">
      <c r="A423" s="1">
        <v>44628</v>
      </c>
      <c r="B423">
        <v>32</v>
      </c>
      <c r="C423" s="6" t="str">
        <f>VLOOKUP(Tabella1[[#This Row],[COD. OPERATORE]],Tabella3[],2,FALSE)</f>
        <v>ALESSANDRA</v>
      </c>
      <c r="D423" t="s">
        <v>82</v>
      </c>
      <c r="E423" t="s">
        <v>252</v>
      </c>
      <c r="F423" t="s">
        <v>64</v>
      </c>
      <c r="G423" s="6" t="str">
        <f>VLOOKUP(Tabella1[[#This Row],[COD. MACCHINA]],Tabella35[],2,FALSE)</f>
        <v>MANUALE</v>
      </c>
      <c r="H423">
        <v>5180</v>
      </c>
      <c r="I423">
        <v>6490</v>
      </c>
      <c r="J423" s="6">
        <f>Tabella1[[#This Row],[ASS. FINALI]]-Tabella1[[#This Row],[ASS.INIZIALI]]</f>
        <v>1310</v>
      </c>
      <c r="K423" t="s">
        <v>20</v>
      </c>
      <c r="M423" s="6">
        <f>ROUNDDOWN(IF(Tabella1[[#This Row],[DOPPIO OPERATORE '[SI/NO']]]="SI",Tabella1[[#This Row],[DIFFERENZA]]/2,Tabella1[[#This Row],[DIFFERENZA]]),0)</f>
        <v>1310</v>
      </c>
      <c r="O423" s="6">
        <f>Tabella1[[#This Row],[DIFFERENZA EFFETTIVA SE DOPPIO OPERATORE]]-Tabella1[[#This Row],[SCARTI]]</f>
        <v>1310</v>
      </c>
      <c r="P423" s="4">
        <v>0.3125</v>
      </c>
      <c r="Q423" s="4">
        <v>0.5</v>
      </c>
      <c r="R423" s="5">
        <f>Tabella1[[#This Row],[ORA FINE MATTINA]]-Tabella1[[#This Row],[ORA INIZIO MATTINA]]</f>
        <v>0.1875</v>
      </c>
      <c r="S423" s="4">
        <v>0.5625</v>
      </c>
      <c r="T423" s="4">
        <v>0.63888888888888895</v>
      </c>
      <c r="U423" s="5">
        <f>Tabella1[[#This Row],[ORA FINE POMERIGGIO]]-Tabella1[[#This Row],[ORA INIZIO POMERIGGIO]]</f>
        <v>7.6388888888888951E-2</v>
      </c>
      <c r="V423" s="5">
        <f>Tabella1[[#This Row],[TOT. TEMPO POMERIGGIO]]+Tabella1[[#This Row],[TOT. TEMPO MATTINA]]</f>
        <v>0.26388888888888895</v>
      </c>
      <c r="W423" s="7">
        <f>((HOUR(Tabella1[[#This Row],[TOT. ORE]])*60)+MINUTE(Tabella1[[#This Row],[TOT. ORE]]))</f>
        <v>380</v>
      </c>
      <c r="Y423" s="6">
        <f>Tabella1[[#This Row],[TOT. MINUTI]]-Tabella1[[#This Row],[FERMO MACCHINA]]</f>
        <v>380</v>
      </c>
      <c r="Z423" s="6">
        <f>ROUNDDOWN(Tabella1[[#This Row],[DIFFERENZA EFFETTIVA - SCARTI]]/Tabella1[[#This Row],[TEMPO EFFETTIVO]]*60,0)</f>
        <v>206</v>
      </c>
    </row>
    <row r="424" spans="1:27" x14ac:dyDescent="0.25">
      <c r="A424" s="1">
        <v>44628</v>
      </c>
      <c r="B424">
        <v>32</v>
      </c>
      <c r="C424" s="6" t="str">
        <f>VLOOKUP(Tabella1[[#This Row],[COD. OPERATORE]],Tabella3[],2,FALSE)</f>
        <v>ALESSANDRA</v>
      </c>
      <c r="D424" t="s">
        <v>74</v>
      </c>
      <c r="E424" t="s">
        <v>155</v>
      </c>
      <c r="F424">
        <v>4</v>
      </c>
      <c r="G424" s="6" t="str">
        <f>VLOOKUP(Tabella1[[#This Row],[COD. MACCHINA]],Tabella35[],2,FALSE)</f>
        <v>LASER VERDE</v>
      </c>
      <c r="H424">
        <v>3355</v>
      </c>
      <c r="I424">
        <v>3620</v>
      </c>
      <c r="J424" s="6">
        <f>Tabella1[[#This Row],[ASS. FINALI]]-Tabella1[[#This Row],[ASS.INIZIALI]]</f>
        <v>265</v>
      </c>
      <c r="K424" t="s">
        <v>20</v>
      </c>
      <c r="M424" s="6">
        <f>ROUNDDOWN(IF(Tabella1[[#This Row],[DOPPIO OPERATORE '[SI/NO']]]="SI",Tabella1[[#This Row],[DIFFERENZA]]/2,Tabella1[[#This Row],[DIFFERENZA]]),0)</f>
        <v>265</v>
      </c>
      <c r="O424" s="6">
        <f>Tabella1[[#This Row],[DIFFERENZA EFFETTIVA SE DOPPIO OPERATORE]]-Tabella1[[#This Row],[SCARTI]]</f>
        <v>265</v>
      </c>
      <c r="P424" s="4">
        <v>0.63888888888888895</v>
      </c>
      <c r="Q424" s="4">
        <v>0.72916666666666663</v>
      </c>
      <c r="R424" s="5">
        <f>Tabella1[[#This Row],[ORA FINE MATTINA]]-Tabella1[[#This Row],[ORA INIZIO MATTINA]]</f>
        <v>9.0277777777777679E-2</v>
      </c>
      <c r="S424" s="4"/>
      <c r="T424" s="4"/>
      <c r="U424" s="5">
        <f>Tabella1[[#This Row],[ORA FINE POMERIGGIO]]-Tabella1[[#This Row],[ORA INIZIO POMERIGGIO]]</f>
        <v>0</v>
      </c>
      <c r="V424" s="5">
        <f>Tabella1[[#This Row],[TOT. TEMPO POMERIGGIO]]+Tabella1[[#This Row],[TOT. TEMPO MATTINA]]</f>
        <v>9.0277777777777679E-2</v>
      </c>
      <c r="W424" s="7">
        <f>((HOUR(Tabella1[[#This Row],[TOT. ORE]])*60)+MINUTE(Tabella1[[#This Row],[TOT. ORE]]))</f>
        <v>130</v>
      </c>
      <c r="Y424" s="6">
        <f>Tabella1[[#This Row],[TOT. MINUTI]]-Tabella1[[#This Row],[FERMO MACCHINA]]</f>
        <v>130</v>
      </c>
      <c r="Z424" s="6">
        <f>ROUNDDOWN(Tabella1[[#This Row],[DIFFERENZA EFFETTIVA - SCARTI]]/Tabella1[[#This Row],[TEMPO EFFETTIVO]]*60,0)</f>
        <v>122</v>
      </c>
    </row>
    <row r="425" spans="1:27" x14ac:dyDescent="0.25">
      <c r="A425" s="1">
        <v>44628</v>
      </c>
      <c r="B425">
        <v>32</v>
      </c>
      <c r="C425" s="6" t="str">
        <f>VLOOKUP(Tabella1[[#This Row],[COD. OPERATORE]],Tabella3[],2,FALSE)</f>
        <v>ALESSANDRA</v>
      </c>
      <c r="D425" t="s">
        <v>74</v>
      </c>
      <c r="E425" t="s">
        <v>155</v>
      </c>
      <c r="F425">
        <v>22</v>
      </c>
      <c r="G425" s="6" t="str">
        <f>VLOOKUP(Tabella1[[#This Row],[COD. MACCHINA]],Tabella35[],2,FALSE)</f>
        <v>LASER VIOLA</v>
      </c>
      <c r="H425">
        <v>2392</v>
      </c>
      <c r="I425">
        <v>2657</v>
      </c>
      <c r="J425" s="6">
        <f>Tabella1[[#This Row],[ASS. FINALI]]-Tabella1[[#This Row],[ASS.INIZIALI]]</f>
        <v>265</v>
      </c>
      <c r="K425" t="s">
        <v>20</v>
      </c>
      <c r="M425" s="6">
        <f>ROUNDDOWN(IF(Tabella1[[#This Row],[DOPPIO OPERATORE '[SI/NO']]]="SI",Tabella1[[#This Row],[DIFFERENZA]]/2,Tabella1[[#This Row],[DIFFERENZA]]),0)</f>
        <v>265</v>
      </c>
      <c r="O425" s="6">
        <f>Tabella1[[#This Row],[DIFFERENZA EFFETTIVA SE DOPPIO OPERATORE]]-Tabella1[[#This Row],[SCARTI]]</f>
        <v>265</v>
      </c>
      <c r="P425" s="4">
        <v>0.63888888888888895</v>
      </c>
      <c r="Q425" s="4">
        <v>0.72916666666666663</v>
      </c>
      <c r="R425" s="5">
        <f>Tabella1[[#This Row],[ORA FINE MATTINA]]-Tabella1[[#This Row],[ORA INIZIO MATTINA]]</f>
        <v>9.0277777777777679E-2</v>
      </c>
      <c r="S425" s="4"/>
      <c r="T425" s="4"/>
      <c r="U425" s="5">
        <f>Tabella1[[#This Row],[ORA FINE POMERIGGIO]]-Tabella1[[#This Row],[ORA INIZIO POMERIGGIO]]</f>
        <v>0</v>
      </c>
      <c r="V425" s="5">
        <f>Tabella1[[#This Row],[TOT. TEMPO POMERIGGIO]]+Tabella1[[#This Row],[TOT. TEMPO MATTINA]]</f>
        <v>9.0277777777777679E-2</v>
      </c>
      <c r="W425" s="7">
        <f>((HOUR(Tabella1[[#This Row],[TOT. ORE]])*60)+MINUTE(Tabella1[[#This Row],[TOT. ORE]]))</f>
        <v>130</v>
      </c>
      <c r="Y425" s="6">
        <f>Tabella1[[#This Row],[TOT. MINUTI]]-Tabella1[[#This Row],[FERMO MACCHINA]]</f>
        <v>130</v>
      </c>
      <c r="Z425" s="6">
        <f>ROUNDDOWN(Tabella1[[#This Row],[DIFFERENZA EFFETTIVA - SCARTI]]/Tabella1[[#This Row],[TEMPO EFFETTIVO]]*60,0)</f>
        <v>122</v>
      </c>
    </row>
    <row r="426" spans="1:27" x14ac:dyDescent="0.25">
      <c r="A426" s="1">
        <v>44628</v>
      </c>
      <c r="B426">
        <v>32</v>
      </c>
      <c r="C426" s="6" t="str">
        <f>VLOOKUP(Tabella1[[#This Row],[COD. OPERATORE]],Tabella3[],2,FALSE)</f>
        <v>ALESSANDRA</v>
      </c>
      <c r="D426" t="s">
        <v>56</v>
      </c>
      <c r="E426" t="s">
        <v>63</v>
      </c>
      <c r="F426" t="s">
        <v>64</v>
      </c>
      <c r="G426" s="6" t="str">
        <f>VLOOKUP(Tabella1[[#This Row],[COD. MACCHINA]],Tabella35[],2,FALSE)</f>
        <v>MANUALE</v>
      </c>
      <c r="H426">
        <v>0</v>
      </c>
      <c r="I426">
        <v>114</v>
      </c>
      <c r="J426" s="6">
        <f>Tabella1[[#This Row],[ASS. FINALI]]-Tabella1[[#This Row],[ASS.INIZIALI]]</f>
        <v>114</v>
      </c>
      <c r="K426" t="s">
        <v>20</v>
      </c>
      <c r="M426" s="6">
        <f>ROUNDDOWN(IF(Tabella1[[#This Row],[DOPPIO OPERATORE '[SI/NO']]]="SI",Tabella1[[#This Row],[DIFFERENZA]]/2,Tabella1[[#This Row],[DIFFERENZA]]),0)</f>
        <v>114</v>
      </c>
      <c r="O426" s="6">
        <f>Tabella1[[#This Row],[DIFFERENZA EFFETTIVA SE DOPPIO OPERATORE]]-Tabella1[[#This Row],[SCARTI]]</f>
        <v>114</v>
      </c>
      <c r="P426" s="4">
        <v>0.3125</v>
      </c>
      <c r="Q426" s="4">
        <v>0.46875</v>
      </c>
      <c r="R426" s="5">
        <f>Tabella1[[#This Row],[ORA FINE MATTINA]]-Tabella1[[#This Row],[ORA INIZIO MATTINA]]</f>
        <v>0.15625</v>
      </c>
      <c r="S426" s="4"/>
      <c r="T426" s="4"/>
      <c r="U426" s="5">
        <f>Tabella1[[#This Row],[ORA FINE POMERIGGIO]]-Tabella1[[#This Row],[ORA INIZIO POMERIGGIO]]</f>
        <v>0</v>
      </c>
      <c r="V426" s="5">
        <f>Tabella1[[#This Row],[TOT. TEMPO POMERIGGIO]]+Tabella1[[#This Row],[TOT. TEMPO MATTINA]]</f>
        <v>0.15625</v>
      </c>
      <c r="W426" s="7">
        <f>((HOUR(Tabella1[[#This Row],[TOT. ORE]])*60)+MINUTE(Tabella1[[#This Row],[TOT. ORE]]))</f>
        <v>225</v>
      </c>
      <c r="Y426" s="6">
        <f>Tabella1[[#This Row],[TOT. MINUTI]]-Tabella1[[#This Row],[FERMO MACCHINA]]</f>
        <v>225</v>
      </c>
      <c r="Z426" s="6">
        <f>ROUNDDOWN(Tabella1[[#This Row],[DIFFERENZA EFFETTIVA - SCARTI]]/Tabella1[[#This Row],[TEMPO EFFETTIVO]]*60,0)</f>
        <v>30</v>
      </c>
    </row>
    <row r="427" spans="1:27" x14ac:dyDescent="0.25">
      <c r="A427" s="1">
        <v>44622</v>
      </c>
      <c r="B427">
        <v>35</v>
      </c>
      <c r="C427" s="6" t="str">
        <f>VLOOKUP(Tabella1[[#This Row],[COD. OPERATORE]],Tabella3[],2,FALSE)</f>
        <v>MELANIA</v>
      </c>
      <c r="D427" t="s">
        <v>16</v>
      </c>
      <c r="E427" t="s">
        <v>26</v>
      </c>
      <c r="F427">
        <v>8</v>
      </c>
      <c r="G427" s="6" t="str">
        <f>VLOOKUP(Tabella1[[#This Row],[COD. MACCHINA]],Tabella35[],2,FALSE)</f>
        <v>MONTAGGIO RUOTE</v>
      </c>
      <c r="H427">
        <v>3240</v>
      </c>
      <c r="I427">
        <v>6000</v>
      </c>
      <c r="J427" s="6">
        <f>Tabella1[[#This Row],[ASS. FINALI]]-Tabella1[[#This Row],[ASS.INIZIALI]]</f>
        <v>2760</v>
      </c>
      <c r="K427" t="s">
        <v>20</v>
      </c>
      <c r="M427" s="6">
        <f>ROUNDDOWN(IF(Tabella1[[#This Row],[DOPPIO OPERATORE '[SI/NO']]]="SI",Tabella1[[#This Row],[DIFFERENZA]]/2,Tabella1[[#This Row],[DIFFERENZA]]),0)</f>
        <v>2760</v>
      </c>
      <c r="O427" s="6">
        <f>Tabella1[[#This Row],[DIFFERENZA EFFETTIVA SE DOPPIO OPERATORE]]-Tabella1[[#This Row],[SCARTI]]</f>
        <v>2760</v>
      </c>
      <c r="P427" s="4">
        <v>0.59375</v>
      </c>
      <c r="Q427" s="4">
        <v>0.8125</v>
      </c>
      <c r="R427" s="5">
        <f>Tabella1[[#This Row],[ORA FINE MATTINA]]-Tabella1[[#This Row],[ORA INIZIO MATTINA]]</f>
        <v>0.21875</v>
      </c>
      <c r="S427" s="4">
        <v>0.83333333333333337</v>
      </c>
      <c r="T427" s="4">
        <v>0.89583333333333337</v>
      </c>
      <c r="U427" s="5">
        <f>Tabella1[[#This Row],[ORA FINE POMERIGGIO]]-Tabella1[[#This Row],[ORA INIZIO POMERIGGIO]]</f>
        <v>6.25E-2</v>
      </c>
      <c r="V427" s="5">
        <f>Tabella1[[#This Row],[TOT. TEMPO POMERIGGIO]]+Tabella1[[#This Row],[TOT. TEMPO MATTINA]]</f>
        <v>0.28125</v>
      </c>
      <c r="W427" s="7">
        <f>((HOUR(Tabella1[[#This Row],[TOT. ORE]])*60)+MINUTE(Tabella1[[#This Row],[TOT. ORE]]))</f>
        <v>405</v>
      </c>
      <c r="Y427" s="6">
        <f>Tabella1[[#This Row],[TOT. MINUTI]]-Tabella1[[#This Row],[FERMO MACCHINA]]</f>
        <v>405</v>
      </c>
      <c r="Z427" s="6">
        <f>ROUNDDOWN(Tabella1[[#This Row],[DIFFERENZA EFFETTIVA - SCARTI]]/Tabella1[[#This Row],[TEMPO EFFETTIVO]]*60,0)</f>
        <v>408</v>
      </c>
    </row>
    <row r="428" spans="1:27" x14ac:dyDescent="0.25">
      <c r="A428" s="1">
        <v>44622</v>
      </c>
      <c r="B428">
        <v>35</v>
      </c>
      <c r="C428" s="6" t="str">
        <f>VLOOKUP(Tabella1[[#This Row],[COD. OPERATORE]],Tabella3[],2,FALSE)</f>
        <v>MELANIA</v>
      </c>
      <c r="D428" t="s">
        <v>16</v>
      </c>
      <c r="E428" t="s">
        <v>17</v>
      </c>
      <c r="F428">
        <v>8</v>
      </c>
      <c r="G428" s="6" t="str">
        <f>VLOOKUP(Tabella1[[#This Row],[COD. MACCHINA]],Tabella35[],2,FALSE)</f>
        <v>MONTAGGIO RUOTE</v>
      </c>
      <c r="H428">
        <v>0</v>
      </c>
      <c r="I428">
        <v>100</v>
      </c>
      <c r="J428" s="6">
        <f>Tabella1[[#This Row],[ASS. FINALI]]-Tabella1[[#This Row],[ASS.INIZIALI]]</f>
        <v>100</v>
      </c>
      <c r="K428" t="s">
        <v>20</v>
      </c>
      <c r="M428" s="6">
        <f>ROUNDDOWN(IF(Tabella1[[#This Row],[DOPPIO OPERATORE '[SI/NO']]]="SI",Tabella1[[#This Row],[DIFFERENZA]]/2,Tabella1[[#This Row],[DIFFERENZA]]),0)</f>
        <v>100</v>
      </c>
      <c r="O428" s="6">
        <f>Tabella1[[#This Row],[DIFFERENZA EFFETTIVA SE DOPPIO OPERATORE]]-Tabella1[[#This Row],[SCARTI]]</f>
        <v>100</v>
      </c>
      <c r="P428" s="4">
        <v>0.89583333333333337</v>
      </c>
      <c r="Q428" s="4">
        <v>0.91666666666666663</v>
      </c>
      <c r="R428" s="5">
        <f>Tabella1[[#This Row],[ORA FINE MATTINA]]-Tabella1[[#This Row],[ORA INIZIO MATTINA]]</f>
        <v>2.0833333333333259E-2</v>
      </c>
      <c r="S428" s="4"/>
      <c r="T428" s="4"/>
      <c r="U428" s="5">
        <f>Tabella1[[#This Row],[ORA FINE POMERIGGIO]]-Tabella1[[#This Row],[ORA INIZIO POMERIGGIO]]</f>
        <v>0</v>
      </c>
      <c r="V428" s="5">
        <f>Tabella1[[#This Row],[TOT. TEMPO POMERIGGIO]]+Tabella1[[#This Row],[TOT. TEMPO MATTINA]]</f>
        <v>2.0833333333333259E-2</v>
      </c>
      <c r="W428" s="7">
        <f>((HOUR(Tabella1[[#This Row],[TOT. ORE]])*60)+MINUTE(Tabella1[[#This Row],[TOT. ORE]]))</f>
        <v>30</v>
      </c>
      <c r="Y428" s="6">
        <f>Tabella1[[#This Row],[TOT. MINUTI]]-Tabella1[[#This Row],[FERMO MACCHINA]]</f>
        <v>30</v>
      </c>
      <c r="Z428" s="6">
        <f>ROUNDDOWN(Tabella1[[#This Row],[DIFFERENZA EFFETTIVA - SCARTI]]/Tabella1[[#This Row],[TEMPO EFFETTIVO]]*60,0)</f>
        <v>200</v>
      </c>
    </row>
    <row r="429" spans="1:27" x14ac:dyDescent="0.25">
      <c r="A429" s="1">
        <v>44623</v>
      </c>
      <c r="B429">
        <v>35</v>
      </c>
      <c r="C429" s="6" t="str">
        <f>VLOOKUP(Tabella1[[#This Row],[COD. OPERATORE]],Tabella3[],2,FALSE)</f>
        <v>MELANIA</v>
      </c>
      <c r="D429" t="s">
        <v>16</v>
      </c>
      <c r="E429" t="s">
        <v>17</v>
      </c>
      <c r="F429">
        <v>8</v>
      </c>
      <c r="G429" s="6" t="str">
        <f>VLOOKUP(Tabella1[[#This Row],[COD. MACCHINA]],Tabella35[],2,FALSE)</f>
        <v>MONTAGGIO RUOTE</v>
      </c>
      <c r="H429">
        <v>100</v>
      </c>
      <c r="I429">
        <v>290</v>
      </c>
      <c r="J429" s="6">
        <f>Tabella1[[#This Row],[ASS. FINALI]]-Tabella1[[#This Row],[ASS.INIZIALI]]</f>
        <v>190</v>
      </c>
      <c r="K429" t="s">
        <v>20</v>
      </c>
      <c r="M429" s="6">
        <f>ROUNDDOWN(IF(Tabella1[[#This Row],[DOPPIO OPERATORE '[SI/NO']]]="SI",Tabella1[[#This Row],[DIFFERENZA]]/2,Tabella1[[#This Row],[DIFFERENZA]]),0)</f>
        <v>190</v>
      </c>
      <c r="O429" s="6">
        <f>Tabella1[[#This Row],[DIFFERENZA EFFETTIVA SE DOPPIO OPERATORE]]-Tabella1[[#This Row],[SCARTI]]</f>
        <v>190</v>
      </c>
      <c r="P429" s="4">
        <v>0.33333333333333331</v>
      </c>
      <c r="Q429" s="4">
        <v>0.35416666666666669</v>
      </c>
      <c r="R429" s="5">
        <f>Tabella1[[#This Row],[ORA FINE MATTINA]]-Tabella1[[#This Row],[ORA INIZIO MATTINA]]</f>
        <v>2.083333333333337E-2</v>
      </c>
      <c r="S429" s="4"/>
      <c r="T429" s="4"/>
      <c r="U429" s="5">
        <f>Tabella1[[#This Row],[ORA FINE POMERIGGIO]]-Tabella1[[#This Row],[ORA INIZIO POMERIGGIO]]</f>
        <v>0</v>
      </c>
      <c r="V429" s="5">
        <f>Tabella1[[#This Row],[TOT. TEMPO POMERIGGIO]]+Tabella1[[#This Row],[TOT. TEMPO MATTINA]]</f>
        <v>2.083333333333337E-2</v>
      </c>
      <c r="W429" s="7">
        <f>((HOUR(Tabella1[[#This Row],[TOT. ORE]])*60)+MINUTE(Tabella1[[#This Row],[TOT. ORE]]))</f>
        <v>30</v>
      </c>
      <c r="Y429" s="6">
        <f>Tabella1[[#This Row],[TOT. MINUTI]]-Tabella1[[#This Row],[FERMO MACCHINA]]</f>
        <v>30</v>
      </c>
      <c r="Z429" s="6">
        <f>ROUNDDOWN(Tabella1[[#This Row],[DIFFERENZA EFFETTIVA - SCARTI]]/Tabella1[[#This Row],[TEMPO EFFETTIVO]]*60,0)</f>
        <v>380</v>
      </c>
      <c r="AA429" t="s">
        <v>253</v>
      </c>
    </row>
    <row r="430" spans="1:27" x14ac:dyDescent="0.25">
      <c r="A430" s="1">
        <v>44623</v>
      </c>
      <c r="B430">
        <v>35</v>
      </c>
      <c r="C430" s="6" t="str">
        <f>VLOOKUP(Tabella1[[#This Row],[COD. OPERATORE]],Tabella3[],2,FALSE)</f>
        <v>MELANIA</v>
      </c>
      <c r="D430" t="s">
        <v>16</v>
      </c>
      <c r="E430" t="s">
        <v>62</v>
      </c>
      <c r="F430">
        <v>9</v>
      </c>
      <c r="G430" s="6" t="str">
        <f>VLOOKUP(Tabella1[[#This Row],[COD. MACCHINA]],Tabella35[],2,FALSE)</f>
        <v>MONTAGGIO ANELLINI</v>
      </c>
      <c r="H430">
        <v>0</v>
      </c>
      <c r="I430">
        <v>3000</v>
      </c>
      <c r="J430" s="6">
        <f>Tabella1[[#This Row],[ASS. FINALI]]-Tabella1[[#This Row],[ASS.INIZIALI]]</f>
        <v>3000</v>
      </c>
      <c r="K430" t="s">
        <v>20</v>
      </c>
      <c r="M430" s="6">
        <f>ROUNDDOWN(IF(Tabella1[[#This Row],[DOPPIO OPERATORE '[SI/NO']]]="SI",Tabella1[[#This Row],[DIFFERENZA]]/2,Tabella1[[#This Row],[DIFFERENZA]]),0)</f>
        <v>3000</v>
      </c>
      <c r="O430" s="6">
        <f>Tabella1[[#This Row],[DIFFERENZA EFFETTIVA SE DOPPIO OPERATORE]]-Tabella1[[#This Row],[SCARTI]]</f>
        <v>3000</v>
      </c>
      <c r="P430" s="4">
        <v>0.35416666666666669</v>
      </c>
      <c r="Q430" s="4">
        <v>0.46180555555555558</v>
      </c>
      <c r="R430" s="5">
        <f>Tabella1[[#This Row],[ORA FINE MATTINA]]-Tabella1[[#This Row],[ORA INIZIO MATTINA]]</f>
        <v>0.1076388888888889</v>
      </c>
      <c r="S430" s="4"/>
      <c r="T430" s="4"/>
      <c r="U430" s="5">
        <f>Tabella1[[#This Row],[ORA FINE POMERIGGIO]]-Tabella1[[#This Row],[ORA INIZIO POMERIGGIO]]</f>
        <v>0</v>
      </c>
      <c r="V430" s="5">
        <f>Tabella1[[#This Row],[TOT. TEMPO POMERIGGIO]]+Tabella1[[#This Row],[TOT. TEMPO MATTINA]]</f>
        <v>0.1076388888888889</v>
      </c>
      <c r="W430" s="7">
        <f>((HOUR(Tabella1[[#This Row],[TOT. ORE]])*60)+MINUTE(Tabella1[[#This Row],[TOT. ORE]]))</f>
        <v>155</v>
      </c>
      <c r="Y430" s="6">
        <f>Tabella1[[#This Row],[TOT. MINUTI]]-Tabella1[[#This Row],[FERMO MACCHINA]]</f>
        <v>155</v>
      </c>
      <c r="Z430" s="6">
        <f>ROUNDDOWN(Tabella1[[#This Row],[DIFFERENZA EFFETTIVA - SCARTI]]/Tabella1[[#This Row],[TEMPO EFFETTIVO]]*60,0)</f>
        <v>1161</v>
      </c>
    </row>
    <row r="431" spans="1:27" x14ac:dyDescent="0.25">
      <c r="A431" s="1">
        <v>44623</v>
      </c>
      <c r="B431">
        <v>35</v>
      </c>
      <c r="C431" s="6" t="str">
        <f>VLOOKUP(Tabella1[[#This Row],[COD. OPERATORE]],Tabella3[],2,FALSE)</f>
        <v>MELANIA</v>
      </c>
      <c r="D431" t="s">
        <v>16</v>
      </c>
      <c r="E431" t="s">
        <v>17</v>
      </c>
      <c r="F431">
        <v>8</v>
      </c>
      <c r="G431" s="6" t="str">
        <f>VLOOKUP(Tabella1[[#This Row],[COD. MACCHINA]],Tabella35[],2,FALSE)</f>
        <v>MONTAGGIO RUOTE</v>
      </c>
      <c r="H431">
        <v>290</v>
      </c>
      <c r="I431">
        <v>1500</v>
      </c>
      <c r="J431" s="6">
        <f>Tabella1[[#This Row],[ASS. FINALI]]-Tabella1[[#This Row],[ASS.INIZIALI]]</f>
        <v>1210</v>
      </c>
      <c r="K431" t="s">
        <v>20</v>
      </c>
      <c r="M431" s="6">
        <f>ROUNDDOWN(IF(Tabella1[[#This Row],[DOPPIO OPERATORE '[SI/NO']]]="SI",Tabella1[[#This Row],[DIFFERENZA]]/2,Tabella1[[#This Row],[DIFFERENZA]]),0)</f>
        <v>1210</v>
      </c>
      <c r="O431" s="6">
        <f>Tabella1[[#This Row],[DIFFERENZA EFFETTIVA SE DOPPIO OPERATORE]]-Tabella1[[#This Row],[SCARTI]]</f>
        <v>1210</v>
      </c>
      <c r="P431" s="4">
        <v>0.46180555555555558</v>
      </c>
      <c r="Q431" s="4">
        <v>0.5</v>
      </c>
      <c r="R431" s="5">
        <f>Tabella1[[#This Row],[ORA FINE MATTINA]]-Tabella1[[#This Row],[ORA INIZIO MATTINA]]</f>
        <v>3.819444444444442E-2</v>
      </c>
      <c r="S431" s="4">
        <v>0.5625</v>
      </c>
      <c r="T431" s="4">
        <v>0.67361111111111116</v>
      </c>
      <c r="U431" s="5">
        <f>Tabella1[[#This Row],[ORA FINE POMERIGGIO]]-Tabella1[[#This Row],[ORA INIZIO POMERIGGIO]]</f>
        <v>0.11111111111111116</v>
      </c>
      <c r="V431" s="5">
        <f>Tabella1[[#This Row],[TOT. TEMPO POMERIGGIO]]+Tabella1[[#This Row],[TOT. TEMPO MATTINA]]</f>
        <v>0.14930555555555558</v>
      </c>
      <c r="W431" s="7">
        <f>((HOUR(Tabella1[[#This Row],[TOT. ORE]])*60)+MINUTE(Tabella1[[#This Row],[TOT. ORE]]))</f>
        <v>215</v>
      </c>
      <c r="Y431" s="6">
        <f>Tabella1[[#This Row],[TOT. MINUTI]]-Tabella1[[#This Row],[FERMO MACCHINA]]</f>
        <v>215</v>
      </c>
      <c r="Z431" s="6">
        <f>ROUNDDOWN(Tabella1[[#This Row],[DIFFERENZA EFFETTIVA - SCARTI]]/Tabella1[[#This Row],[TEMPO EFFETTIVO]]*60,0)</f>
        <v>337</v>
      </c>
    </row>
    <row r="432" spans="1:27" x14ac:dyDescent="0.25">
      <c r="A432" s="1">
        <v>44623</v>
      </c>
      <c r="B432">
        <v>35</v>
      </c>
      <c r="C432" s="6" t="str">
        <f>VLOOKUP(Tabella1[[#This Row],[COD. OPERATORE]],Tabella3[],2,FALSE)</f>
        <v>MELANIA</v>
      </c>
      <c r="D432" t="s">
        <v>16</v>
      </c>
      <c r="E432" t="s">
        <v>17</v>
      </c>
      <c r="F432">
        <v>8</v>
      </c>
      <c r="G432" s="6" t="str">
        <f>VLOOKUP(Tabella1[[#This Row],[COD. MACCHINA]],Tabella35[],2,FALSE)</f>
        <v>MONTAGGIO RUOTE</v>
      </c>
      <c r="H432">
        <v>1500</v>
      </c>
      <c r="I432">
        <v>1780</v>
      </c>
      <c r="J432" s="6">
        <f>Tabella1[[#This Row],[ASS. FINALI]]-Tabella1[[#This Row],[ASS.INIZIALI]]</f>
        <v>280</v>
      </c>
      <c r="K432" t="s">
        <v>20</v>
      </c>
      <c r="M432" s="6">
        <f>ROUNDDOWN(IF(Tabella1[[#This Row],[DOPPIO OPERATORE '[SI/NO']]]="SI",Tabella1[[#This Row],[DIFFERENZA]]/2,Tabella1[[#This Row],[DIFFERENZA]]),0)</f>
        <v>280</v>
      </c>
      <c r="O432" s="6">
        <f>Tabella1[[#This Row],[DIFFERENZA EFFETTIVA SE DOPPIO OPERATORE]]-Tabella1[[#This Row],[SCARTI]]</f>
        <v>280</v>
      </c>
      <c r="P432" s="4">
        <v>0.69444444444444453</v>
      </c>
      <c r="Q432" s="4">
        <v>0.72916666666666663</v>
      </c>
      <c r="R432" s="5">
        <f>Tabella1[[#This Row],[ORA FINE MATTINA]]-Tabella1[[#This Row],[ORA INIZIO MATTINA]]</f>
        <v>3.4722222222222099E-2</v>
      </c>
      <c r="S432" s="4"/>
      <c r="T432" s="4"/>
      <c r="U432" s="5">
        <f>Tabella1[[#This Row],[ORA FINE POMERIGGIO]]-Tabella1[[#This Row],[ORA INIZIO POMERIGGIO]]</f>
        <v>0</v>
      </c>
      <c r="V432" s="5">
        <f>Tabella1[[#This Row],[TOT. TEMPO POMERIGGIO]]+Tabella1[[#This Row],[TOT. TEMPO MATTINA]]</f>
        <v>3.4722222222222099E-2</v>
      </c>
      <c r="W432" s="7">
        <f>((HOUR(Tabella1[[#This Row],[TOT. ORE]])*60)+MINUTE(Tabella1[[#This Row],[TOT. ORE]]))</f>
        <v>50</v>
      </c>
      <c r="Y432" s="6">
        <f>Tabella1[[#This Row],[TOT. MINUTI]]-Tabella1[[#This Row],[FERMO MACCHINA]]</f>
        <v>50</v>
      </c>
      <c r="Z432" s="6">
        <f>ROUNDDOWN(Tabella1[[#This Row],[DIFFERENZA EFFETTIVA - SCARTI]]/Tabella1[[#This Row],[TEMPO EFFETTIVO]]*60,0)</f>
        <v>336</v>
      </c>
    </row>
    <row r="433" spans="1:26" x14ac:dyDescent="0.25">
      <c r="A433" s="1">
        <v>44624</v>
      </c>
      <c r="B433">
        <v>35</v>
      </c>
      <c r="C433" s="6" t="str">
        <f>VLOOKUP(Tabella1[[#This Row],[COD. OPERATORE]],Tabella3[],2,FALSE)</f>
        <v>MELANIA</v>
      </c>
      <c r="D433" t="s">
        <v>16</v>
      </c>
      <c r="E433" t="s">
        <v>17</v>
      </c>
      <c r="F433">
        <v>8</v>
      </c>
      <c r="G433" s="6" t="str">
        <f>VLOOKUP(Tabella1[[#This Row],[COD. MACCHINA]],Tabella35[],2,FALSE)</f>
        <v>MONTAGGIO RUOTE</v>
      </c>
      <c r="H433">
        <v>1780</v>
      </c>
      <c r="I433">
        <v>2000</v>
      </c>
      <c r="J433" s="6">
        <f>Tabella1[[#This Row],[ASS. FINALI]]-Tabella1[[#This Row],[ASS.INIZIALI]]</f>
        <v>220</v>
      </c>
      <c r="K433" t="s">
        <v>20</v>
      </c>
      <c r="M433" s="6">
        <f>ROUNDDOWN(IF(Tabella1[[#This Row],[DOPPIO OPERATORE '[SI/NO']]]="SI",Tabella1[[#This Row],[DIFFERENZA]]/2,Tabella1[[#This Row],[DIFFERENZA]]),0)</f>
        <v>220</v>
      </c>
      <c r="O433" s="6">
        <f>Tabella1[[#This Row],[DIFFERENZA EFFETTIVA SE DOPPIO OPERATORE]]-Tabella1[[#This Row],[SCARTI]]</f>
        <v>220</v>
      </c>
      <c r="P433" s="4">
        <v>0.33333333333333331</v>
      </c>
      <c r="Q433" s="4">
        <v>0.35416666666666669</v>
      </c>
      <c r="R433" s="5">
        <f>Tabella1[[#This Row],[ORA FINE MATTINA]]-Tabella1[[#This Row],[ORA INIZIO MATTINA]]</f>
        <v>2.083333333333337E-2</v>
      </c>
      <c r="S433" s="4"/>
      <c r="T433" s="4"/>
      <c r="U433" s="5">
        <f>Tabella1[[#This Row],[ORA FINE POMERIGGIO]]-Tabella1[[#This Row],[ORA INIZIO POMERIGGIO]]</f>
        <v>0</v>
      </c>
      <c r="V433" s="5">
        <f>Tabella1[[#This Row],[TOT. TEMPO POMERIGGIO]]+Tabella1[[#This Row],[TOT. TEMPO MATTINA]]</f>
        <v>2.083333333333337E-2</v>
      </c>
      <c r="W433" s="7">
        <f>((HOUR(Tabella1[[#This Row],[TOT. ORE]])*60)+MINUTE(Tabella1[[#This Row],[TOT. ORE]]))</f>
        <v>30</v>
      </c>
      <c r="Y433" s="6">
        <f>Tabella1[[#This Row],[TOT. MINUTI]]-Tabella1[[#This Row],[FERMO MACCHINA]]</f>
        <v>30</v>
      </c>
      <c r="Z433" s="6">
        <f>ROUNDDOWN(Tabella1[[#This Row],[DIFFERENZA EFFETTIVA - SCARTI]]/Tabella1[[#This Row],[TEMPO EFFETTIVO]]*60,0)</f>
        <v>440</v>
      </c>
    </row>
    <row r="434" spans="1:26" x14ac:dyDescent="0.25">
      <c r="A434" s="1">
        <v>44621</v>
      </c>
      <c r="B434">
        <v>33</v>
      </c>
      <c r="C434" s="6" t="str">
        <f>VLOOKUP(Tabella1[[#This Row],[COD. OPERATORE]],Tabella3[],2,FALSE)</f>
        <v>KETTY</v>
      </c>
      <c r="D434" t="s">
        <v>16</v>
      </c>
      <c r="E434" t="s">
        <v>230</v>
      </c>
      <c r="F434">
        <v>8</v>
      </c>
      <c r="G434" s="6" t="str">
        <f>VLOOKUP(Tabella1[[#This Row],[COD. MACCHINA]],Tabella35[],2,FALSE)</f>
        <v>MONTAGGIO RUOTE</v>
      </c>
      <c r="H434">
        <v>160</v>
      </c>
      <c r="I434">
        <v>2000</v>
      </c>
      <c r="J434" s="6">
        <f>Tabella1[[#This Row],[ASS. FINALI]]-Tabella1[[#This Row],[ASS.INIZIALI]]</f>
        <v>1840</v>
      </c>
      <c r="K434" t="s">
        <v>20</v>
      </c>
      <c r="M434" s="6">
        <f>ROUNDDOWN(IF(Tabella1[[#This Row],[DOPPIO OPERATORE '[SI/NO']]]="SI",Tabella1[[#This Row],[DIFFERENZA]]/2,Tabella1[[#This Row],[DIFFERENZA]]),0)</f>
        <v>1840</v>
      </c>
      <c r="O434" s="6">
        <f>Tabella1[[#This Row],[DIFFERENZA EFFETTIVA SE DOPPIO OPERATORE]]-Tabella1[[#This Row],[SCARTI]]</f>
        <v>1840</v>
      </c>
      <c r="P434" s="4">
        <v>0.25</v>
      </c>
      <c r="Q434" s="4">
        <v>0.4513888888888889</v>
      </c>
      <c r="R434" s="5">
        <f>Tabella1[[#This Row],[ORA FINE MATTINA]]-Tabella1[[#This Row],[ORA INIZIO MATTINA]]</f>
        <v>0.2013888888888889</v>
      </c>
      <c r="S434" s="4"/>
      <c r="T434" s="4"/>
      <c r="U434" s="5">
        <f>Tabella1[[#This Row],[ORA FINE POMERIGGIO]]-Tabella1[[#This Row],[ORA INIZIO POMERIGGIO]]</f>
        <v>0</v>
      </c>
      <c r="V434" s="5">
        <f>Tabella1[[#This Row],[TOT. TEMPO POMERIGGIO]]+Tabella1[[#This Row],[TOT. TEMPO MATTINA]]</f>
        <v>0.2013888888888889</v>
      </c>
      <c r="W434" s="7">
        <f>((HOUR(Tabella1[[#This Row],[TOT. ORE]])*60)+MINUTE(Tabella1[[#This Row],[TOT. ORE]]))</f>
        <v>290</v>
      </c>
      <c r="Y434" s="6">
        <f>Tabella1[[#This Row],[TOT. MINUTI]]-Tabella1[[#This Row],[FERMO MACCHINA]]</f>
        <v>290</v>
      </c>
      <c r="Z434" s="6">
        <f>ROUNDDOWN(Tabella1[[#This Row],[DIFFERENZA EFFETTIVA - SCARTI]]/Tabella1[[#This Row],[TEMPO EFFETTIVO]]*60,0)</f>
        <v>380</v>
      </c>
    </row>
    <row r="435" spans="1:26" x14ac:dyDescent="0.25">
      <c r="A435" s="1">
        <v>44621</v>
      </c>
      <c r="B435">
        <v>33</v>
      </c>
      <c r="C435" s="6" t="str">
        <f>VLOOKUP(Tabella1[[#This Row],[COD. OPERATORE]],Tabella3[],2,FALSE)</f>
        <v>KETTY</v>
      </c>
      <c r="D435" t="s">
        <v>16</v>
      </c>
      <c r="E435" t="s">
        <v>224</v>
      </c>
      <c r="F435">
        <v>8</v>
      </c>
      <c r="G435" s="6" t="str">
        <f>VLOOKUP(Tabella1[[#This Row],[COD. MACCHINA]],Tabella35[],2,FALSE)</f>
        <v>MONTAGGIO RUOTE</v>
      </c>
      <c r="H435">
        <v>0</v>
      </c>
      <c r="I435">
        <v>400</v>
      </c>
      <c r="J435" s="6">
        <f>Tabella1[[#This Row],[ASS. FINALI]]-Tabella1[[#This Row],[ASS.INIZIALI]]</f>
        <v>400</v>
      </c>
      <c r="K435" t="s">
        <v>20</v>
      </c>
      <c r="M435" s="6">
        <f>ROUNDDOWN(IF(Tabella1[[#This Row],[DOPPIO OPERATORE '[SI/NO']]]="SI",Tabella1[[#This Row],[DIFFERENZA]]/2,Tabella1[[#This Row],[DIFFERENZA]]),0)</f>
        <v>400</v>
      </c>
      <c r="O435" s="6">
        <f>Tabella1[[#This Row],[DIFFERENZA EFFETTIVA SE DOPPIO OPERATORE]]-Tabella1[[#This Row],[SCARTI]]</f>
        <v>400</v>
      </c>
      <c r="P435" s="4">
        <v>0.4513888888888889</v>
      </c>
      <c r="Q435" s="4">
        <v>0.49305555555555558</v>
      </c>
      <c r="R435" s="5">
        <f>Tabella1[[#This Row],[ORA FINE MATTINA]]-Tabella1[[#This Row],[ORA INIZIO MATTINA]]</f>
        <v>4.1666666666666685E-2</v>
      </c>
      <c r="S435" s="4"/>
      <c r="T435" s="4"/>
      <c r="U435" s="5">
        <f>Tabella1[[#This Row],[ORA FINE POMERIGGIO]]-Tabella1[[#This Row],[ORA INIZIO POMERIGGIO]]</f>
        <v>0</v>
      </c>
      <c r="V435" s="5">
        <f>Tabella1[[#This Row],[TOT. TEMPO POMERIGGIO]]+Tabella1[[#This Row],[TOT. TEMPO MATTINA]]</f>
        <v>4.1666666666666685E-2</v>
      </c>
      <c r="W435" s="7">
        <f>((HOUR(Tabella1[[#This Row],[TOT. ORE]])*60)+MINUTE(Tabella1[[#This Row],[TOT. ORE]]))</f>
        <v>60</v>
      </c>
      <c r="Y435" s="6">
        <f>Tabella1[[#This Row],[TOT. MINUTI]]-Tabella1[[#This Row],[FERMO MACCHINA]]</f>
        <v>60</v>
      </c>
      <c r="Z435" s="6">
        <f>ROUNDDOWN(Tabella1[[#This Row],[DIFFERENZA EFFETTIVA - SCARTI]]/Tabella1[[#This Row],[TEMPO EFFETTIVO]]*60,0)</f>
        <v>400</v>
      </c>
    </row>
    <row r="436" spans="1:26" x14ac:dyDescent="0.25">
      <c r="A436" s="1">
        <v>44621</v>
      </c>
      <c r="B436">
        <v>33</v>
      </c>
      <c r="C436" s="6" t="str">
        <f>VLOOKUP(Tabella1[[#This Row],[COD. OPERATORE]],Tabella3[],2,FALSE)</f>
        <v>KETTY</v>
      </c>
      <c r="D436" t="s">
        <v>16</v>
      </c>
      <c r="E436" t="s">
        <v>230</v>
      </c>
      <c r="F436">
        <v>8</v>
      </c>
      <c r="G436" s="6" t="str">
        <f>VLOOKUP(Tabella1[[#This Row],[COD. MACCHINA]],Tabella35[],2,FALSE)</f>
        <v>MONTAGGIO RUOTE</v>
      </c>
      <c r="H436">
        <v>0</v>
      </c>
      <c r="I436">
        <v>500</v>
      </c>
      <c r="J436" s="6">
        <f>Tabella1[[#This Row],[ASS. FINALI]]-Tabella1[[#This Row],[ASS.INIZIALI]]</f>
        <v>500</v>
      </c>
      <c r="K436" t="s">
        <v>20</v>
      </c>
      <c r="M436" s="6">
        <f>ROUNDDOWN(IF(Tabella1[[#This Row],[DOPPIO OPERATORE '[SI/NO']]]="SI",Tabella1[[#This Row],[DIFFERENZA]]/2,Tabella1[[#This Row],[DIFFERENZA]]),0)</f>
        <v>500</v>
      </c>
      <c r="O436" s="6">
        <f>Tabella1[[#This Row],[DIFFERENZA EFFETTIVA SE DOPPIO OPERATORE]]-Tabella1[[#This Row],[SCARTI]]</f>
        <v>500</v>
      </c>
      <c r="P436" s="4">
        <v>0.49305555555555558</v>
      </c>
      <c r="Q436" s="4">
        <v>0.58333333333333337</v>
      </c>
      <c r="R436" s="5">
        <f>Tabella1[[#This Row],[ORA FINE MATTINA]]-Tabella1[[#This Row],[ORA INIZIO MATTINA]]</f>
        <v>9.027777777777779E-2</v>
      </c>
      <c r="S436" s="4"/>
      <c r="T436" s="4"/>
      <c r="U436" s="5">
        <f>Tabella1[[#This Row],[ORA FINE POMERIGGIO]]-Tabella1[[#This Row],[ORA INIZIO POMERIGGIO]]</f>
        <v>0</v>
      </c>
      <c r="V436" s="5">
        <f>Tabella1[[#This Row],[TOT. TEMPO POMERIGGIO]]+Tabella1[[#This Row],[TOT. TEMPO MATTINA]]</f>
        <v>9.027777777777779E-2</v>
      </c>
      <c r="W436" s="7">
        <f>((HOUR(Tabella1[[#This Row],[TOT. ORE]])*60)+MINUTE(Tabella1[[#This Row],[TOT. ORE]]))</f>
        <v>130</v>
      </c>
      <c r="Y436" s="6">
        <f>Tabella1[[#This Row],[TOT. MINUTI]]-Tabella1[[#This Row],[FERMO MACCHINA]]</f>
        <v>130</v>
      </c>
      <c r="Z436" s="6">
        <f>ROUNDDOWN(Tabella1[[#This Row],[DIFFERENZA EFFETTIVA - SCARTI]]/Tabella1[[#This Row],[TEMPO EFFETTIVO]]*60,0)</f>
        <v>230</v>
      </c>
    </row>
    <row r="437" spans="1:26" x14ac:dyDescent="0.25">
      <c r="A437" s="1">
        <v>44622</v>
      </c>
      <c r="B437">
        <v>33</v>
      </c>
      <c r="C437" s="6" t="str">
        <f>VLOOKUP(Tabella1[[#This Row],[COD. OPERATORE]],Tabella3[],2,FALSE)</f>
        <v>KETTY</v>
      </c>
      <c r="D437" t="s">
        <v>16</v>
      </c>
      <c r="E437" t="s">
        <v>230</v>
      </c>
      <c r="F437">
        <v>8</v>
      </c>
      <c r="G437" s="6" t="str">
        <f>VLOOKUP(Tabella1[[#This Row],[COD. MACCHINA]],Tabella35[],2,FALSE)</f>
        <v>MONTAGGIO RUOTE</v>
      </c>
      <c r="H437">
        <v>2000</v>
      </c>
      <c r="I437">
        <v>3240</v>
      </c>
      <c r="J437" s="6">
        <f>Tabella1[[#This Row],[ASS. FINALI]]-Tabella1[[#This Row],[ASS.INIZIALI]]</f>
        <v>1240</v>
      </c>
      <c r="K437" t="s">
        <v>20</v>
      </c>
      <c r="M437" s="6">
        <f>ROUNDDOWN(IF(Tabella1[[#This Row],[DOPPIO OPERATORE '[SI/NO']]]="SI",Tabella1[[#This Row],[DIFFERENZA]]/2,Tabella1[[#This Row],[DIFFERENZA]]),0)</f>
        <v>1240</v>
      </c>
      <c r="O437" s="6">
        <f>Tabella1[[#This Row],[DIFFERENZA EFFETTIVA SE DOPPIO OPERATORE]]-Tabella1[[#This Row],[SCARTI]]</f>
        <v>1240</v>
      </c>
      <c r="P437" s="4">
        <v>0.25</v>
      </c>
      <c r="Q437" s="4">
        <v>0.42708333333333331</v>
      </c>
      <c r="R437" s="5">
        <f>Tabella1[[#This Row],[ORA FINE MATTINA]]-Tabella1[[#This Row],[ORA INIZIO MATTINA]]</f>
        <v>0.17708333333333331</v>
      </c>
      <c r="S437" s="4"/>
      <c r="T437" s="4"/>
      <c r="U437" s="5">
        <f>Tabella1[[#This Row],[ORA FINE POMERIGGIO]]-Tabella1[[#This Row],[ORA INIZIO POMERIGGIO]]</f>
        <v>0</v>
      </c>
      <c r="V437" s="5">
        <f>Tabella1[[#This Row],[TOT. TEMPO POMERIGGIO]]+Tabella1[[#This Row],[TOT. TEMPO MATTINA]]</f>
        <v>0.17708333333333331</v>
      </c>
      <c r="W437" s="7">
        <f>((HOUR(Tabella1[[#This Row],[TOT. ORE]])*60)+MINUTE(Tabella1[[#This Row],[TOT. ORE]]))</f>
        <v>255</v>
      </c>
      <c r="Y437" s="6">
        <f>Tabella1[[#This Row],[TOT. MINUTI]]-Tabella1[[#This Row],[FERMO MACCHINA]]</f>
        <v>255</v>
      </c>
      <c r="Z437" s="6">
        <f>ROUNDDOWN(Tabella1[[#This Row],[DIFFERENZA EFFETTIVA - SCARTI]]/Tabella1[[#This Row],[TEMPO EFFETTIVO]]*60,0)</f>
        <v>291</v>
      </c>
    </row>
    <row r="438" spans="1:26" x14ac:dyDescent="0.25">
      <c r="A438" s="1">
        <v>44622</v>
      </c>
      <c r="B438">
        <v>33</v>
      </c>
      <c r="C438" s="6" t="str">
        <f>VLOOKUP(Tabella1[[#This Row],[COD. OPERATORE]],Tabella3[],2,FALSE)</f>
        <v>KETTY</v>
      </c>
      <c r="D438" t="s">
        <v>82</v>
      </c>
      <c r="E438" t="s">
        <v>254</v>
      </c>
      <c r="F438" t="s">
        <v>64</v>
      </c>
      <c r="G438" s="6" t="str">
        <f>VLOOKUP(Tabella1[[#This Row],[COD. MACCHINA]],Tabella35[],2,FALSE)</f>
        <v>MANUALE</v>
      </c>
      <c r="H438">
        <v>0</v>
      </c>
      <c r="I438">
        <v>750</v>
      </c>
      <c r="J438" s="6">
        <f>Tabella1[[#This Row],[ASS. FINALI]]-Tabella1[[#This Row],[ASS.INIZIALI]]</f>
        <v>750</v>
      </c>
      <c r="K438" t="s">
        <v>20</v>
      </c>
      <c r="M438" s="6">
        <f>ROUNDDOWN(IF(Tabella1[[#This Row],[DOPPIO OPERATORE '[SI/NO']]]="SI",Tabella1[[#This Row],[DIFFERENZA]]/2,Tabella1[[#This Row],[DIFFERENZA]]),0)</f>
        <v>750</v>
      </c>
      <c r="O438" s="6">
        <f>Tabella1[[#This Row],[DIFFERENZA EFFETTIVA SE DOPPIO OPERATORE]]-Tabella1[[#This Row],[SCARTI]]</f>
        <v>750</v>
      </c>
      <c r="P438" s="4">
        <v>0.42708333333333331</v>
      </c>
      <c r="Q438" s="4">
        <v>0.58333333333333337</v>
      </c>
      <c r="R438" s="5">
        <f>Tabella1[[#This Row],[ORA FINE MATTINA]]-Tabella1[[#This Row],[ORA INIZIO MATTINA]]</f>
        <v>0.15625000000000006</v>
      </c>
      <c r="S438" s="4"/>
      <c r="T438" s="4"/>
      <c r="U438" s="5">
        <f>Tabella1[[#This Row],[ORA FINE POMERIGGIO]]-Tabella1[[#This Row],[ORA INIZIO POMERIGGIO]]</f>
        <v>0</v>
      </c>
      <c r="V438" s="5">
        <f>Tabella1[[#This Row],[TOT. TEMPO POMERIGGIO]]+Tabella1[[#This Row],[TOT. TEMPO MATTINA]]</f>
        <v>0.15625000000000006</v>
      </c>
      <c r="W438" s="7">
        <f>((HOUR(Tabella1[[#This Row],[TOT. ORE]])*60)+MINUTE(Tabella1[[#This Row],[TOT. ORE]]))</f>
        <v>225</v>
      </c>
      <c r="Y438" s="6">
        <f>Tabella1[[#This Row],[TOT. MINUTI]]-Tabella1[[#This Row],[FERMO MACCHINA]]</f>
        <v>225</v>
      </c>
      <c r="Z438" s="6">
        <f>ROUNDDOWN(Tabella1[[#This Row],[DIFFERENZA EFFETTIVA - SCARTI]]/Tabella1[[#This Row],[TEMPO EFFETTIVO]]*60,0)</f>
        <v>200</v>
      </c>
    </row>
    <row r="439" spans="1:26" x14ac:dyDescent="0.25">
      <c r="A439" s="1">
        <v>44623</v>
      </c>
      <c r="B439">
        <v>33</v>
      </c>
      <c r="C439" s="6" t="str">
        <f>VLOOKUP(Tabella1[[#This Row],[COD. OPERATORE]],Tabella3[],2,FALSE)</f>
        <v>KETTY</v>
      </c>
      <c r="D439" t="s">
        <v>82</v>
      </c>
      <c r="E439" t="s">
        <v>254</v>
      </c>
      <c r="F439" t="s">
        <v>64</v>
      </c>
      <c r="G439" s="6" t="str">
        <f>VLOOKUP(Tabella1[[#This Row],[COD. MACCHINA]],Tabella35[],2,FALSE)</f>
        <v>MANUALE</v>
      </c>
      <c r="H439">
        <v>970</v>
      </c>
      <c r="I439">
        <v>3100</v>
      </c>
      <c r="J439" s="6">
        <f>Tabella1[[#This Row],[ASS. FINALI]]-Tabella1[[#This Row],[ASS.INIZIALI]]</f>
        <v>2130</v>
      </c>
      <c r="K439" t="s">
        <v>20</v>
      </c>
      <c r="M439" s="6">
        <f>ROUNDDOWN(IF(Tabella1[[#This Row],[DOPPIO OPERATORE '[SI/NO']]]="SI",Tabella1[[#This Row],[DIFFERENZA]]/2,Tabella1[[#This Row],[DIFFERENZA]]),0)</f>
        <v>2130</v>
      </c>
      <c r="O439" s="6">
        <f>Tabella1[[#This Row],[DIFFERENZA EFFETTIVA SE DOPPIO OPERATORE]]-Tabella1[[#This Row],[SCARTI]]</f>
        <v>2130</v>
      </c>
      <c r="P439" s="4">
        <v>0.33333333333333331</v>
      </c>
      <c r="Q439" s="4">
        <v>0.5</v>
      </c>
      <c r="R439" s="5">
        <f>Tabella1[[#This Row],[ORA FINE MATTINA]]-Tabella1[[#This Row],[ORA INIZIO MATTINA]]</f>
        <v>0.16666666666666669</v>
      </c>
      <c r="S439" s="4">
        <v>0.5625</v>
      </c>
      <c r="T439" s="4">
        <v>0.72916666666666663</v>
      </c>
      <c r="U439" s="5">
        <f>Tabella1[[#This Row],[ORA FINE POMERIGGIO]]-Tabella1[[#This Row],[ORA INIZIO POMERIGGIO]]</f>
        <v>0.16666666666666663</v>
      </c>
      <c r="V439" s="5">
        <f>Tabella1[[#This Row],[TOT. TEMPO POMERIGGIO]]+Tabella1[[#This Row],[TOT. TEMPO MATTINA]]</f>
        <v>0.33333333333333331</v>
      </c>
      <c r="W439" s="7">
        <f>((HOUR(Tabella1[[#This Row],[TOT. ORE]])*60)+MINUTE(Tabella1[[#This Row],[TOT. ORE]]))</f>
        <v>480</v>
      </c>
      <c r="Y439" s="6">
        <f>Tabella1[[#This Row],[TOT. MINUTI]]-Tabella1[[#This Row],[FERMO MACCHINA]]</f>
        <v>480</v>
      </c>
      <c r="Z439" s="6">
        <f>ROUNDDOWN(Tabella1[[#This Row],[DIFFERENZA EFFETTIVA - SCARTI]]/Tabella1[[#This Row],[TEMPO EFFETTIVO]]*60,0)</f>
        <v>266</v>
      </c>
    </row>
    <row r="440" spans="1:26" x14ac:dyDescent="0.25">
      <c r="A440" s="1">
        <v>44624</v>
      </c>
      <c r="B440">
        <v>33</v>
      </c>
      <c r="C440" s="6" t="str">
        <f>VLOOKUP(Tabella1[[#This Row],[COD. OPERATORE]],Tabella3[],2,FALSE)</f>
        <v>KETTY</v>
      </c>
      <c r="D440" t="s">
        <v>82</v>
      </c>
      <c r="E440" t="s">
        <v>254</v>
      </c>
      <c r="F440" t="s">
        <v>64</v>
      </c>
      <c r="G440" s="6" t="str">
        <f>VLOOKUP(Tabella1[[#This Row],[COD. MACCHINA]],Tabella35[],2,FALSE)</f>
        <v>MANUALE</v>
      </c>
      <c r="H440">
        <v>3100</v>
      </c>
      <c r="I440">
        <v>3600</v>
      </c>
      <c r="J440" s="6">
        <f>Tabella1[[#This Row],[ASS. FINALI]]-Tabella1[[#This Row],[ASS.INIZIALI]]</f>
        <v>500</v>
      </c>
      <c r="K440" t="s">
        <v>20</v>
      </c>
      <c r="M440" s="6">
        <f>ROUNDDOWN(IF(Tabella1[[#This Row],[DOPPIO OPERATORE '[SI/NO']]]="SI",Tabella1[[#This Row],[DIFFERENZA]]/2,Tabella1[[#This Row],[DIFFERENZA]]),0)</f>
        <v>500</v>
      </c>
      <c r="O440" s="6">
        <f>Tabella1[[#This Row],[DIFFERENZA EFFETTIVA SE DOPPIO OPERATORE]]-Tabella1[[#This Row],[SCARTI]]</f>
        <v>500</v>
      </c>
      <c r="P440" s="4">
        <v>0.33333333333333331</v>
      </c>
      <c r="Q440" s="4">
        <v>0.40277777777777773</v>
      </c>
      <c r="R440" s="5">
        <f>Tabella1[[#This Row],[ORA FINE MATTINA]]-Tabella1[[#This Row],[ORA INIZIO MATTINA]]</f>
        <v>6.944444444444442E-2</v>
      </c>
      <c r="S440" s="4"/>
      <c r="T440" s="4"/>
      <c r="U440" s="5">
        <f>Tabella1[[#This Row],[ORA FINE POMERIGGIO]]-Tabella1[[#This Row],[ORA INIZIO POMERIGGIO]]</f>
        <v>0</v>
      </c>
      <c r="V440" s="5">
        <f>Tabella1[[#This Row],[TOT. TEMPO POMERIGGIO]]+Tabella1[[#This Row],[TOT. TEMPO MATTINA]]</f>
        <v>6.944444444444442E-2</v>
      </c>
      <c r="W440" s="7">
        <f>((HOUR(Tabella1[[#This Row],[TOT. ORE]])*60)+MINUTE(Tabella1[[#This Row],[TOT. ORE]]))</f>
        <v>100</v>
      </c>
      <c r="Y440" s="6">
        <f>Tabella1[[#This Row],[TOT. MINUTI]]-Tabella1[[#This Row],[FERMO MACCHINA]]</f>
        <v>100</v>
      </c>
      <c r="Z440" s="6">
        <f>ROUNDDOWN(Tabella1[[#This Row],[DIFFERENZA EFFETTIVA - SCARTI]]/Tabella1[[#This Row],[TEMPO EFFETTIVO]]*60,0)</f>
        <v>300</v>
      </c>
    </row>
    <row r="441" spans="1:26" x14ac:dyDescent="0.25">
      <c r="A441" s="1">
        <v>44624</v>
      </c>
      <c r="B441">
        <v>33</v>
      </c>
      <c r="C441" s="6" t="str">
        <f>VLOOKUP(Tabella1[[#This Row],[COD. OPERATORE]],Tabella3[],2,FALSE)</f>
        <v>KETTY</v>
      </c>
      <c r="D441" t="s">
        <v>82</v>
      </c>
      <c r="E441" t="s">
        <v>252</v>
      </c>
      <c r="F441" t="s">
        <v>64</v>
      </c>
      <c r="G441" s="6" t="str">
        <f>VLOOKUP(Tabella1[[#This Row],[COD. MACCHINA]],Tabella35[],2,FALSE)</f>
        <v>MANUALE</v>
      </c>
      <c r="H441">
        <v>0</v>
      </c>
      <c r="I441">
        <v>680</v>
      </c>
      <c r="J441" s="6">
        <f>Tabella1[[#This Row],[ASS. FINALI]]-Tabella1[[#This Row],[ASS.INIZIALI]]</f>
        <v>680</v>
      </c>
      <c r="K441" t="s">
        <v>20</v>
      </c>
      <c r="M441" s="6">
        <f>ROUNDDOWN(IF(Tabella1[[#This Row],[DOPPIO OPERATORE '[SI/NO']]]="SI",Tabella1[[#This Row],[DIFFERENZA]]/2,Tabella1[[#This Row],[DIFFERENZA]]),0)</f>
        <v>680</v>
      </c>
      <c r="O441" s="6">
        <f>Tabella1[[#This Row],[DIFFERENZA EFFETTIVA SE DOPPIO OPERATORE]]-Tabella1[[#This Row],[SCARTI]]</f>
        <v>680</v>
      </c>
      <c r="P441" s="4">
        <v>0.40277777777777773</v>
      </c>
      <c r="Q441" s="4">
        <v>0.5</v>
      </c>
      <c r="R441" s="5">
        <f>Tabella1[[#This Row],[ORA FINE MATTINA]]-Tabella1[[#This Row],[ORA INIZIO MATTINA]]</f>
        <v>9.7222222222222265E-2</v>
      </c>
      <c r="S441" s="4">
        <v>0.5625</v>
      </c>
      <c r="T441" s="4">
        <v>0.57291666666666663</v>
      </c>
      <c r="U441" s="5">
        <f>Tabella1[[#This Row],[ORA FINE POMERIGGIO]]-Tabella1[[#This Row],[ORA INIZIO POMERIGGIO]]</f>
        <v>1.041666666666663E-2</v>
      </c>
      <c r="V441" s="5">
        <f>Tabella1[[#This Row],[TOT. TEMPO POMERIGGIO]]+Tabella1[[#This Row],[TOT. TEMPO MATTINA]]</f>
        <v>0.1076388888888889</v>
      </c>
      <c r="W441" s="7">
        <f>((HOUR(Tabella1[[#This Row],[TOT. ORE]])*60)+MINUTE(Tabella1[[#This Row],[TOT. ORE]]))</f>
        <v>155</v>
      </c>
      <c r="Y441" s="6">
        <f>Tabella1[[#This Row],[TOT. MINUTI]]-Tabella1[[#This Row],[FERMO MACCHINA]]</f>
        <v>155</v>
      </c>
      <c r="Z441" s="6">
        <f>ROUNDDOWN(Tabella1[[#This Row],[DIFFERENZA EFFETTIVA - SCARTI]]/Tabella1[[#This Row],[TEMPO EFFETTIVO]]*60,0)</f>
        <v>263</v>
      </c>
    </row>
    <row r="442" spans="1:26" x14ac:dyDescent="0.25">
      <c r="A442" s="1">
        <v>44624</v>
      </c>
      <c r="B442">
        <v>33</v>
      </c>
      <c r="C442" s="6" t="str">
        <f>VLOOKUP(Tabella1[[#This Row],[COD. OPERATORE]],Tabella3[],2,FALSE)</f>
        <v>KETTY</v>
      </c>
      <c r="D442" t="s">
        <v>82</v>
      </c>
      <c r="E442" t="s">
        <v>254</v>
      </c>
      <c r="F442" t="s">
        <v>64</v>
      </c>
      <c r="G442" s="6" t="str">
        <f>VLOOKUP(Tabella1[[#This Row],[COD. MACCHINA]],Tabella35[],2,FALSE)</f>
        <v>MANUALE</v>
      </c>
      <c r="H442">
        <v>0</v>
      </c>
      <c r="I442">
        <v>790</v>
      </c>
      <c r="J442" s="6">
        <f>Tabella1[[#This Row],[ASS. FINALI]]-Tabella1[[#This Row],[ASS.INIZIALI]]</f>
        <v>790</v>
      </c>
      <c r="K442" t="s">
        <v>20</v>
      </c>
      <c r="M442" s="6">
        <f>ROUNDDOWN(IF(Tabella1[[#This Row],[DOPPIO OPERATORE '[SI/NO']]]="SI",Tabella1[[#This Row],[DIFFERENZA]]/2,Tabella1[[#This Row],[DIFFERENZA]]),0)</f>
        <v>790</v>
      </c>
      <c r="O442" s="6">
        <f>Tabella1[[#This Row],[DIFFERENZA EFFETTIVA SE DOPPIO OPERATORE]]-Tabella1[[#This Row],[SCARTI]]</f>
        <v>790</v>
      </c>
      <c r="P442" s="4">
        <v>0.57291666666666663</v>
      </c>
      <c r="Q442" s="4">
        <v>0.72916666666666663</v>
      </c>
      <c r="R442" s="5">
        <f>Tabella1[[#This Row],[ORA FINE MATTINA]]-Tabella1[[#This Row],[ORA INIZIO MATTINA]]</f>
        <v>0.15625</v>
      </c>
      <c r="S442" s="4"/>
      <c r="T442" s="4"/>
      <c r="U442" s="5">
        <f>Tabella1[[#This Row],[ORA FINE POMERIGGIO]]-Tabella1[[#This Row],[ORA INIZIO POMERIGGIO]]</f>
        <v>0</v>
      </c>
      <c r="V442" s="5">
        <f>Tabella1[[#This Row],[TOT. TEMPO POMERIGGIO]]+Tabella1[[#This Row],[TOT. TEMPO MATTINA]]</f>
        <v>0.15625</v>
      </c>
      <c r="W442" s="7">
        <f>((HOUR(Tabella1[[#This Row],[TOT. ORE]])*60)+MINUTE(Tabella1[[#This Row],[TOT. ORE]]))</f>
        <v>225</v>
      </c>
      <c r="Y442" s="6">
        <f>Tabella1[[#This Row],[TOT. MINUTI]]-Tabella1[[#This Row],[FERMO MACCHINA]]</f>
        <v>225</v>
      </c>
      <c r="Z442" s="6">
        <f>ROUNDDOWN(Tabella1[[#This Row],[DIFFERENZA EFFETTIVA - SCARTI]]/Tabella1[[#This Row],[TEMPO EFFETTIVO]]*60,0)</f>
        <v>210</v>
      </c>
    </row>
    <row r="443" spans="1:26" x14ac:dyDescent="0.25">
      <c r="A443" s="1">
        <v>44627</v>
      </c>
      <c r="B443">
        <v>33</v>
      </c>
      <c r="C443" s="6" t="str">
        <f>VLOOKUP(Tabella1[[#This Row],[COD. OPERATORE]],Tabella3[],2,FALSE)</f>
        <v>KETTY</v>
      </c>
      <c r="D443" t="s">
        <v>82</v>
      </c>
      <c r="E443" t="s">
        <v>254</v>
      </c>
      <c r="F443" t="s">
        <v>64</v>
      </c>
      <c r="G443" s="6" t="str">
        <f>VLOOKUP(Tabella1[[#This Row],[COD. MACCHINA]],Tabella35[],2,FALSE)</f>
        <v>MANUALE</v>
      </c>
      <c r="H443">
        <v>790</v>
      </c>
      <c r="I443">
        <v>3070</v>
      </c>
      <c r="J443" s="6">
        <f>Tabella1[[#This Row],[ASS. FINALI]]-Tabella1[[#This Row],[ASS.INIZIALI]]</f>
        <v>2280</v>
      </c>
      <c r="K443" t="s">
        <v>20</v>
      </c>
      <c r="M443" s="6">
        <f>ROUNDDOWN(IF(Tabella1[[#This Row],[DOPPIO OPERATORE '[SI/NO']]]="SI",Tabella1[[#This Row],[DIFFERENZA]]/2,Tabella1[[#This Row],[DIFFERENZA]]),0)</f>
        <v>2280</v>
      </c>
      <c r="O443" s="6">
        <f>Tabella1[[#This Row],[DIFFERENZA EFFETTIVA SE DOPPIO OPERATORE]]-Tabella1[[#This Row],[SCARTI]]</f>
        <v>2280</v>
      </c>
      <c r="P443" s="4">
        <v>0.33333333333333331</v>
      </c>
      <c r="Q443" s="4">
        <v>0.5</v>
      </c>
      <c r="R443" s="5">
        <f>Tabella1[[#This Row],[ORA FINE MATTINA]]-Tabella1[[#This Row],[ORA INIZIO MATTINA]]</f>
        <v>0.16666666666666669</v>
      </c>
      <c r="S443" s="4">
        <v>0.5625</v>
      </c>
      <c r="T443" s="4">
        <v>0.72916666666666663</v>
      </c>
      <c r="U443" s="5">
        <f>Tabella1[[#This Row],[ORA FINE POMERIGGIO]]-Tabella1[[#This Row],[ORA INIZIO POMERIGGIO]]</f>
        <v>0.16666666666666663</v>
      </c>
      <c r="V443" s="5">
        <f>Tabella1[[#This Row],[TOT. TEMPO POMERIGGIO]]+Tabella1[[#This Row],[TOT. TEMPO MATTINA]]</f>
        <v>0.33333333333333331</v>
      </c>
      <c r="W443" s="7">
        <f>((HOUR(Tabella1[[#This Row],[TOT. ORE]])*60)+MINUTE(Tabella1[[#This Row],[TOT. ORE]]))</f>
        <v>480</v>
      </c>
      <c r="Y443" s="6">
        <f>Tabella1[[#This Row],[TOT. MINUTI]]-Tabella1[[#This Row],[FERMO MACCHINA]]</f>
        <v>480</v>
      </c>
      <c r="Z443" s="6">
        <f>ROUNDDOWN(Tabella1[[#This Row],[DIFFERENZA EFFETTIVA - SCARTI]]/Tabella1[[#This Row],[TEMPO EFFETTIVO]]*60,0)</f>
        <v>285</v>
      </c>
    </row>
    <row r="444" spans="1:26" x14ac:dyDescent="0.25">
      <c r="A444" s="1">
        <v>44624</v>
      </c>
      <c r="B444">
        <v>35</v>
      </c>
      <c r="C444" s="6" t="str">
        <f>VLOOKUP(Tabella1[[#This Row],[COD. OPERATORE]],Tabella3[],2,FALSE)</f>
        <v>MELANIA</v>
      </c>
      <c r="D444" t="s">
        <v>16</v>
      </c>
      <c r="E444" t="s">
        <v>17</v>
      </c>
      <c r="F444">
        <v>8</v>
      </c>
      <c r="G444" s="6" t="str">
        <f>VLOOKUP(Tabella1[[#This Row],[COD. MACCHINA]],Tabella35[],2,FALSE)</f>
        <v>MONTAGGIO RUOTE</v>
      </c>
      <c r="H444">
        <v>2000</v>
      </c>
      <c r="I444">
        <v>4000</v>
      </c>
      <c r="J444" s="6">
        <f>Tabella1[[#This Row],[ASS. FINALI]]-Tabella1[[#This Row],[ASS.INIZIALI]]</f>
        <v>2000</v>
      </c>
      <c r="K444" t="s">
        <v>20</v>
      </c>
      <c r="M444" s="6">
        <f>ROUNDDOWN(IF(Tabella1[[#This Row],[DOPPIO OPERATORE '[SI/NO']]]="SI",Tabella1[[#This Row],[DIFFERENZA]]/2,Tabella1[[#This Row],[DIFFERENZA]]),0)</f>
        <v>2000</v>
      </c>
      <c r="O444" s="6">
        <f>Tabella1[[#This Row],[DIFFERENZA EFFETTIVA SE DOPPIO OPERATORE]]-Tabella1[[#This Row],[SCARTI]]</f>
        <v>2000</v>
      </c>
      <c r="P444" s="4">
        <v>0.3923611111111111</v>
      </c>
      <c r="Q444" s="4">
        <v>0.5</v>
      </c>
      <c r="R444" s="5">
        <f>Tabella1[[#This Row],[ORA FINE MATTINA]]-Tabella1[[#This Row],[ORA INIZIO MATTINA]]</f>
        <v>0.1076388888888889</v>
      </c>
      <c r="S444" s="4">
        <v>0.5625</v>
      </c>
      <c r="T444" s="4">
        <v>0.65625</v>
      </c>
      <c r="U444" s="5">
        <f>Tabella1[[#This Row],[ORA FINE POMERIGGIO]]-Tabella1[[#This Row],[ORA INIZIO POMERIGGIO]]</f>
        <v>9.375E-2</v>
      </c>
      <c r="V444" s="5">
        <f>Tabella1[[#This Row],[TOT. TEMPO POMERIGGIO]]+Tabella1[[#This Row],[TOT. TEMPO MATTINA]]</f>
        <v>0.2013888888888889</v>
      </c>
      <c r="W444" s="7">
        <f>((HOUR(Tabella1[[#This Row],[TOT. ORE]])*60)+MINUTE(Tabella1[[#This Row],[TOT. ORE]]))</f>
        <v>290</v>
      </c>
      <c r="Y444" s="6">
        <f>Tabella1[[#This Row],[TOT. MINUTI]]-Tabella1[[#This Row],[FERMO MACCHINA]]</f>
        <v>290</v>
      </c>
      <c r="Z444" s="6">
        <f>ROUNDDOWN(Tabella1[[#This Row],[DIFFERENZA EFFETTIVA - SCARTI]]/Tabella1[[#This Row],[TEMPO EFFETTIVO]]*60,0)</f>
        <v>413</v>
      </c>
    </row>
    <row r="445" spans="1:26" x14ac:dyDescent="0.25">
      <c r="A445" s="1">
        <v>44627</v>
      </c>
      <c r="B445">
        <v>35</v>
      </c>
      <c r="C445" s="6" t="str">
        <f>VLOOKUP(Tabella1[[#This Row],[COD. OPERATORE]],Tabella3[],2,FALSE)</f>
        <v>MELANIA</v>
      </c>
      <c r="D445" t="s">
        <v>16</v>
      </c>
      <c r="E445" t="s">
        <v>96</v>
      </c>
      <c r="F445">
        <v>8</v>
      </c>
      <c r="G445" s="6" t="str">
        <f>VLOOKUP(Tabella1[[#This Row],[COD. MACCHINA]],Tabella35[],2,FALSE)</f>
        <v>MONTAGGIO RUOTE</v>
      </c>
      <c r="H445">
        <v>0</v>
      </c>
      <c r="I445">
        <v>3000</v>
      </c>
      <c r="J445" s="6">
        <f>Tabella1[[#This Row],[ASS. FINALI]]-Tabella1[[#This Row],[ASS.INIZIALI]]</f>
        <v>3000</v>
      </c>
      <c r="K445" t="s">
        <v>20</v>
      </c>
      <c r="M445" s="6">
        <f>ROUNDDOWN(IF(Tabella1[[#This Row],[DOPPIO OPERATORE '[SI/NO']]]="SI",Tabella1[[#This Row],[DIFFERENZA]]/2,Tabella1[[#This Row],[DIFFERENZA]]),0)</f>
        <v>3000</v>
      </c>
      <c r="O445" s="6">
        <f>Tabella1[[#This Row],[DIFFERENZA EFFETTIVA SE DOPPIO OPERATORE]]-Tabella1[[#This Row],[SCARTI]]</f>
        <v>3000</v>
      </c>
      <c r="P445" s="4">
        <v>0.33333333333333331</v>
      </c>
      <c r="Q445" s="4">
        <v>0.5</v>
      </c>
      <c r="R445" s="5">
        <f>Tabella1[[#This Row],[ORA FINE MATTINA]]-Tabella1[[#This Row],[ORA INIZIO MATTINA]]</f>
        <v>0.16666666666666669</v>
      </c>
      <c r="S445" s="4">
        <v>0.5625</v>
      </c>
      <c r="T445" s="4">
        <v>0.68055555555555547</v>
      </c>
      <c r="U445" s="5">
        <f>Tabella1[[#This Row],[ORA FINE POMERIGGIO]]-Tabella1[[#This Row],[ORA INIZIO POMERIGGIO]]</f>
        <v>0.11805555555555547</v>
      </c>
      <c r="V445" s="5">
        <f>Tabella1[[#This Row],[TOT. TEMPO POMERIGGIO]]+Tabella1[[#This Row],[TOT. TEMPO MATTINA]]</f>
        <v>0.28472222222222215</v>
      </c>
      <c r="W445" s="7">
        <f>((HOUR(Tabella1[[#This Row],[TOT. ORE]])*60)+MINUTE(Tabella1[[#This Row],[TOT. ORE]]))</f>
        <v>410</v>
      </c>
      <c r="Y445" s="6">
        <f>Tabella1[[#This Row],[TOT. MINUTI]]-Tabella1[[#This Row],[FERMO MACCHINA]]</f>
        <v>410</v>
      </c>
      <c r="Z445" s="6">
        <f>ROUNDDOWN(Tabella1[[#This Row],[DIFFERENZA EFFETTIVA - SCARTI]]/Tabella1[[#This Row],[TEMPO EFFETTIVO]]*60,0)</f>
        <v>439</v>
      </c>
    </row>
    <row r="446" spans="1:26" x14ac:dyDescent="0.25">
      <c r="A446" s="1">
        <v>44627</v>
      </c>
      <c r="B446">
        <v>35</v>
      </c>
      <c r="C446" s="6" t="str">
        <f>VLOOKUP(Tabella1[[#This Row],[COD. OPERATORE]],Tabella3[],2,FALSE)</f>
        <v>MELANIA</v>
      </c>
      <c r="D446" t="s">
        <v>16</v>
      </c>
      <c r="E446" t="s">
        <v>26</v>
      </c>
      <c r="F446">
        <v>8</v>
      </c>
      <c r="G446" s="6" t="str">
        <f>VLOOKUP(Tabella1[[#This Row],[COD. MACCHINA]],Tabella35[],2,FALSE)</f>
        <v>MONTAGGIO RUOTE</v>
      </c>
      <c r="H446">
        <v>0</v>
      </c>
      <c r="I446">
        <v>500</v>
      </c>
      <c r="J446" s="6">
        <f>Tabella1[[#This Row],[ASS. FINALI]]-Tabella1[[#This Row],[ASS.INIZIALI]]</f>
        <v>500</v>
      </c>
      <c r="K446" t="s">
        <v>20</v>
      </c>
      <c r="M446" s="6">
        <f>ROUNDDOWN(IF(Tabella1[[#This Row],[DOPPIO OPERATORE '[SI/NO']]]="SI",Tabella1[[#This Row],[DIFFERENZA]]/2,Tabella1[[#This Row],[DIFFERENZA]]),0)</f>
        <v>500</v>
      </c>
      <c r="O446" s="6">
        <f>Tabella1[[#This Row],[DIFFERENZA EFFETTIVA SE DOPPIO OPERATORE]]-Tabella1[[#This Row],[SCARTI]]</f>
        <v>500</v>
      </c>
      <c r="P446" s="4">
        <v>0.68055555555555547</v>
      </c>
      <c r="Q446" s="4">
        <v>0.72916666666666663</v>
      </c>
      <c r="R446" s="5">
        <f>Tabella1[[#This Row],[ORA FINE MATTINA]]-Tabella1[[#This Row],[ORA INIZIO MATTINA]]</f>
        <v>4.861111111111116E-2</v>
      </c>
      <c r="S446" s="4"/>
      <c r="T446" s="4"/>
      <c r="U446" s="5">
        <f>Tabella1[[#This Row],[ORA FINE POMERIGGIO]]-Tabella1[[#This Row],[ORA INIZIO POMERIGGIO]]</f>
        <v>0</v>
      </c>
      <c r="V446" s="5">
        <f>Tabella1[[#This Row],[TOT. TEMPO POMERIGGIO]]+Tabella1[[#This Row],[TOT. TEMPO MATTINA]]</f>
        <v>4.861111111111116E-2</v>
      </c>
      <c r="W446" s="7">
        <f>((HOUR(Tabella1[[#This Row],[TOT. ORE]])*60)+MINUTE(Tabella1[[#This Row],[TOT. ORE]]))</f>
        <v>70</v>
      </c>
      <c r="Y446" s="6">
        <f>Tabella1[[#This Row],[TOT. MINUTI]]-Tabella1[[#This Row],[FERMO MACCHINA]]</f>
        <v>70</v>
      </c>
      <c r="Z446" s="6">
        <f>ROUNDDOWN(Tabella1[[#This Row],[DIFFERENZA EFFETTIVA - SCARTI]]/Tabella1[[#This Row],[TEMPO EFFETTIVO]]*60,0)</f>
        <v>428</v>
      </c>
    </row>
    <row r="447" spans="1:26" x14ac:dyDescent="0.25">
      <c r="A447" s="1">
        <v>44628</v>
      </c>
      <c r="B447">
        <v>35</v>
      </c>
      <c r="C447" s="6" t="str">
        <f>VLOOKUP(Tabella1[[#This Row],[COD. OPERATORE]],Tabella3[],2,FALSE)</f>
        <v>MELANIA</v>
      </c>
      <c r="D447" t="s">
        <v>16</v>
      </c>
      <c r="E447" t="s">
        <v>26</v>
      </c>
      <c r="F447">
        <v>8</v>
      </c>
      <c r="G447" s="6" t="str">
        <f>VLOOKUP(Tabella1[[#This Row],[COD. MACCHINA]],Tabella35[],2,FALSE)</f>
        <v>MONTAGGIO RUOTE</v>
      </c>
      <c r="H447">
        <v>500</v>
      </c>
      <c r="I447">
        <v>2000</v>
      </c>
      <c r="J447" s="6">
        <f>Tabella1[[#This Row],[ASS. FINALI]]-Tabella1[[#This Row],[ASS.INIZIALI]]</f>
        <v>1500</v>
      </c>
      <c r="K447" t="s">
        <v>20</v>
      </c>
      <c r="M447" s="6">
        <f>ROUNDDOWN(IF(Tabella1[[#This Row],[DOPPIO OPERATORE '[SI/NO']]]="SI",Tabella1[[#This Row],[DIFFERENZA]]/2,Tabella1[[#This Row],[DIFFERENZA]]),0)</f>
        <v>1500</v>
      </c>
      <c r="O447" s="6">
        <f>Tabella1[[#This Row],[DIFFERENZA EFFETTIVA SE DOPPIO OPERATORE]]-Tabella1[[#This Row],[SCARTI]]</f>
        <v>1500</v>
      </c>
      <c r="P447" s="4">
        <v>0.33333333333333331</v>
      </c>
      <c r="Q447" s="4">
        <v>0.4861111111111111</v>
      </c>
      <c r="R447" s="5">
        <f>Tabella1[[#This Row],[ORA FINE MATTINA]]-Tabella1[[#This Row],[ORA INIZIO MATTINA]]</f>
        <v>0.15277777777777779</v>
      </c>
      <c r="S447" s="4"/>
      <c r="T447" s="4"/>
      <c r="U447" s="5">
        <f>Tabella1[[#This Row],[ORA FINE POMERIGGIO]]-Tabella1[[#This Row],[ORA INIZIO POMERIGGIO]]</f>
        <v>0</v>
      </c>
      <c r="V447" s="5">
        <f>Tabella1[[#This Row],[TOT. TEMPO POMERIGGIO]]+Tabella1[[#This Row],[TOT. TEMPO MATTINA]]</f>
        <v>0.15277777777777779</v>
      </c>
      <c r="W447" s="7">
        <f>((HOUR(Tabella1[[#This Row],[TOT. ORE]])*60)+MINUTE(Tabella1[[#This Row],[TOT. ORE]]))</f>
        <v>220</v>
      </c>
      <c r="Y447" s="6">
        <f>Tabella1[[#This Row],[TOT. MINUTI]]-Tabella1[[#This Row],[FERMO MACCHINA]]</f>
        <v>220</v>
      </c>
      <c r="Z447" s="6">
        <f>ROUNDDOWN(Tabella1[[#This Row],[DIFFERENZA EFFETTIVA - SCARTI]]/Tabella1[[#This Row],[TEMPO EFFETTIVO]]*60,0)</f>
        <v>409</v>
      </c>
    </row>
    <row r="448" spans="1:26" x14ac:dyDescent="0.25">
      <c r="A448" s="1">
        <v>44628</v>
      </c>
      <c r="B448">
        <v>35</v>
      </c>
      <c r="C448" s="6" t="str">
        <f>VLOOKUP(Tabella1[[#This Row],[COD. OPERATORE]],Tabella3[],2,FALSE)</f>
        <v>MELANIA</v>
      </c>
      <c r="D448" t="s">
        <v>16</v>
      </c>
      <c r="E448" t="s">
        <v>62</v>
      </c>
      <c r="F448">
        <v>9</v>
      </c>
      <c r="G448" s="6" t="str">
        <f>VLOOKUP(Tabella1[[#This Row],[COD. MACCHINA]],Tabella35[],2,FALSE)</f>
        <v>MONTAGGIO ANELLINI</v>
      </c>
      <c r="H448">
        <v>0</v>
      </c>
      <c r="I448">
        <v>5600</v>
      </c>
      <c r="J448" s="6">
        <f>Tabella1[[#This Row],[ASS. FINALI]]-Tabella1[[#This Row],[ASS.INIZIALI]]</f>
        <v>5600</v>
      </c>
      <c r="K448" t="s">
        <v>20</v>
      </c>
      <c r="M448" s="6">
        <f>ROUNDDOWN(IF(Tabella1[[#This Row],[DOPPIO OPERATORE '[SI/NO']]]="SI",Tabella1[[#This Row],[DIFFERENZA]]/2,Tabella1[[#This Row],[DIFFERENZA]]),0)</f>
        <v>5600</v>
      </c>
      <c r="O448" s="6">
        <f>Tabella1[[#This Row],[DIFFERENZA EFFETTIVA SE DOPPIO OPERATORE]]-Tabella1[[#This Row],[SCARTI]]</f>
        <v>5600</v>
      </c>
      <c r="P448" s="4">
        <v>0.4861111111111111</v>
      </c>
      <c r="Q448" s="4">
        <v>0.5</v>
      </c>
      <c r="R448" s="5">
        <f>Tabella1[[#This Row],[ORA FINE MATTINA]]-Tabella1[[#This Row],[ORA INIZIO MATTINA]]</f>
        <v>1.3888888888888895E-2</v>
      </c>
      <c r="S448" s="4">
        <v>0.52083333333333337</v>
      </c>
      <c r="T448" s="4">
        <v>0.6875</v>
      </c>
      <c r="U448" s="5">
        <f>Tabella1[[#This Row],[ORA FINE POMERIGGIO]]-Tabella1[[#This Row],[ORA INIZIO POMERIGGIO]]</f>
        <v>0.16666666666666663</v>
      </c>
      <c r="V448" s="5">
        <f>Tabella1[[#This Row],[TOT. TEMPO POMERIGGIO]]+Tabella1[[#This Row],[TOT. TEMPO MATTINA]]</f>
        <v>0.18055555555555552</v>
      </c>
      <c r="W448" s="7">
        <f>((HOUR(Tabella1[[#This Row],[TOT. ORE]])*60)+MINUTE(Tabella1[[#This Row],[TOT. ORE]]))</f>
        <v>260</v>
      </c>
      <c r="Y448" s="6">
        <f>Tabella1[[#This Row],[TOT. MINUTI]]-Tabella1[[#This Row],[FERMO MACCHINA]]</f>
        <v>260</v>
      </c>
      <c r="Z448" s="6">
        <f>ROUNDDOWN(Tabella1[[#This Row],[DIFFERENZA EFFETTIVA - SCARTI]]/Tabella1[[#This Row],[TEMPO EFFETTIVO]]*60,0)</f>
        <v>1292</v>
      </c>
    </row>
    <row r="449" spans="1:26" x14ac:dyDescent="0.25">
      <c r="A449" s="1">
        <v>44629</v>
      </c>
      <c r="B449">
        <v>35</v>
      </c>
      <c r="C449" s="6" t="str">
        <f>VLOOKUP(Tabella1[[#This Row],[COD. OPERATORE]],Tabella3[],2,FALSE)</f>
        <v>MELANIA</v>
      </c>
      <c r="D449" t="s">
        <v>16</v>
      </c>
      <c r="E449" t="s">
        <v>26</v>
      </c>
      <c r="F449">
        <v>8</v>
      </c>
      <c r="G449" s="6" t="str">
        <f>VLOOKUP(Tabella1[[#This Row],[COD. MACCHINA]],Tabella35[],2,FALSE)</f>
        <v>MONTAGGIO RUOTE</v>
      </c>
      <c r="H449">
        <v>2000</v>
      </c>
      <c r="I449">
        <v>2500</v>
      </c>
      <c r="J449" s="6">
        <f>Tabella1[[#This Row],[ASS. FINALI]]-Tabella1[[#This Row],[ASS.INIZIALI]]</f>
        <v>500</v>
      </c>
      <c r="K449" t="s">
        <v>20</v>
      </c>
      <c r="M449" s="6">
        <f>ROUNDDOWN(IF(Tabella1[[#This Row],[DOPPIO OPERATORE '[SI/NO']]]="SI",Tabella1[[#This Row],[DIFFERENZA]]/2,Tabella1[[#This Row],[DIFFERENZA]]),0)</f>
        <v>500</v>
      </c>
      <c r="O449" s="6">
        <f>Tabella1[[#This Row],[DIFFERENZA EFFETTIVA SE DOPPIO OPERATORE]]-Tabella1[[#This Row],[SCARTI]]</f>
        <v>500</v>
      </c>
      <c r="P449" s="4">
        <v>0.33333333333333331</v>
      </c>
      <c r="Q449" s="4">
        <v>0.38194444444444442</v>
      </c>
      <c r="R449" s="5">
        <f>Tabella1[[#This Row],[ORA FINE MATTINA]]-Tabella1[[#This Row],[ORA INIZIO MATTINA]]</f>
        <v>4.8611111111111105E-2</v>
      </c>
      <c r="S449" s="4"/>
      <c r="T449" s="4"/>
      <c r="U449" s="5">
        <f>Tabella1[[#This Row],[ORA FINE POMERIGGIO]]-Tabella1[[#This Row],[ORA INIZIO POMERIGGIO]]</f>
        <v>0</v>
      </c>
      <c r="V449" s="5">
        <f>Tabella1[[#This Row],[TOT. TEMPO POMERIGGIO]]+Tabella1[[#This Row],[TOT. TEMPO MATTINA]]</f>
        <v>4.8611111111111105E-2</v>
      </c>
      <c r="W449" s="7">
        <f>((HOUR(Tabella1[[#This Row],[TOT. ORE]])*60)+MINUTE(Tabella1[[#This Row],[TOT. ORE]]))</f>
        <v>70</v>
      </c>
      <c r="Y449" s="6">
        <f>Tabella1[[#This Row],[TOT. MINUTI]]-Tabella1[[#This Row],[FERMO MACCHINA]]</f>
        <v>70</v>
      </c>
      <c r="Z449" s="6">
        <f>ROUNDDOWN(Tabella1[[#This Row],[DIFFERENZA EFFETTIVA - SCARTI]]/Tabella1[[#This Row],[TEMPO EFFETTIVO]]*60,0)</f>
        <v>428</v>
      </c>
    </row>
    <row r="450" spans="1:26" x14ac:dyDescent="0.25">
      <c r="A450" s="1">
        <v>44630</v>
      </c>
      <c r="B450">
        <v>35</v>
      </c>
      <c r="C450" s="6" t="str">
        <f>VLOOKUP(Tabella1[[#This Row],[COD. OPERATORE]],Tabella3[],2,FALSE)</f>
        <v>MELANIA</v>
      </c>
      <c r="D450" t="s">
        <v>16</v>
      </c>
      <c r="E450" t="s">
        <v>26</v>
      </c>
      <c r="F450">
        <v>8</v>
      </c>
      <c r="G450" s="6" t="str">
        <f>VLOOKUP(Tabella1[[#This Row],[COD. MACCHINA]],Tabella35[],2,FALSE)</f>
        <v>MONTAGGIO RUOTE</v>
      </c>
      <c r="H450">
        <v>2500</v>
      </c>
      <c r="I450">
        <v>4000</v>
      </c>
      <c r="J450" s="6">
        <f>Tabella1[[#This Row],[ASS. FINALI]]-Tabella1[[#This Row],[ASS.INIZIALI]]</f>
        <v>1500</v>
      </c>
      <c r="K450" t="s">
        <v>20</v>
      </c>
      <c r="M450" s="6">
        <f>ROUNDDOWN(IF(Tabella1[[#This Row],[DOPPIO OPERATORE '[SI/NO']]]="SI",Tabella1[[#This Row],[DIFFERENZA]]/2,Tabella1[[#This Row],[DIFFERENZA]]),0)</f>
        <v>1500</v>
      </c>
      <c r="O450" s="6">
        <f>Tabella1[[#This Row],[DIFFERENZA EFFETTIVA SE DOPPIO OPERATORE]]-Tabella1[[#This Row],[SCARTI]]</f>
        <v>1500</v>
      </c>
      <c r="P450" s="4">
        <v>0.33333333333333331</v>
      </c>
      <c r="Q450" s="4">
        <v>0.47569444444444442</v>
      </c>
      <c r="R450" s="5">
        <f>Tabella1[[#This Row],[ORA FINE MATTINA]]-Tabella1[[#This Row],[ORA INIZIO MATTINA]]</f>
        <v>0.1423611111111111</v>
      </c>
      <c r="S450" s="4"/>
      <c r="T450" s="4"/>
      <c r="U450" s="5">
        <f>Tabella1[[#This Row],[ORA FINE POMERIGGIO]]-Tabella1[[#This Row],[ORA INIZIO POMERIGGIO]]</f>
        <v>0</v>
      </c>
      <c r="V450" s="5">
        <f>Tabella1[[#This Row],[TOT. TEMPO POMERIGGIO]]+Tabella1[[#This Row],[TOT. TEMPO MATTINA]]</f>
        <v>0.1423611111111111</v>
      </c>
      <c r="W450" s="7">
        <f>((HOUR(Tabella1[[#This Row],[TOT. ORE]])*60)+MINUTE(Tabella1[[#This Row],[TOT. ORE]]))</f>
        <v>205</v>
      </c>
      <c r="Y450" s="6">
        <f>Tabella1[[#This Row],[TOT. MINUTI]]-Tabella1[[#This Row],[FERMO MACCHINA]]</f>
        <v>205</v>
      </c>
      <c r="Z450" s="6">
        <f>ROUNDDOWN(Tabella1[[#This Row],[DIFFERENZA EFFETTIVA - SCARTI]]/Tabella1[[#This Row],[TEMPO EFFETTIVO]]*60,0)</f>
        <v>439</v>
      </c>
    </row>
    <row r="451" spans="1:26" x14ac:dyDescent="0.25">
      <c r="A451" s="1">
        <v>44630</v>
      </c>
      <c r="B451">
        <v>35</v>
      </c>
      <c r="C451" s="6" t="str">
        <f>VLOOKUP(Tabella1[[#This Row],[COD. OPERATORE]],Tabella3[],2,FALSE)</f>
        <v>MELANIA</v>
      </c>
      <c r="D451" t="s">
        <v>16</v>
      </c>
      <c r="E451" t="s">
        <v>97</v>
      </c>
      <c r="F451">
        <v>8</v>
      </c>
      <c r="G451" s="6" t="str">
        <f>VLOOKUP(Tabella1[[#This Row],[COD. MACCHINA]],Tabella35[],2,FALSE)</f>
        <v>MONTAGGIO RUOTE</v>
      </c>
      <c r="H451">
        <v>0</v>
      </c>
      <c r="I451">
        <v>2000</v>
      </c>
      <c r="J451" s="6">
        <f>Tabella1[[#This Row],[ASS. FINALI]]-Tabella1[[#This Row],[ASS.INIZIALI]]</f>
        <v>2000</v>
      </c>
      <c r="K451" t="s">
        <v>20</v>
      </c>
      <c r="M451" s="6">
        <f>ROUNDDOWN(IF(Tabella1[[#This Row],[DOPPIO OPERATORE '[SI/NO']]]="SI",Tabella1[[#This Row],[DIFFERENZA]]/2,Tabella1[[#This Row],[DIFFERENZA]]),0)</f>
        <v>2000</v>
      </c>
      <c r="O451" s="6">
        <f>Tabella1[[#This Row],[DIFFERENZA EFFETTIVA SE DOPPIO OPERATORE]]-Tabella1[[#This Row],[SCARTI]]</f>
        <v>2000</v>
      </c>
      <c r="P451" s="4">
        <v>0.47569444444444442</v>
      </c>
      <c r="Q451" s="4">
        <v>0.5</v>
      </c>
      <c r="R451" s="5">
        <f>Tabella1[[#This Row],[ORA FINE MATTINA]]-Tabella1[[#This Row],[ORA INIZIO MATTINA]]</f>
        <v>2.430555555555558E-2</v>
      </c>
      <c r="S451" s="4">
        <v>0.5625</v>
      </c>
      <c r="T451" s="4">
        <v>0.72916666666666663</v>
      </c>
      <c r="U451" s="5">
        <f>Tabella1[[#This Row],[ORA FINE POMERIGGIO]]-Tabella1[[#This Row],[ORA INIZIO POMERIGGIO]]</f>
        <v>0.16666666666666663</v>
      </c>
      <c r="V451" s="5">
        <f>Tabella1[[#This Row],[TOT. TEMPO POMERIGGIO]]+Tabella1[[#This Row],[TOT. TEMPO MATTINA]]</f>
        <v>0.19097222222222221</v>
      </c>
      <c r="W451" s="7">
        <f>((HOUR(Tabella1[[#This Row],[TOT. ORE]])*60)+MINUTE(Tabella1[[#This Row],[TOT. ORE]]))</f>
        <v>275</v>
      </c>
      <c r="Y451" s="6">
        <f>Tabella1[[#This Row],[TOT. MINUTI]]-Tabella1[[#This Row],[FERMO MACCHINA]]</f>
        <v>275</v>
      </c>
      <c r="Z451" s="6">
        <f>ROUNDDOWN(Tabella1[[#This Row],[DIFFERENZA EFFETTIVA - SCARTI]]/Tabella1[[#This Row],[TEMPO EFFETTIVO]]*60,0)</f>
        <v>436</v>
      </c>
    </row>
    <row r="452" spans="1:26" x14ac:dyDescent="0.25">
      <c r="A452" s="1">
        <v>44624</v>
      </c>
      <c r="B452">
        <v>2</v>
      </c>
      <c r="C452" s="6" t="str">
        <f>VLOOKUP(Tabella1[[#This Row],[COD. OPERATORE]],Tabella3[],2,FALSE)</f>
        <v>DAVIDE</v>
      </c>
      <c r="D452" t="s">
        <v>54</v>
      </c>
      <c r="E452" t="s">
        <v>146</v>
      </c>
      <c r="F452">
        <v>1</v>
      </c>
      <c r="G452" s="6" t="str">
        <f>VLOOKUP(Tabella1[[#This Row],[COD. MACCHINA]],Tabella35[],2,FALSE)</f>
        <v>TRAPANO A COLONNA</v>
      </c>
      <c r="H452">
        <v>3130</v>
      </c>
      <c r="I452">
        <v>6291</v>
      </c>
      <c r="J452" s="6">
        <f>Tabella1[[#This Row],[ASS. FINALI]]-Tabella1[[#This Row],[ASS.INIZIALI]]</f>
        <v>3161</v>
      </c>
      <c r="K452" t="s">
        <v>20</v>
      </c>
      <c r="M452" s="6">
        <f>ROUNDDOWN(IF(Tabella1[[#This Row],[DOPPIO OPERATORE '[SI/NO']]]="SI",Tabella1[[#This Row],[DIFFERENZA]]/2,Tabella1[[#This Row],[DIFFERENZA]]),0)</f>
        <v>3161</v>
      </c>
      <c r="O452" s="6">
        <f>Tabella1[[#This Row],[DIFFERENZA EFFETTIVA SE DOPPIO OPERATORE]]-Tabella1[[#This Row],[SCARTI]]</f>
        <v>3161</v>
      </c>
      <c r="P452" s="4">
        <v>0.33333333333333331</v>
      </c>
      <c r="Q452" s="4">
        <v>0.5</v>
      </c>
      <c r="R452" s="5">
        <f>Tabella1[[#This Row],[ORA FINE MATTINA]]-Tabella1[[#This Row],[ORA INIZIO MATTINA]]</f>
        <v>0.16666666666666669</v>
      </c>
      <c r="S452" s="4">
        <v>0.58333333333333337</v>
      </c>
      <c r="T452" s="4">
        <v>0.75</v>
      </c>
      <c r="U452" s="5">
        <f>Tabella1[[#This Row],[ORA FINE POMERIGGIO]]-Tabella1[[#This Row],[ORA INIZIO POMERIGGIO]]</f>
        <v>0.16666666666666663</v>
      </c>
      <c r="V452" s="5">
        <f>Tabella1[[#This Row],[TOT. TEMPO POMERIGGIO]]+Tabella1[[#This Row],[TOT. TEMPO MATTINA]]</f>
        <v>0.33333333333333331</v>
      </c>
      <c r="W452" s="7">
        <f>((HOUR(Tabella1[[#This Row],[TOT. ORE]])*60)+MINUTE(Tabella1[[#This Row],[TOT. ORE]]))</f>
        <v>480</v>
      </c>
      <c r="Y452" s="6">
        <f>Tabella1[[#This Row],[TOT. MINUTI]]-Tabella1[[#This Row],[FERMO MACCHINA]]</f>
        <v>480</v>
      </c>
      <c r="Z452" s="6">
        <f>ROUNDDOWN(Tabella1[[#This Row],[DIFFERENZA EFFETTIVA - SCARTI]]/Tabella1[[#This Row],[TEMPO EFFETTIVO]]*60,0)</f>
        <v>395</v>
      </c>
    </row>
    <row r="453" spans="1:26" x14ac:dyDescent="0.25">
      <c r="A453" s="1">
        <v>44627</v>
      </c>
      <c r="B453">
        <v>2</v>
      </c>
      <c r="C453" s="6" t="str">
        <f>VLOOKUP(Tabella1[[#This Row],[COD. OPERATORE]],Tabella3[],2,FALSE)</f>
        <v>DAVIDE</v>
      </c>
      <c r="D453" t="s">
        <v>74</v>
      </c>
      <c r="E453" t="s">
        <v>155</v>
      </c>
      <c r="F453">
        <v>4</v>
      </c>
      <c r="G453" s="6" t="str">
        <f>VLOOKUP(Tabella1[[#This Row],[COD. MACCHINA]],Tabella35[],2,FALSE)</f>
        <v>LASER VERDE</v>
      </c>
      <c r="H453">
        <v>2089</v>
      </c>
      <c r="I453">
        <v>2867</v>
      </c>
      <c r="J453" s="6">
        <f>Tabella1[[#This Row],[ASS. FINALI]]-Tabella1[[#This Row],[ASS.INIZIALI]]</f>
        <v>778</v>
      </c>
      <c r="K453" t="s">
        <v>20</v>
      </c>
      <c r="M453" s="6">
        <f>ROUNDDOWN(IF(Tabella1[[#This Row],[DOPPIO OPERATORE '[SI/NO']]]="SI",Tabella1[[#This Row],[DIFFERENZA]]/2,Tabella1[[#This Row],[DIFFERENZA]]),0)</f>
        <v>778</v>
      </c>
      <c r="O453" s="6">
        <f>Tabella1[[#This Row],[DIFFERENZA EFFETTIVA SE DOPPIO OPERATORE]]-Tabella1[[#This Row],[SCARTI]]</f>
        <v>778</v>
      </c>
      <c r="P453" s="4">
        <v>0.33333333333333331</v>
      </c>
      <c r="Q453" s="4">
        <v>0.5</v>
      </c>
      <c r="R453" s="5">
        <f>Tabella1[[#This Row],[ORA FINE MATTINA]]-Tabella1[[#This Row],[ORA INIZIO MATTINA]]</f>
        <v>0.16666666666666669</v>
      </c>
      <c r="S453" s="4">
        <v>0.58333333333333337</v>
      </c>
      <c r="T453" s="4">
        <v>0.75</v>
      </c>
      <c r="U453" s="5">
        <f>Tabella1[[#This Row],[ORA FINE POMERIGGIO]]-Tabella1[[#This Row],[ORA INIZIO POMERIGGIO]]</f>
        <v>0.16666666666666663</v>
      </c>
      <c r="V453" s="5">
        <f>Tabella1[[#This Row],[TOT. TEMPO POMERIGGIO]]+Tabella1[[#This Row],[TOT. TEMPO MATTINA]]</f>
        <v>0.33333333333333331</v>
      </c>
      <c r="W453" s="7">
        <f>((HOUR(Tabella1[[#This Row],[TOT. ORE]])*60)+MINUTE(Tabella1[[#This Row],[TOT. ORE]]))</f>
        <v>480</v>
      </c>
      <c r="Y453" s="6">
        <f>Tabella1[[#This Row],[TOT. MINUTI]]-Tabella1[[#This Row],[FERMO MACCHINA]]</f>
        <v>480</v>
      </c>
      <c r="Z453" s="6">
        <f>ROUNDDOWN(Tabella1[[#This Row],[DIFFERENZA EFFETTIVA - SCARTI]]/Tabella1[[#This Row],[TEMPO EFFETTIVO]]*60,0)</f>
        <v>97</v>
      </c>
    </row>
    <row r="454" spans="1:26" x14ac:dyDescent="0.25">
      <c r="A454" s="1">
        <v>44627</v>
      </c>
      <c r="B454">
        <v>2</v>
      </c>
      <c r="C454" s="6" t="str">
        <f>VLOOKUP(Tabella1[[#This Row],[COD. OPERATORE]],Tabella3[],2,FALSE)</f>
        <v>DAVIDE</v>
      </c>
      <c r="D454" t="s">
        <v>74</v>
      </c>
      <c r="E454" t="s">
        <v>155</v>
      </c>
      <c r="F454">
        <v>22</v>
      </c>
      <c r="G454" s="6" t="str">
        <f>VLOOKUP(Tabella1[[#This Row],[COD. MACCHINA]],Tabella35[],2,FALSE)</f>
        <v>LASER VIOLA</v>
      </c>
      <c r="H454">
        <v>1126</v>
      </c>
      <c r="I454">
        <v>1908</v>
      </c>
      <c r="J454" s="6">
        <f>Tabella1[[#This Row],[ASS. FINALI]]-Tabella1[[#This Row],[ASS.INIZIALI]]</f>
        <v>782</v>
      </c>
      <c r="K454" t="s">
        <v>20</v>
      </c>
      <c r="M454" s="6">
        <f>ROUNDDOWN(IF(Tabella1[[#This Row],[DOPPIO OPERATORE '[SI/NO']]]="SI",Tabella1[[#This Row],[DIFFERENZA]]/2,Tabella1[[#This Row],[DIFFERENZA]]),0)</f>
        <v>782</v>
      </c>
      <c r="O454" s="6">
        <f>Tabella1[[#This Row],[DIFFERENZA EFFETTIVA SE DOPPIO OPERATORE]]-Tabella1[[#This Row],[SCARTI]]</f>
        <v>782</v>
      </c>
      <c r="P454" s="4">
        <v>0.33333333333333331</v>
      </c>
      <c r="Q454" s="4">
        <v>0.5</v>
      </c>
      <c r="R454" s="5">
        <f>Tabella1[[#This Row],[ORA FINE MATTINA]]-Tabella1[[#This Row],[ORA INIZIO MATTINA]]</f>
        <v>0.16666666666666669</v>
      </c>
      <c r="S454" s="4">
        <v>0.58333333333333337</v>
      </c>
      <c r="T454" s="4">
        <v>0.75</v>
      </c>
      <c r="U454" s="5">
        <f>Tabella1[[#This Row],[ORA FINE POMERIGGIO]]-Tabella1[[#This Row],[ORA INIZIO POMERIGGIO]]</f>
        <v>0.16666666666666663</v>
      </c>
      <c r="V454" s="5">
        <f>Tabella1[[#This Row],[TOT. TEMPO POMERIGGIO]]+Tabella1[[#This Row],[TOT. TEMPO MATTINA]]</f>
        <v>0.33333333333333331</v>
      </c>
      <c r="W454" s="7">
        <f>((HOUR(Tabella1[[#This Row],[TOT. ORE]])*60)+MINUTE(Tabella1[[#This Row],[TOT. ORE]]))</f>
        <v>480</v>
      </c>
      <c r="Y454" s="6">
        <f>Tabella1[[#This Row],[TOT. MINUTI]]-Tabella1[[#This Row],[FERMO MACCHINA]]</f>
        <v>480</v>
      </c>
      <c r="Z454" s="6">
        <f>ROUNDDOWN(Tabella1[[#This Row],[DIFFERENZA EFFETTIVA - SCARTI]]/Tabella1[[#This Row],[TEMPO EFFETTIVO]]*60,0)</f>
        <v>97</v>
      </c>
    </row>
    <row r="455" spans="1:26" x14ac:dyDescent="0.25">
      <c r="A455" s="1">
        <v>44628</v>
      </c>
      <c r="B455">
        <v>2</v>
      </c>
      <c r="C455" s="6" t="str">
        <f>VLOOKUP(Tabella1[[#This Row],[COD. OPERATORE]],Tabella3[],2,FALSE)</f>
        <v>DAVIDE</v>
      </c>
      <c r="D455" t="s">
        <v>74</v>
      </c>
      <c r="E455" t="s">
        <v>155</v>
      </c>
      <c r="F455">
        <v>4</v>
      </c>
      <c r="G455" s="6" t="str">
        <f>VLOOKUP(Tabella1[[#This Row],[COD. MACCHINA]],Tabella35[],2,FALSE)</f>
        <v>LASER VERDE</v>
      </c>
      <c r="H455">
        <v>2867</v>
      </c>
      <c r="I455">
        <v>3355</v>
      </c>
      <c r="J455" s="6">
        <f>Tabella1[[#This Row],[ASS. FINALI]]-Tabella1[[#This Row],[ASS.INIZIALI]]</f>
        <v>488</v>
      </c>
      <c r="K455" t="s">
        <v>20</v>
      </c>
      <c r="M455" s="6">
        <f>ROUNDDOWN(IF(Tabella1[[#This Row],[DOPPIO OPERATORE '[SI/NO']]]="SI",Tabella1[[#This Row],[DIFFERENZA]]/2,Tabella1[[#This Row],[DIFFERENZA]]),0)</f>
        <v>488</v>
      </c>
      <c r="O455" s="6">
        <f>Tabella1[[#This Row],[DIFFERENZA EFFETTIVA SE DOPPIO OPERATORE]]-Tabella1[[#This Row],[SCARTI]]</f>
        <v>488</v>
      </c>
      <c r="P455" s="4">
        <v>0.33333333333333331</v>
      </c>
      <c r="Q455" s="4">
        <v>0.5</v>
      </c>
      <c r="R455" s="5">
        <f>Tabella1[[#This Row],[ORA FINE MATTINA]]-Tabella1[[#This Row],[ORA INIZIO MATTINA]]</f>
        <v>0.16666666666666669</v>
      </c>
      <c r="S455" s="4">
        <v>0.58333333333333337</v>
      </c>
      <c r="T455" s="4">
        <v>0.625</v>
      </c>
      <c r="U455" s="5">
        <f>Tabella1[[#This Row],[ORA FINE POMERIGGIO]]-Tabella1[[#This Row],[ORA INIZIO POMERIGGIO]]</f>
        <v>4.166666666666663E-2</v>
      </c>
      <c r="V455" s="5">
        <f>Tabella1[[#This Row],[TOT. TEMPO POMERIGGIO]]+Tabella1[[#This Row],[TOT. TEMPO MATTINA]]</f>
        <v>0.20833333333333331</v>
      </c>
      <c r="W455" s="7">
        <f>((HOUR(Tabella1[[#This Row],[TOT. ORE]])*60)+MINUTE(Tabella1[[#This Row],[TOT. ORE]]))</f>
        <v>300</v>
      </c>
      <c r="Y455" s="6">
        <f>Tabella1[[#This Row],[TOT. MINUTI]]-Tabella1[[#This Row],[FERMO MACCHINA]]</f>
        <v>300</v>
      </c>
      <c r="Z455" s="6">
        <f>ROUNDDOWN(Tabella1[[#This Row],[DIFFERENZA EFFETTIVA - SCARTI]]/Tabella1[[#This Row],[TEMPO EFFETTIVO]]*60,0)</f>
        <v>97</v>
      </c>
    </row>
    <row r="456" spans="1:26" x14ac:dyDescent="0.25">
      <c r="A456" s="1">
        <v>44628</v>
      </c>
      <c r="B456">
        <v>2</v>
      </c>
      <c r="C456" s="6" t="str">
        <f>VLOOKUP(Tabella1[[#This Row],[COD. OPERATORE]],Tabella3[],2,FALSE)</f>
        <v>DAVIDE</v>
      </c>
      <c r="D456" t="s">
        <v>74</v>
      </c>
      <c r="E456" t="s">
        <v>155</v>
      </c>
      <c r="F456">
        <v>22</v>
      </c>
      <c r="G456" s="6" t="str">
        <f>VLOOKUP(Tabella1[[#This Row],[COD. MACCHINA]],Tabella35[],2,FALSE)</f>
        <v>LASER VIOLA</v>
      </c>
      <c r="H456">
        <v>1908</v>
      </c>
      <c r="I456">
        <v>2392</v>
      </c>
      <c r="J456" s="6">
        <f>Tabella1[[#This Row],[ASS. FINALI]]-Tabella1[[#This Row],[ASS.INIZIALI]]</f>
        <v>484</v>
      </c>
      <c r="K456" t="s">
        <v>20</v>
      </c>
      <c r="M456" s="6">
        <f>ROUNDDOWN(IF(Tabella1[[#This Row],[DOPPIO OPERATORE '[SI/NO']]]="SI",Tabella1[[#This Row],[DIFFERENZA]]/2,Tabella1[[#This Row],[DIFFERENZA]]),0)</f>
        <v>484</v>
      </c>
      <c r="O456" s="6">
        <f>Tabella1[[#This Row],[DIFFERENZA EFFETTIVA SE DOPPIO OPERATORE]]-Tabella1[[#This Row],[SCARTI]]</f>
        <v>484</v>
      </c>
      <c r="P456" s="4">
        <v>0.33333333333333331</v>
      </c>
      <c r="Q456" s="4">
        <v>0.5</v>
      </c>
      <c r="R456" s="5">
        <f>Tabella1[[#This Row],[ORA FINE MATTINA]]-Tabella1[[#This Row],[ORA INIZIO MATTINA]]</f>
        <v>0.16666666666666669</v>
      </c>
      <c r="S456" s="4">
        <v>0.58333333333333337</v>
      </c>
      <c r="T456" s="4">
        <v>0.625</v>
      </c>
      <c r="U456" s="5">
        <f>Tabella1[[#This Row],[ORA FINE POMERIGGIO]]-Tabella1[[#This Row],[ORA INIZIO POMERIGGIO]]</f>
        <v>4.166666666666663E-2</v>
      </c>
      <c r="V456" s="5">
        <f>Tabella1[[#This Row],[TOT. TEMPO POMERIGGIO]]+Tabella1[[#This Row],[TOT. TEMPO MATTINA]]</f>
        <v>0.20833333333333331</v>
      </c>
      <c r="W456" s="7">
        <f>((HOUR(Tabella1[[#This Row],[TOT. ORE]])*60)+MINUTE(Tabella1[[#This Row],[TOT. ORE]]))</f>
        <v>300</v>
      </c>
      <c r="Y456" s="6">
        <f>Tabella1[[#This Row],[TOT. MINUTI]]-Tabella1[[#This Row],[FERMO MACCHINA]]</f>
        <v>300</v>
      </c>
      <c r="Z456" s="6">
        <f>ROUNDDOWN(Tabella1[[#This Row],[DIFFERENZA EFFETTIVA - SCARTI]]/Tabella1[[#This Row],[TEMPO EFFETTIVO]]*60,0)</f>
        <v>96</v>
      </c>
    </row>
    <row r="457" spans="1:26" x14ac:dyDescent="0.25">
      <c r="A457" s="1">
        <v>44629</v>
      </c>
      <c r="B457">
        <v>2</v>
      </c>
      <c r="C457" s="6" t="str">
        <f>VLOOKUP(Tabella1[[#This Row],[COD. OPERATORE]],Tabella3[],2,FALSE)</f>
        <v>DAVIDE</v>
      </c>
      <c r="D457" t="s">
        <v>54</v>
      </c>
      <c r="E457" t="s">
        <v>146</v>
      </c>
      <c r="F457">
        <v>1</v>
      </c>
      <c r="G457" s="6" t="str">
        <f>VLOOKUP(Tabella1[[#This Row],[COD. MACCHINA]],Tabella35[],2,FALSE)</f>
        <v>TRAPANO A COLONNA</v>
      </c>
      <c r="H457">
        <v>750</v>
      </c>
      <c r="I457">
        <v>4166</v>
      </c>
      <c r="J457" s="6">
        <f>Tabella1[[#This Row],[ASS. FINALI]]-Tabella1[[#This Row],[ASS.INIZIALI]]</f>
        <v>3416</v>
      </c>
      <c r="K457" t="s">
        <v>20</v>
      </c>
      <c r="M457" s="6">
        <f>ROUNDDOWN(IF(Tabella1[[#This Row],[DOPPIO OPERATORE '[SI/NO']]]="SI",Tabella1[[#This Row],[DIFFERENZA]]/2,Tabella1[[#This Row],[DIFFERENZA]]),0)</f>
        <v>3416</v>
      </c>
      <c r="O457" s="6">
        <f>Tabella1[[#This Row],[DIFFERENZA EFFETTIVA SE DOPPIO OPERATORE]]-Tabella1[[#This Row],[SCARTI]]</f>
        <v>3416</v>
      </c>
      <c r="P457" s="4">
        <v>0.33333333333333331</v>
      </c>
      <c r="Q457" s="4">
        <v>0.5</v>
      </c>
      <c r="R457" s="5">
        <f>Tabella1[[#This Row],[ORA FINE MATTINA]]-Tabella1[[#This Row],[ORA INIZIO MATTINA]]</f>
        <v>0.16666666666666669</v>
      </c>
      <c r="S457" s="4">
        <v>0.58333333333333337</v>
      </c>
      <c r="T457" s="4">
        <v>0.75</v>
      </c>
      <c r="U457" s="5">
        <f>Tabella1[[#This Row],[ORA FINE POMERIGGIO]]-Tabella1[[#This Row],[ORA INIZIO POMERIGGIO]]</f>
        <v>0.16666666666666663</v>
      </c>
      <c r="V457" s="5">
        <f>Tabella1[[#This Row],[TOT. TEMPO POMERIGGIO]]+Tabella1[[#This Row],[TOT. TEMPO MATTINA]]</f>
        <v>0.33333333333333331</v>
      </c>
      <c r="W457" s="7">
        <f>((HOUR(Tabella1[[#This Row],[TOT. ORE]])*60)+MINUTE(Tabella1[[#This Row],[TOT. ORE]]))</f>
        <v>480</v>
      </c>
      <c r="Y457" s="6">
        <f>Tabella1[[#This Row],[TOT. MINUTI]]-Tabella1[[#This Row],[FERMO MACCHINA]]</f>
        <v>480</v>
      </c>
      <c r="Z457" s="6">
        <f>ROUNDDOWN(Tabella1[[#This Row],[DIFFERENZA EFFETTIVA - SCARTI]]/Tabella1[[#This Row],[TEMPO EFFETTIVO]]*60,0)</f>
        <v>427</v>
      </c>
    </row>
    <row r="458" spans="1:26" x14ac:dyDescent="0.25">
      <c r="A458" s="1">
        <v>44630</v>
      </c>
      <c r="B458">
        <v>2</v>
      </c>
      <c r="C458" s="6" t="str">
        <f>VLOOKUP(Tabella1[[#This Row],[COD. OPERATORE]],Tabella3[],2,FALSE)</f>
        <v>DAVIDE</v>
      </c>
      <c r="D458" t="s">
        <v>54</v>
      </c>
      <c r="E458" t="s">
        <v>146</v>
      </c>
      <c r="F458">
        <v>1</v>
      </c>
      <c r="G458" s="6" t="str">
        <f>VLOOKUP(Tabella1[[#This Row],[COD. MACCHINA]],Tabella35[],2,FALSE)</f>
        <v>TRAPANO A COLONNA</v>
      </c>
      <c r="H458">
        <v>4166</v>
      </c>
      <c r="I458">
        <v>5300</v>
      </c>
      <c r="J458" s="6">
        <f>Tabella1[[#This Row],[ASS. FINALI]]-Tabella1[[#This Row],[ASS.INIZIALI]]</f>
        <v>1134</v>
      </c>
      <c r="K458" t="s">
        <v>20</v>
      </c>
      <c r="M458" s="6">
        <f>ROUNDDOWN(IF(Tabella1[[#This Row],[DOPPIO OPERATORE '[SI/NO']]]="SI",Tabella1[[#This Row],[DIFFERENZA]]/2,Tabella1[[#This Row],[DIFFERENZA]]),0)</f>
        <v>1134</v>
      </c>
      <c r="O458" s="6">
        <f>Tabella1[[#This Row],[DIFFERENZA EFFETTIVA SE DOPPIO OPERATORE]]-Tabella1[[#This Row],[SCARTI]]</f>
        <v>1134</v>
      </c>
      <c r="P458" s="4">
        <v>0.33333333333333331</v>
      </c>
      <c r="Q458" s="4">
        <v>0.5</v>
      </c>
      <c r="R458" s="5">
        <f>Tabella1[[#This Row],[ORA FINE MATTINA]]-Tabella1[[#This Row],[ORA INIZIO MATTINA]]</f>
        <v>0.16666666666666669</v>
      </c>
      <c r="S458" s="4">
        <v>0.58333333333333337</v>
      </c>
      <c r="T458" s="4">
        <v>0.75</v>
      </c>
      <c r="U458" s="5">
        <f>Tabella1[[#This Row],[ORA FINE POMERIGGIO]]-Tabella1[[#This Row],[ORA INIZIO POMERIGGIO]]</f>
        <v>0.16666666666666663</v>
      </c>
      <c r="V458" s="5">
        <f>Tabella1[[#This Row],[TOT. TEMPO POMERIGGIO]]+Tabella1[[#This Row],[TOT. TEMPO MATTINA]]</f>
        <v>0.33333333333333331</v>
      </c>
      <c r="W458" s="7">
        <f>((HOUR(Tabella1[[#This Row],[TOT. ORE]])*60)+MINUTE(Tabella1[[#This Row],[TOT. ORE]]))</f>
        <v>480</v>
      </c>
      <c r="Y458" s="6">
        <f>Tabella1[[#This Row],[TOT. MINUTI]]-Tabella1[[#This Row],[FERMO MACCHINA]]</f>
        <v>480</v>
      </c>
      <c r="Z458" s="6">
        <f>ROUNDDOWN(Tabella1[[#This Row],[DIFFERENZA EFFETTIVA - SCARTI]]/Tabella1[[#This Row],[TEMPO EFFETTIVO]]*60,0)</f>
        <v>141</v>
      </c>
    </row>
    <row r="459" spans="1:26" x14ac:dyDescent="0.25">
      <c r="A459" s="1">
        <v>44631</v>
      </c>
      <c r="B459">
        <v>2</v>
      </c>
      <c r="C459" s="6" t="str">
        <f>VLOOKUP(Tabella1[[#This Row],[COD. OPERATORE]],Tabella3[],2,FALSE)</f>
        <v>DAVIDE</v>
      </c>
      <c r="D459" t="s">
        <v>74</v>
      </c>
      <c r="E459" t="s">
        <v>155</v>
      </c>
      <c r="F459">
        <v>22</v>
      </c>
      <c r="G459" s="6" t="str">
        <f>VLOOKUP(Tabella1[[#This Row],[COD. MACCHINA]],Tabella35[],2,FALSE)</f>
        <v>LASER VIOLA</v>
      </c>
      <c r="H459">
        <v>757</v>
      </c>
      <c r="I459">
        <v>1400</v>
      </c>
      <c r="J459" s="6">
        <f>Tabella1[[#This Row],[ASS. FINALI]]-Tabella1[[#This Row],[ASS.INIZIALI]]</f>
        <v>643</v>
      </c>
      <c r="K459" t="s">
        <v>20</v>
      </c>
      <c r="M459" s="6">
        <f>ROUNDDOWN(IF(Tabella1[[#This Row],[DOPPIO OPERATORE '[SI/NO']]]="SI",Tabella1[[#This Row],[DIFFERENZA]]/2,Tabella1[[#This Row],[DIFFERENZA]]),0)</f>
        <v>643</v>
      </c>
      <c r="O459" s="6">
        <f>Tabella1[[#This Row],[DIFFERENZA EFFETTIVA SE DOPPIO OPERATORE]]-Tabella1[[#This Row],[SCARTI]]</f>
        <v>643</v>
      </c>
      <c r="P459" s="4">
        <v>0.33333333333333331</v>
      </c>
      <c r="Q459" s="4">
        <v>0.48958333333333331</v>
      </c>
      <c r="R459" s="5">
        <f>Tabella1[[#This Row],[ORA FINE MATTINA]]-Tabella1[[#This Row],[ORA INIZIO MATTINA]]</f>
        <v>0.15625</v>
      </c>
      <c r="S459" s="4"/>
      <c r="T459" s="4"/>
      <c r="U459" s="5">
        <f>Tabella1[[#This Row],[ORA FINE POMERIGGIO]]-Tabella1[[#This Row],[ORA INIZIO POMERIGGIO]]</f>
        <v>0</v>
      </c>
      <c r="V459" s="5">
        <f>Tabella1[[#This Row],[TOT. TEMPO POMERIGGIO]]+Tabella1[[#This Row],[TOT. TEMPO MATTINA]]</f>
        <v>0.15625</v>
      </c>
      <c r="W459" s="7">
        <f>((HOUR(Tabella1[[#This Row],[TOT. ORE]])*60)+MINUTE(Tabella1[[#This Row],[TOT. ORE]]))</f>
        <v>225</v>
      </c>
      <c r="Y459" s="6">
        <f>Tabella1[[#This Row],[TOT. MINUTI]]-Tabella1[[#This Row],[FERMO MACCHINA]]</f>
        <v>225</v>
      </c>
      <c r="Z459" s="6">
        <f>ROUNDDOWN(Tabella1[[#This Row],[DIFFERENZA EFFETTIVA - SCARTI]]/Tabella1[[#This Row],[TEMPO EFFETTIVO]]*60,0)</f>
        <v>171</v>
      </c>
    </row>
    <row r="460" spans="1:26" x14ac:dyDescent="0.25">
      <c r="A460" s="1">
        <v>44631</v>
      </c>
      <c r="B460">
        <v>2</v>
      </c>
      <c r="C460" s="6" t="str">
        <f>VLOOKUP(Tabella1[[#This Row],[COD. OPERATORE]],Tabella3[],2,FALSE)</f>
        <v>DAVIDE</v>
      </c>
      <c r="D460" t="s">
        <v>74</v>
      </c>
      <c r="E460" t="s">
        <v>256</v>
      </c>
      <c r="F460">
        <v>4</v>
      </c>
      <c r="G460" s="6" t="str">
        <f>VLOOKUP(Tabella1[[#This Row],[COD. MACCHINA]],Tabella35[],2,FALSE)</f>
        <v>LASER VERDE</v>
      </c>
      <c r="H460">
        <v>577</v>
      </c>
      <c r="I460">
        <v>1168</v>
      </c>
      <c r="J460" s="6">
        <f>Tabella1[[#This Row],[ASS. FINALI]]-Tabella1[[#This Row],[ASS.INIZIALI]]</f>
        <v>591</v>
      </c>
      <c r="K460" t="s">
        <v>20</v>
      </c>
      <c r="M460" s="6">
        <f>ROUNDDOWN(IF(Tabella1[[#This Row],[DOPPIO OPERATORE '[SI/NO']]]="SI",Tabella1[[#This Row],[DIFFERENZA]]/2,Tabella1[[#This Row],[DIFFERENZA]]),0)</f>
        <v>591</v>
      </c>
      <c r="O460" s="6">
        <f>Tabella1[[#This Row],[DIFFERENZA EFFETTIVA SE DOPPIO OPERATORE]]-Tabella1[[#This Row],[SCARTI]]</f>
        <v>591</v>
      </c>
      <c r="P460" s="4">
        <v>0.33333333333333331</v>
      </c>
      <c r="Q460" s="4">
        <v>0.5</v>
      </c>
      <c r="R460" s="5">
        <f>Tabella1[[#This Row],[ORA FINE MATTINA]]-Tabella1[[#This Row],[ORA INIZIO MATTINA]]</f>
        <v>0.16666666666666669</v>
      </c>
      <c r="S460" s="4">
        <v>0.58333333333333337</v>
      </c>
      <c r="T460" s="4">
        <v>0.70833333333333337</v>
      </c>
      <c r="U460" s="5">
        <f>Tabella1[[#This Row],[ORA FINE POMERIGGIO]]-Tabella1[[#This Row],[ORA INIZIO POMERIGGIO]]</f>
        <v>0.125</v>
      </c>
      <c r="V460" s="5">
        <f>Tabella1[[#This Row],[TOT. TEMPO POMERIGGIO]]+Tabella1[[#This Row],[TOT. TEMPO MATTINA]]</f>
        <v>0.29166666666666669</v>
      </c>
      <c r="W460" s="7">
        <f>((HOUR(Tabella1[[#This Row],[TOT. ORE]])*60)+MINUTE(Tabella1[[#This Row],[TOT. ORE]]))</f>
        <v>420</v>
      </c>
      <c r="Y460" s="6">
        <f>Tabella1[[#This Row],[TOT. MINUTI]]-Tabella1[[#This Row],[FERMO MACCHINA]]</f>
        <v>420</v>
      </c>
      <c r="Z460" s="6">
        <f>ROUNDDOWN(Tabella1[[#This Row],[DIFFERENZA EFFETTIVA - SCARTI]]/Tabella1[[#This Row],[TEMPO EFFETTIVO]]*60,0)</f>
        <v>84</v>
      </c>
    </row>
    <row r="461" spans="1:26" x14ac:dyDescent="0.25">
      <c r="A461" s="1">
        <v>44634</v>
      </c>
      <c r="B461">
        <v>2</v>
      </c>
      <c r="C461" s="6" t="str">
        <f>VLOOKUP(Tabella1[[#This Row],[COD. OPERATORE]],Tabella3[],2,FALSE)</f>
        <v>DAVIDE</v>
      </c>
      <c r="D461" t="s">
        <v>74</v>
      </c>
      <c r="E461" t="s">
        <v>255</v>
      </c>
      <c r="F461">
        <v>4</v>
      </c>
      <c r="G461" s="6" t="str">
        <f>VLOOKUP(Tabella1[[#This Row],[COD. MACCHINA]],Tabella35[],2,FALSE)</f>
        <v>LASER VERDE</v>
      </c>
      <c r="H461">
        <v>45</v>
      </c>
      <c r="I461">
        <v>140</v>
      </c>
      <c r="J461" s="6">
        <f>Tabella1[[#This Row],[ASS. FINALI]]-Tabella1[[#This Row],[ASS.INIZIALI]]</f>
        <v>95</v>
      </c>
      <c r="K461" t="s">
        <v>20</v>
      </c>
      <c r="M461" s="6">
        <f>ROUNDDOWN(IF(Tabella1[[#This Row],[DOPPIO OPERATORE '[SI/NO']]]="SI",Tabella1[[#This Row],[DIFFERENZA]]/2,Tabella1[[#This Row],[DIFFERENZA]]),0)</f>
        <v>95</v>
      </c>
      <c r="O461" s="6">
        <f>Tabella1[[#This Row],[DIFFERENZA EFFETTIVA SE DOPPIO OPERATORE]]-Tabella1[[#This Row],[SCARTI]]</f>
        <v>95</v>
      </c>
      <c r="P461" s="4">
        <v>0.6875</v>
      </c>
      <c r="Q461" s="4">
        <v>0.70833333333333337</v>
      </c>
      <c r="R461" s="5">
        <f>Tabella1[[#This Row],[ORA FINE MATTINA]]-Tabella1[[#This Row],[ORA INIZIO MATTINA]]</f>
        <v>2.083333333333337E-2</v>
      </c>
      <c r="S461" s="4"/>
      <c r="T461" s="4"/>
      <c r="U461" s="5">
        <f>Tabella1[[#This Row],[ORA FINE POMERIGGIO]]-Tabella1[[#This Row],[ORA INIZIO POMERIGGIO]]</f>
        <v>0</v>
      </c>
      <c r="V461" s="5">
        <f>Tabella1[[#This Row],[TOT. TEMPO POMERIGGIO]]+Tabella1[[#This Row],[TOT. TEMPO MATTINA]]</f>
        <v>2.083333333333337E-2</v>
      </c>
      <c r="W461" s="7">
        <f>((HOUR(Tabella1[[#This Row],[TOT. ORE]])*60)+MINUTE(Tabella1[[#This Row],[TOT. ORE]]))</f>
        <v>30</v>
      </c>
      <c r="Y461" s="6">
        <f>Tabella1[[#This Row],[TOT. MINUTI]]-Tabella1[[#This Row],[FERMO MACCHINA]]</f>
        <v>30</v>
      </c>
      <c r="Z461" s="6">
        <f>ROUNDDOWN(Tabella1[[#This Row],[DIFFERENZA EFFETTIVA - SCARTI]]/Tabella1[[#This Row],[TEMPO EFFETTIVO]]*60,0)</f>
        <v>190</v>
      </c>
    </row>
    <row r="462" spans="1:26" x14ac:dyDescent="0.25">
      <c r="A462" s="1">
        <v>44624</v>
      </c>
      <c r="B462">
        <v>11</v>
      </c>
      <c r="C462" s="6" t="str">
        <f>VLOOKUP(Tabella1[[#This Row],[COD. OPERATORE]],Tabella3[],2,FALSE)</f>
        <v>ILENIA</v>
      </c>
      <c r="D462" t="s">
        <v>56</v>
      </c>
      <c r="E462" t="s">
        <v>249</v>
      </c>
      <c r="F462" t="s">
        <v>64</v>
      </c>
      <c r="G462" s="6" t="str">
        <f>VLOOKUP(Tabella1[[#This Row],[COD. MACCHINA]],Tabella35[],2,FALSE)</f>
        <v>MANUALE</v>
      </c>
      <c r="H462">
        <v>0</v>
      </c>
      <c r="I462">
        <v>2948</v>
      </c>
      <c r="J462" s="6">
        <f>Tabella1[[#This Row],[ASS. FINALI]]-Tabella1[[#This Row],[ASS.INIZIALI]]</f>
        <v>2948</v>
      </c>
      <c r="K462" t="s">
        <v>64</v>
      </c>
      <c r="M462" s="6">
        <f>ROUNDDOWN(IF(Tabella1[[#This Row],[DOPPIO OPERATORE '[SI/NO']]]="SI",Tabella1[[#This Row],[DIFFERENZA]]/2,Tabella1[[#This Row],[DIFFERENZA]]),0)</f>
        <v>2948</v>
      </c>
      <c r="O462" s="6">
        <f>Tabella1[[#This Row],[DIFFERENZA EFFETTIVA SE DOPPIO OPERATORE]]-Tabella1[[#This Row],[SCARTI]]</f>
        <v>2948</v>
      </c>
      <c r="P462" s="4">
        <v>0.33333333333333331</v>
      </c>
      <c r="Q462" s="4">
        <v>0.5</v>
      </c>
      <c r="R462" s="5">
        <f>Tabella1[[#This Row],[ORA FINE MATTINA]]-Tabella1[[#This Row],[ORA INIZIO MATTINA]]</f>
        <v>0.16666666666666669</v>
      </c>
      <c r="S462" s="4">
        <v>0.5625</v>
      </c>
      <c r="T462" s="4">
        <v>0.56944444444444442</v>
      </c>
      <c r="U462" s="5">
        <f>Tabella1[[#This Row],[ORA FINE POMERIGGIO]]-Tabella1[[#This Row],[ORA INIZIO POMERIGGIO]]</f>
        <v>6.9444444444444198E-3</v>
      </c>
      <c r="V462" s="5">
        <f>Tabella1[[#This Row],[TOT. TEMPO POMERIGGIO]]+Tabella1[[#This Row],[TOT. TEMPO MATTINA]]</f>
        <v>0.1736111111111111</v>
      </c>
      <c r="W462" s="7">
        <f>((HOUR(Tabella1[[#This Row],[TOT. ORE]])*60)+MINUTE(Tabella1[[#This Row],[TOT. ORE]]))</f>
        <v>250</v>
      </c>
      <c r="Y462" s="6">
        <f>Tabella1[[#This Row],[TOT. MINUTI]]-Tabella1[[#This Row],[FERMO MACCHINA]]</f>
        <v>250</v>
      </c>
      <c r="Z462" s="6">
        <f>ROUNDDOWN(Tabella1[[#This Row],[DIFFERENZA EFFETTIVA - SCARTI]]/Tabella1[[#This Row],[TEMPO EFFETTIVO]]*60,0)</f>
        <v>707</v>
      </c>
    </row>
    <row r="463" spans="1:26" x14ac:dyDescent="0.25">
      <c r="A463" s="1">
        <v>44624</v>
      </c>
      <c r="B463">
        <v>11</v>
      </c>
      <c r="C463" s="6" t="str">
        <f>VLOOKUP(Tabella1[[#This Row],[COD. OPERATORE]],Tabella3[],2,FALSE)</f>
        <v>ILENIA</v>
      </c>
      <c r="D463" t="s">
        <v>16</v>
      </c>
      <c r="E463" t="s">
        <v>17</v>
      </c>
      <c r="F463">
        <v>6</v>
      </c>
      <c r="G463" s="6" t="str">
        <f>VLOOKUP(Tabella1[[#This Row],[COD. MACCHINA]],Tabella35[],2,FALSE)</f>
        <v>MSA matr.4319</v>
      </c>
      <c r="H463">
        <v>565230</v>
      </c>
      <c r="I463">
        <v>565950</v>
      </c>
      <c r="J463" s="6">
        <f>Tabella1[[#This Row],[ASS. FINALI]]-Tabella1[[#This Row],[ASS.INIZIALI]]</f>
        <v>720</v>
      </c>
      <c r="K463" t="s">
        <v>20</v>
      </c>
      <c r="M463" s="6">
        <f>ROUNDDOWN(IF(Tabella1[[#This Row],[DOPPIO OPERATORE '[SI/NO']]]="SI",Tabella1[[#This Row],[DIFFERENZA]]/2,Tabella1[[#This Row],[DIFFERENZA]]),0)</f>
        <v>720</v>
      </c>
      <c r="O463" s="6">
        <f>Tabella1[[#This Row],[DIFFERENZA EFFETTIVA SE DOPPIO OPERATORE]]-Tabella1[[#This Row],[SCARTI]]</f>
        <v>720</v>
      </c>
      <c r="P463" s="4">
        <v>0.56944444444444442</v>
      </c>
      <c r="Q463" s="4">
        <v>0.72916666666666663</v>
      </c>
      <c r="R463" s="5">
        <f>Tabella1[[#This Row],[ORA FINE MATTINA]]-Tabella1[[#This Row],[ORA INIZIO MATTINA]]</f>
        <v>0.15972222222222221</v>
      </c>
      <c r="S463" s="4"/>
      <c r="T463" s="4"/>
      <c r="U463" s="5">
        <f>Tabella1[[#This Row],[ORA FINE POMERIGGIO]]-Tabella1[[#This Row],[ORA INIZIO POMERIGGIO]]</f>
        <v>0</v>
      </c>
      <c r="V463" s="5">
        <f>Tabella1[[#This Row],[TOT. TEMPO POMERIGGIO]]+Tabella1[[#This Row],[TOT. TEMPO MATTINA]]</f>
        <v>0.15972222222222221</v>
      </c>
      <c r="W463" s="7">
        <f>((HOUR(Tabella1[[#This Row],[TOT. ORE]])*60)+MINUTE(Tabella1[[#This Row],[TOT. ORE]]))</f>
        <v>230</v>
      </c>
      <c r="Y463" s="6">
        <f>Tabella1[[#This Row],[TOT. MINUTI]]-Tabella1[[#This Row],[FERMO MACCHINA]]</f>
        <v>230</v>
      </c>
      <c r="Z463" s="6">
        <f>ROUNDDOWN(Tabella1[[#This Row],[DIFFERENZA EFFETTIVA - SCARTI]]/Tabella1[[#This Row],[TEMPO EFFETTIVO]]*60,0)</f>
        <v>187</v>
      </c>
    </row>
    <row r="464" spans="1:26" x14ac:dyDescent="0.25">
      <c r="A464" s="1">
        <v>44627</v>
      </c>
      <c r="B464">
        <v>11</v>
      </c>
      <c r="C464" s="6" t="str">
        <f>VLOOKUP(Tabella1[[#This Row],[COD. OPERATORE]],Tabella3[],2,FALSE)</f>
        <v>ILENIA</v>
      </c>
      <c r="D464" t="s">
        <v>16</v>
      </c>
      <c r="E464" t="s">
        <v>17</v>
      </c>
      <c r="F464">
        <v>6</v>
      </c>
      <c r="G464" s="6" t="str">
        <f>VLOOKUP(Tabella1[[#This Row],[COD. MACCHINA]],Tabella35[],2,FALSE)</f>
        <v>MSA matr.4319</v>
      </c>
      <c r="H464">
        <v>565950</v>
      </c>
      <c r="I464">
        <v>566240</v>
      </c>
      <c r="J464" s="6">
        <f>Tabella1[[#This Row],[ASS. FINALI]]-Tabella1[[#This Row],[ASS.INIZIALI]]</f>
        <v>290</v>
      </c>
      <c r="K464" t="s">
        <v>20</v>
      </c>
      <c r="M464" s="6">
        <f>ROUNDDOWN(IF(Tabella1[[#This Row],[DOPPIO OPERATORE '[SI/NO']]]="SI",Tabella1[[#This Row],[DIFFERENZA]]/2,Tabella1[[#This Row],[DIFFERENZA]]),0)</f>
        <v>290</v>
      </c>
      <c r="O464" s="6">
        <f>Tabella1[[#This Row],[DIFFERENZA EFFETTIVA SE DOPPIO OPERATORE]]-Tabella1[[#This Row],[SCARTI]]</f>
        <v>290</v>
      </c>
      <c r="P464" s="4">
        <v>0.33333333333333331</v>
      </c>
      <c r="Q464" s="4">
        <v>0.3888888888888889</v>
      </c>
      <c r="R464" s="5">
        <f>Tabella1[[#This Row],[ORA FINE MATTINA]]-Tabella1[[#This Row],[ORA INIZIO MATTINA]]</f>
        <v>5.555555555555558E-2</v>
      </c>
      <c r="S464" s="4"/>
      <c r="T464" s="4"/>
      <c r="U464" s="5">
        <f>Tabella1[[#This Row],[ORA FINE POMERIGGIO]]-Tabella1[[#This Row],[ORA INIZIO POMERIGGIO]]</f>
        <v>0</v>
      </c>
      <c r="V464" s="5">
        <f>Tabella1[[#This Row],[TOT. TEMPO POMERIGGIO]]+Tabella1[[#This Row],[TOT. TEMPO MATTINA]]</f>
        <v>5.555555555555558E-2</v>
      </c>
      <c r="W464" s="7">
        <f>((HOUR(Tabella1[[#This Row],[TOT. ORE]])*60)+MINUTE(Tabella1[[#This Row],[TOT. ORE]]))</f>
        <v>80</v>
      </c>
      <c r="Y464" s="6">
        <f>Tabella1[[#This Row],[TOT. MINUTI]]-Tabella1[[#This Row],[FERMO MACCHINA]]</f>
        <v>80</v>
      </c>
      <c r="Z464" s="6">
        <f>ROUNDDOWN(Tabella1[[#This Row],[DIFFERENZA EFFETTIVA - SCARTI]]/Tabella1[[#This Row],[TEMPO EFFETTIVO]]*60,0)</f>
        <v>217</v>
      </c>
    </row>
    <row r="465" spans="1:27" x14ac:dyDescent="0.25">
      <c r="A465" s="1">
        <v>44627</v>
      </c>
      <c r="B465">
        <v>11</v>
      </c>
      <c r="C465" s="6" t="str">
        <f>VLOOKUP(Tabella1[[#This Row],[COD. OPERATORE]],Tabella3[],2,FALSE)</f>
        <v>ILENIA</v>
      </c>
      <c r="D465" t="s">
        <v>16</v>
      </c>
      <c r="E465" t="s">
        <v>257</v>
      </c>
      <c r="F465">
        <v>6</v>
      </c>
      <c r="G465" s="6" t="str">
        <f>VLOOKUP(Tabella1[[#This Row],[COD. MACCHINA]],Tabella35[],2,FALSE)</f>
        <v>MSA matr.4319</v>
      </c>
      <c r="H465">
        <v>566210</v>
      </c>
      <c r="I465">
        <v>566570</v>
      </c>
      <c r="J465" s="6">
        <f>Tabella1[[#This Row],[ASS. FINALI]]-Tabella1[[#This Row],[ASS.INIZIALI]]</f>
        <v>360</v>
      </c>
      <c r="K465" t="s">
        <v>20</v>
      </c>
      <c r="M465" s="6">
        <f>ROUNDDOWN(IF(Tabella1[[#This Row],[DOPPIO OPERATORE '[SI/NO']]]="SI",Tabella1[[#This Row],[DIFFERENZA]]/2,Tabella1[[#This Row],[DIFFERENZA]]),0)</f>
        <v>360</v>
      </c>
      <c r="O465" s="6">
        <f>Tabella1[[#This Row],[DIFFERENZA EFFETTIVA SE DOPPIO OPERATORE]]-Tabella1[[#This Row],[SCARTI]]</f>
        <v>360</v>
      </c>
      <c r="P465" s="4">
        <v>0.3888888888888889</v>
      </c>
      <c r="Q465" s="4">
        <v>0.4548611111111111</v>
      </c>
      <c r="R465" s="5">
        <f>Tabella1[[#This Row],[ORA FINE MATTINA]]-Tabella1[[#This Row],[ORA INIZIO MATTINA]]</f>
        <v>6.597222222222221E-2</v>
      </c>
      <c r="S465" s="4"/>
      <c r="T465" s="4"/>
      <c r="U465" s="5">
        <f>Tabella1[[#This Row],[ORA FINE POMERIGGIO]]-Tabella1[[#This Row],[ORA INIZIO POMERIGGIO]]</f>
        <v>0</v>
      </c>
      <c r="V465" s="5">
        <f>Tabella1[[#This Row],[TOT. TEMPO POMERIGGIO]]+Tabella1[[#This Row],[TOT. TEMPO MATTINA]]</f>
        <v>6.597222222222221E-2</v>
      </c>
      <c r="W465" s="7">
        <f>((HOUR(Tabella1[[#This Row],[TOT. ORE]])*60)+MINUTE(Tabella1[[#This Row],[TOT. ORE]]))</f>
        <v>95</v>
      </c>
      <c r="Y465" s="6">
        <f>Tabella1[[#This Row],[TOT. MINUTI]]-Tabella1[[#This Row],[FERMO MACCHINA]]</f>
        <v>95</v>
      </c>
      <c r="Z465" s="6">
        <f>ROUNDDOWN(Tabella1[[#This Row],[DIFFERENZA EFFETTIVA - SCARTI]]/Tabella1[[#This Row],[TEMPO EFFETTIVO]]*60,0)</f>
        <v>227</v>
      </c>
    </row>
    <row r="466" spans="1:27" x14ac:dyDescent="0.25">
      <c r="A466" s="1">
        <v>44627</v>
      </c>
      <c r="B466">
        <v>11</v>
      </c>
      <c r="C466" s="6" t="str">
        <f>VLOOKUP(Tabella1[[#This Row],[COD. OPERATORE]],Tabella3[],2,FALSE)</f>
        <v>ILENIA</v>
      </c>
      <c r="D466" t="s">
        <v>56</v>
      </c>
      <c r="E466" t="s">
        <v>71</v>
      </c>
      <c r="F466">
        <v>6</v>
      </c>
      <c r="G466" s="6" t="str">
        <f>VLOOKUP(Tabella1[[#This Row],[COD. MACCHINA]],Tabella35[],2,FALSE)</f>
        <v>MSA matr.4319</v>
      </c>
      <c r="H466">
        <v>0</v>
      </c>
      <c r="I466">
        <v>1400</v>
      </c>
      <c r="J466" s="6">
        <f>Tabella1[[#This Row],[ASS. FINALI]]-Tabella1[[#This Row],[ASS.INIZIALI]]</f>
        <v>1400</v>
      </c>
      <c r="K466" t="s">
        <v>58</v>
      </c>
      <c r="M466" s="6">
        <f>ROUNDDOWN(IF(Tabella1[[#This Row],[DOPPIO OPERATORE '[SI/NO']]]="SI",Tabella1[[#This Row],[DIFFERENZA]]/2,Tabella1[[#This Row],[DIFFERENZA]]),0)</f>
        <v>700</v>
      </c>
      <c r="O466" s="6">
        <f>Tabella1[[#This Row],[DIFFERENZA EFFETTIVA SE DOPPIO OPERATORE]]-Tabella1[[#This Row],[SCARTI]]</f>
        <v>700</v>
      </c>
      <c r="P466" s="4">
        <v>0.4548611111111111</v>
      </c>
      <c r="Q466" s="4">
        <v>0.5</v>
      </c>
      <c r="R466" s="5">
        <f>Tabella1[[#This Row],[ORA FINE MATTINA]]-Tabella1[[#This Row],[ORA INIZIO MATTINA]]</f>
        <v>4.5138888888888895E-2</v>
      </c>
      <c r="S466" s="4">
        <v>0.5625</v>
      </c>
      <c r="T466" s="4">
        <v>0.72916666666666663</v>
      </c>
      <c r="U466" s="5">
        <f>Tabella1[[#This Row],[ORA FINE POMERIGGIO]]-Tabella1[[#This Row],[ORA INIZIO POMERIGGIO]]</f>
        <v>0.16666666666666663</v>
      </c>
      <c r="V466" s="5">
        <f>Tabella1[[#This Row],[TOT. TEMPO POMERIGGIO]]+Tabella1[[#This Row],[TOT. TEMPO MATTINA]]</f>
        <v>0.21180555555555552</v>
      </c>
      <c r="W466" s="7">
        <f>((HOUR(Tabella1[[#This Row],[TOT. ORE]])*60)+MINUTE(Tabella1[[#This Row],[TOT. ORE]]))</f>
        <v>305</v>
      </c>
      <c r="Y466" s="6">
        <f>Tabella1[[#This Row],[TOT. MINUTI]]-Tabella1[[#This Row],[FERMO MACCHINA]]</f>
        <v>305</v>
      </c>
      <c r="Z466" s="6">
        <f>ROUNDDOWN(Tabella1[[#This Row],[DIFFERENZA EFFETTIVA - SCARTI]]/Tabella1[[#This Row],[TEMPO EFFETTIVO]]*60,0)</f>
        <v>137</v>
      </c>
    </row>
    <row r="467" spans="1:27" x14ac:dyDescent="0.25">
      <c r="A467" s="1">
        <v>44628</v>
      </c>
      <c r="B467">
        <v>11</v>
      </c>
      <c r="C467" s="6" t="str">
        <f>VLOOKUP(Tabella1[[#This Row],[COD. OPERATORE]],Tabella3[],2,FALSE)</f>
        <v>ILENIA</v>
      </c>
      <c r="D467" t="s">
        <v>16</v>
      </c>
      <c r="E467" t="s">
        <v>96</v>
      </c>
      <c r="F467">
        <v>6</v>
      </c>
      <c r="G467" s="6" t="str">
        <f>VLOOKUP(Tabella1[[#This Row],[COD. MACCHINA]],Tabella35[],2,FALSE)</f>
        <v>MSA matr.4319</v>
      </c>
      <c r="H467">
        <v>566570</v>
      </c>
      <c r="I467">
        <v>568085</v>
      </c>
      <c r="J467" s="6">
        <f>Tabella1[[#This Row],[ASS. FINALI]]-Tabella1[[#This Row],[ASS.INIZIALI]]</f>
        <v>1515</v>
      </c>
      <c r="K467" t="s">
        <v>20</v>
      </c>
      <c r="M467" s="6">
        <f>ROUNDDOWN(IF(Tabella1[[#This Row],[DOPPIO OPERATORE '[SI/NO']]]="SI",Tabella1[[#This Row],[DIFFERENZA]]/2,Tabella1[[#This Row],[DIFFERENZA]]),0)</f>
        <v>1515</v>
      </c>
      <c r="O467" s="6">
        <f>Tabella1[[#This Row],[DIFFERENZA EFFETTIVA SE DOPPIO OPERATORE]]-Tabella1[[#This Row],[SCARTI]]</f>
        <v>1515</v>
      </c>
      <c r="P467" s="4">
        <v>0.34027777777777773</v>
      </c>
      <c r="Q467" s="4">
        <v>0.5</v>
      </c>
      <c r="R467" s="5">
        <f>Tabella1[[#This Row],[ORA FINE MATTINA]]-Tabella1[[#This Row],[ORA INIZIO MATTINA]]</f>
        <v>0.15972222222222227</v>
      </c>
      <c r="S467" s="4">
        <v>0.5625</v>
      </c>
      <c r="T467" s="4">
        <v>0.57638888888888895</v>
      </c>
      <c r="U467" s="5">
        <f>Tabella1[[#This Row],[ORA FINE POMERIGGIO]]-Tabella1[[#This Row],[ORA INIZIO POMERIGGIO]]</f>
        <v>1.3888888888888951E-2</v>
      </c>
      <c r="V467" s="5">
        <f>Tabella1[[#This Row],[TOT. TEMPO POMERIGGIO]]+Tabella1[[#This Row],[TOT. TEMPO MATTINA]]</f>
        <v>0.17361111111111122</v>
      </c>
      <c r="W467" s="7">
        <f>((HOUR(Tabella1[[#This Row],[TOT. ORE]])*60)+MINUTE(Tabella1[[#This Row],[TOT. ORE]]))</f>
        <v>250</v>
      </c>
      <c r="Y467" s="6">
        <f>Tabella1[[#This Row],[TOT. MINUTI]]-Tabella1[[#This Row],[FERMO MACCHINA]]</f>
        <v>250</v>
      </c>
      <c r="Z467" s="6">
        <f>ROUNDDOWN(Tabella1[[#This Row],[DIFFERENZA EFFETTIVA - SCARTI]]/Tabella1[[#This Row],[TEMPO EFFETTIVO]]*60,0)</f>
        <v>363</v>
      </c>
    </row>
    <row r="468" spans="1:27" x14ac:dyDescent="0.25">
      <c r="A468" s="1">
        <v>44628</v>
      </c>
      <c r="B468">
        <v>11</v>
      </c>
      <c r="C468" s="6" t="str">
        <f>VLOOKUP(Tabella1[[#This Row],[COD. OPERATORE]],Tabella3[],2,FALSE)</f>
        <v>ILENIA</v>
      </c>
      <c r="D468" t="s">
        <v>16</v>
      </c>
      <c r="E468" t="s">
        <v>26</v>
      </c>
      <c r="F468">
        <v>6</v>
      </c>
      <c r="G468" s="6" t="str">
        <f>VLOOKUP(Tabella1[[#This Row],[COD. MACCHINA]],Tabella35[],2,FALSE)</f>
        <v>MSA matr.4319</v>
      </c>
      <c r="H468">
        <v>568085</v>
      </c>
      <c r="I468">
        <v>568585</v>
      </c>
      <c r="J468" s="6">
        <f>Tabella1[[#This Row],[ASS. FINALI]]-Tabella1[[#This Row],[ASS.INIZIALI]]</f>
        <v>500</v>
      </c>
      <c r="K468" t="s">
        <v>20</v>
      </c>
      <c r="M468" s="6">
        <f>ROUNDDOWN(IF(Tabella1[[#This Row],[DOPPIO OPERATORE '[SI/NO']]]="SI",Tabella1[[#This Row],[DIFFERENZA]]/2,Tabella1[[#This Row],[DIFFERENZA]]),0)</f>
        <v>500</v>
      </c>
      <c r="O468" s="6">
        <f>Tabella1[[#This Row],[DIFFERENZA EFFETTIVA SE DOPPIO OPERATORE]]-Tabella1[[#This Row],[SCARTI]]</f>
        <v>500</v>
      </c>
      <c r="P468" s="4">
        <v>0.57638888888888895</v>
      </c>
      <c r="Q468" s="4">
        <v>0.68402777777777779</v>
      </c>
      <c r="R468" s="5">
        <f>Tabella1[[#This Row],[ORA FINE MATTINA]]-Tabella1[[#This Row],[ORA INIZIO MATTINA]]</f>
        <v>0.10763888888888884</v>
      </c>
      <c r="S468" s="4"/>
      <c r="T468" s="4"/>
      <c r="U468" s="5">
        <f>Tabella1[[#This Row],[ORA FINE POMERIGGIO]]-Tabella1[[#This Row],[ORA INIZIO POMERIGGIO]]</f>
        <v>0</v>
      </c>
      <c r="V468" s="5">
        <f>Tabella1[[#This Row],[TOT. TEMPO POMERIGGIO]]+Tabella1[[#This Row],[TOT. TEMPO MATTINA]]</f>
        <v>0.10763888888888884</v>
      </c>
      <c r="W468" s="7">
        <f>((HOUR(Tabella1[[#This Row],[TOT. ORE]])*60)+MINUTE(Tabella1[[#This Row],[TOT. ORE]]))</f>
        <v>155</v>
      </c>
      <c r="Y468" s="6">
        <f>Tabella1[[#This Row],[TOT. MINUTI]]-Tabella1[[#This Row],[FERMO MACCHINA]]</f>
        <v>155</v>
      </c>
      <c r="Z468" s="6">
        <f>ROUNDDOWN(Tabella1[[#This Row],[DIFFERENZA EFFETTIVA - SCARTI]]/Tabella1[[#This Row],[TEMPO EFFETTIVO]]*60,0)</f>
        <v>193</v>
      </c>
    </row>
    <row r="469" spans="1:27" x14ac:dyDescent="0.25">
      <c r="A469" s="1">
        <v>44628</v>
      </c>
      <c r="B469">
        <v>11</v>
      </c>
      <c r="C469" s="6" t="str">
        <f>VLOOKUP(Tabella1[[#This Row],[COD. OPERATORE]],Tabella3[],2,FALSE)</f>
        <v>ILENIA</v>
      </c>
      <c r="D469" t="s">
        <v>56</v>
      </c>
      <c r="E469" t="s">
        <v>258</v>
      </c>
      <c r="F469" t="s">
        <v>64</v>
      </c>
      <c r="G469" s="6" t="str">
        <f>VLOOKUP(Tabella1[[#This Row],[COD. MACCHINA]],Tabella35[],2,FALSE)</f>
        <v>MANUALE</v>
      </c>
      <c r="H469">
        <v>0</v>
      </c>
      <c r="I469">
        <v>500</v>
      </c>
      <c r="J469" s="6">
        <f>Tabella1[[#This Row],[ASS. FINALI]]-Tabella1[[#This Row],[ASS.INIZIALI]]</f>
        <v>500</v>
      </c>
      <c r="K469" t="s">
        <v>58</v>
      </c>
      <c r="M469" s="6">
        <f>ROUNDDOWN(IF(Tabella1[[#This Row],[DOPPIO OPERATORE '[SI/NO']]]="SI",Tabella1[[#This Row],[DIFFERENZA]]/2,Tabella1[[#This Row],[DIFFERENZA]]),0)</f>
        <v>250</v>
      </c>
      <c r="O469" s="6">
        <f>Tabella1[[#This Row],[DIFFERENZA EFFETTIVA SE DOPPIO OPERATORE]]-Tabella1[[#This Row],[SCARTI]]</f>
        <v>250</v>
      </c>
      <c r="P469" s="4">
        <v>0.68402777777777779</v>
      </c>
      <c r="Q469" s="4">
        <v>0.72916666666666663</v>
      </c>
      <c r="R469" s="5">
        <f>Tabella1[[#This Row],[ORA FINE MATTINA]]-Tabella1[[#This Row],[ORA INIZIO MATTINA]]</f>
        <v>4.513888888888884E-2</v>
      </c>
      <c r="S469" s="4"/>
      <c r="T469" s="4"/>
      <c r="U469" s="5">
        <f>Tabella1[[#This Row],[ORA FINE POMERIGGIO]]-Tabella1[[#This Row],[ORA INIZIO POMERIGGIO]]</f>
        <v>0</v>
      </c>
      <c r="V469" s="5">
        <f>Tabella1[[#This Row],[TOT. TEMPO POMERIGGIO]]+Tabella1[[#This Row],[TOT. TEMPO MATTINA]]</f>
        <v>4.513888888888884E-2</v>
      </c>
      <c r="W469" s="7">
        <f>((HOUR(Tabella1[[#This Row],[TOT. ORE]])*60)+MINUTE(Tabella1[[#This Row],[TOT. ORE]]))</f>
        <v>65</v>
      </c>
      <c r="Y469" s="6">
        <f>Tabella1[[#This Row],[TOT. MINUTI]]-Tabella1[[#This Row],[FERMO MACCHINA]]</f>
        <v>65</v>
      </c>
      <c r="Z469" s="6">
        <f>ROUNDDOWN(Tabella1[[#This Row],[DIFFERENZA EFFETTIVA - SCARTI]]/Tabella1[[#This Row],[TEMPO EFFETTIVO]]*60,0)</f>
        <v>230</v>
      </c>
    </row>
    <row r="470" spans="1:27" x14ac:dyDescent="0.25">
      <c r="A470" s="1">
        <v>44629</v>
      </c>
      <c r="B470">
        <v>11</v>
      </c>
      <c r="C470" s="6" t="str">
        <f>VLOOKUP(Tabella1[[#This Row],[COD. OPERATORE]],Tabella3[],2,FALSE)</f>
        <v>ILENIA</v>
      </c>
      <c r="D470" t="s">
        <v>56</v>
      </c>
      <c r="E470" t="s">
        <v>108</v>
      </c>
      <c r="F470" t="s">
        <v>64</v>
      </c>
      <c r="G470" s="6" t="str">
        <f>VLOOKUP(Tabella1[[#This Row],[COD. MACCHINA]],Tabella35[],2,FALSE)</f>
        <v>MANUALE</v>
      </c>
      <c r="H470">
        <v>0</v>
      </c>
      <c r="I470">
        <v>1200</v>
      </c>
      <c r="J470" s="6">
        <f>Tabella1[[#This Row],[ASS. FINALI]]-Tabella1[[#This Row],[ASS.INIZIALI]]</f>
        <v>1200</v>
      </c>
      <c r="K470" t="s">
        <v>58</v>
      </c>
      <c r="M470" s="6">
        <f>ROUNDDOWN(IF(Tabella1[[#This Row],[DOPPIO OPERATORE '[SI/NO']]]="SI",Tabella1[[#This Row],[DIFFERENZA]]/2,Tabella1[[#This Row],[DIFFERENZA]]),0)</f>
        <v>600</v>
      </c>
      <c r="O470" s="6">
        <f>Tabella1[[#This Row],[DIFFERENZA EFFETTIVA SE DOPPIO OPERATORE]]-Tabella1[[#This Row],[SCARTI]]</f>
        <v>600</v>
      </c>
      <c r="P470" s="4">
        <v>0.33333333333333331</v>
      </c>
      <c r="Q470" s="4">
        <v>0.4375</v>
      </c>
      <c r="R470" s="5">
        <f>Tabella1[[#This Row],[ORA FINE MATTINA]]-Tabella1[[#This Row],[ORA INIZIO MATTINA]]</f>
        <v>0.10416666666666669</v>
      </c>
      <c r="S470" s="4"/>
      <c r="T470" s="4"/>
      <c r="U470" s="5">
        <f>Tabella1[[#This Row],[ORA FINE POMERIGGIO]]-Tabella1[[#This Row],[ORA INIZIO POMERIGGIO]]</f>
        <v>0</v>
      </c>
      <c r="V470" s="5">
        <f>Tabella1[[#This Row],[TOT. TEMPO POMERIGGIO]]+Tabella1[[#This Row],[TOT. TEMPO MATTINA]]</f>
        <v>0.10416666666666669</v>
      </c>
      <c r="W470" s="7">
        <f>((HOUR(Tabella1[[#This Row],[TOT. ORE]])*60)+MINUTE(Tabella1[[#This Row],[TOT. ORE]]))</f>
        <v>150</v>
      </c>
      <c r="Y470" s="6">
        <f>Tabella1[[#This Row],[TOT. MINUTI]]-Tabella1[[#This Row],[FERMO MACCHINA]]</f>
        <v>150</v>
      </c>
      <c r="Z470" s="6">
        <f>ROUNDDOWN(Tabella1[[#This Row],[DIFFERENZA EFFETTIVA - SCARTI]]/Tabella1[[#This Row],[TEMPO EFFETTIVO]]*60,0)</f>
        <v>240</v>
      </c>
    </row>
    <row r="471" spans="1:27" x14ac:dyDescent="0.25">
      <c r="A471" s="1">
        <v>44629</v>
      </c>
      <c r="B471">
        <v>11</v>
      </c>
      <c r="C471" s="6" t="str">
        <f>VLOOKUP(Tabella1[[#This Row],[COD. OPERATORE]],Tabella3[],2,FALSE)</f>
        <v>ILENIA</v>
      </c>
      <c r="D471" t="s">
        <v>56</v>
      </c>
      <c r="E471" t="s">
        <v>259</v>
      </c>
      <c r="F471" t="s">
        <v>64</v>
      </c>
      <c r="G471" s="6" t="str">
        <f>VLOOKUP(Tabella1[[#This Row],[COD. MACCHINA]],Tabella35[],2,FALSE)</f>
        <v>MANUALE</v>
      </c>
      <c r="H471">
        <v>0</v>
      </c>
      <c r="I471">
        <v>750</v>
      </c>
      <c r="J471" s="6">
        <f>Tabella1[[#This Row],[ASS. FINALI]]-Tabella1[[#This Row],[ASS.INIZIALI]]</f>
        <v>750</v>
      </c>
      <c r="K471" t="s">
        <v>58</v>
      </c>
      <c r="M471" s="6">
        <f>ROUNDDOWN(IF(Tabella1[[#This Row],[DOPPIO OPERATORE '[SI/NO']]]="SI",Tabella1[[#This Row],[DIFFERENZA]]/2,Tabella1[[#This Row],[DIFFERENZA]]),0)</f>
        <v>375</v>
      </c>
      <c r="O471" s="6">
        <f>Tabella1[[#This Row],[DIFFERENZA EFFETTIVA SE DOPPIO OPERATORE]]-Tabella1[[#This Row],[SCARTI]]</f>
        <v>375</v>
      </c>
      <c r="P471" s="4">
        <v>0.4375</v>
      </c>
      <c r="Q471" s="4">
        <v>0.5</v>
      </c>
      <c r="R471" s="5">
        <f>Tabella1[[#This Row],[ORA FINE MATTINA]]-Tabella1[[#This Row],[ORA INIZIO MATTINA]]</f>
        <v>6.25E-2</v>
      </c>
      <c r="S471" s="4">
        <v>0.5625</v>
      </c>
      <c r="T471" s="4">
        <v>0.625</v>
      </c>
      <c r="U471" s="5">
        <f>Tabella1[[#This Row],[ORA FINE POMERIGGIO]]-Tabella1[[#This Row],[ORA INIZIO POMERIGGIO]]</f>
        <v>6.25E-2</v>
      </c>
      <c r="V471" s="5">
        <f>Tabella1[[#This Row],[TOT. TEMPO POMERIGGIO]]+Tabella1[[#This Row],[TOT. TEMPO MATTINA]]</f>
        <v>0.125</v>
      </c>
      <c r="W471" s="7">
        <f>((HOUR(Tabella1[[#This Row],[TOT. ORE]])*60)+MINUTE(Tabella1[[#This Row],[TOT. ORE]]))</f>
        <v>180</v>
      </c>
      <c r="Y471" s="6">
        <f>Tabella1[[#This Row],[TOT. MINUTI]]-Tabella1[[#This Row],[FERMO MACCHINA]]</f>
        <v>180</v>
      </c>
      <c r="Z471" s="6">
        <f>ROUNDDOWN(Tabella1[[#This Row],[DIFFERENZA EFFETTIVA - SCARTI]]/Tabella1[[#This Row],[TEMPO EFFETTIVO]]*60,0)</f>
        <v>125</v>
      </c>
    </row>
    <row r="472" spans="1:27" x14ac:dyDescent="0.25">
      <c r="A472" s="1">
        <v>44628</v>
      </c>
      <c r="B472">
        <v>33</v>
      </c>
      <c r="C472" s="6" t="str">
        <f>VLOOKUP(Tabella1[[#This Row],[COD. OPERATORE]],Tabella3[],2,FALSE)</f>
        <v>KETTY</v>
      </c>
      <c r="D472" t="s">
        <v>82</v>
      </c>
      <c r="E472" t="s">
        <v>84</v>
      </c>
      <c r="F472" t="s">
        <v>64</v>
      </c>
      <c r="G472" s="6" t="str">
        <f>VLOOKUP(Tabella1[[#This Row],[COD. MACCHINA]],Tabella35[],2,FALSE)</f>
        <v>MANUALE</v>
      </c>
      <c r="H472">
        <v>3070</v>
      </c>
      <c r="I472">
        <v>3600</v>
      </c>
      <c r="J472" s="6">
        <f>Tabella1[[#This Row],[ASS. FINALI]]-Tabella1[[#This Row],[ASS.INIZIALI]]</f>
        <v>530</v>
      </c>
      <c r="K472" t="s">
        <v>20</v>
      </c>
      <c r="M472" s="6">
        <f>ROUNDDOWN(IF(Tabella1[[#This Row],[DOPPIO OPERATORE '[SI/NO']]]="SI",Tabella1[[#This Row],[DIFFERENZA]]/2,Tabella1[[#This Row],[DIFFERENZA]]),0)</f>
        <v>530</v>
      </c>
      <c r="O472" s="6">
        <f>Tabella1[[#This Row],[DIFFERENZA EFFETTIVA SE DOPPIO OPERATORE]]-Tabella1[[#This Row],[SCARTI]]</f>
        <v>530</v>
      </c>
      <c r="P472" s="4">
        <v>0.33333333333333331</v>
      </c>
      <c r="Q472" s="4">
        <v>0.43402777777777773</v>
      </c>
      <c r="R472" s="5">
        <f>Tabella1[[#This Row],[ORA FINE MATTINA]]-Tabella1[[#This Row],[ORA INIZIO MATTINA]]</f>
        <v>0.10069444444444442</v>
      </c>
      <c r="S472" s="4"/>
      <c r="T472" s="4"/>
      <c r="U472" s="5">
        <f>Tabella1[[#This Row],[ORA FINE POMERIGGIO]]-Tabella1[[#This Row],[ORA INIZIO POMERIGGIO]]</f>
        <v>0</v>
      </c>
      <c r="V472" s="5">
        <f>Tabella1[[#This Row],[TOT. TEMPO POMERIGGIO]]+Tabella1[[#This Row],[TOT. TEMPO MATTINA]]</f>
        <v>0.10069444444444442</v>
      </c>
      <c r="W472" s="7">
        <f>((HOUR(Tabella1[[#This Row],[TOT. ORE]])*60)+MINUTE(Tabella1[[#This Row],[TOT. ORE]]))</f>
        <v>145</v>
      </c>
      <c r="X472">
        <v>10</v>
      </c>
      <c r="Y472" s="6">
        <f>Tabella1[[#This Row],[TOT. MINUTI]]-Tabella1[[#This Row],[FERMO MACCHINA]]</f>
        <v>135</v>
      </c>
      <c r="Z472" s="6">
        <f>ROUNDDOWN(Tabella1[[#This Row],[DIFFERENZA EFFETTIVA - SCARTI]]/Tabella1[[#This Row],[TEMPO EFFETTIVO]]*60,0)</f>
        <v>235</v>
      </c>
    </row>
    <row r="473" spans="1:27" x14ac:dyDescent="0.25">
      <c r="A473" s="1">
        <v>44628</v>
      </c>
      <c r="B473">
        <v>33</v>
      </c>
      <c r="C473" s="6" t="str">
        <f>VLOOKUP(Tabella1[[#This Row],[COD. OPERATORE]],Tabella3[],2,FALSE)</f>
        <v>KETTY</v>
      </c>
      <c r="D473" t="s">
        <v>87</v>
      </c>
      <c r="E473" t="s">
        <v>260</v>
      </c>
      <c r="F473" t="s">
        <v>64</v>
      </c>
      <c r="G473" s="6" t="str">
        <f>VLOOKUP(Tabella1[[#This Row],[COD. MACCHINA]],Tabella35[],2,FALSE)</f>
        <v>MANUALE</v>
      </c>
      <c r="H473">
        <v>0</v>
      </c>
      <c r="I473">
        <v>26000</v>
      </c>
      <c r="J473" s="6">
        <f>Tabella1[[#This Row],[ASS. FINALI]]-Tabella1[[#This Row],[ASS.INIZIALI]]</f>
        <v>26000</v>
      </c>
      <c r="K473" t="s">
        <v>20</v>
      </c>
      <c r="M473" s="6">
        <f>ROUNDDOWN(IF(Tabella1[[#This Row],[DOPPIO OPERATORE '[SI/NO']]]="SI",Tabella1[[#This Row],[DIFFERENZA]]/2,Tabella1[[#This Row],[DIFFERENZA]]),0)</f>
        <v>26000</v>
      </c>
      <c r="O473" s="6">
        <f>Tabella1[[#This Row],[DIFFERENZA EFFETTIVA SE DOPPIO OPERATORE]]-Tabella1[[#This Row],[SCARTI]]</f>
        <v>26000</v>
      </c>
      <c r="P473" s="4">
        <v>0.43402777777777773</v>
      </c>
      <c r="Q473" s="4">
        <v>0.47916666666666669</v>
      </c>
      <c r="R473" s="5">
        <f>Tabella1[[#This Row],[ORA FINE MATTINA]]-Tabella1[[#This Row],[ORA INIZIO MATTINA]]</f>
        <v>4.5138888888888951E-2</v>
      </c>
      <c r="S473" s="4"/>
      <c r="T473" s="4"/>
      <c r="U473" s="5">
        <f>Tabella1[[#This Row],[ORA FINE POMERIGGIO]]-Tabella1[[#This Row],[ORA INIZIO POMERIGGIO]]</f>
        <v>0</v>
      </c>
      <c r="V473" s="5">
        <f>Tabella1[[#This Row],[TOT. TEMPO POMERIGGIO]]+Tabella1[[#This Row],[TOT. TEMPO MATTINA]]</f>
        <v>4.5138888888888951E-2</v>
      </c>
      <c r="W473" s="7">
        <f>((HOUR(Tabella1[[#This Row],[TOT. ORE]])*60)+MINUTE(Tabella1[[#This Row],[TOT. ORE]]))</f>
        <v>65</v>
      </c>
      <c r="Y473" s="6">
        <f>Tabella1[[#This Row],[TOT. MINUTI]]-Tabella1[[#This Row],[FERMO MACCHINA]]</f>
        <v>65</v>
      </c>
      <c r="Z473" s="6">
        <f>ROUNDDOWN(Tabella1[[#This Row],[DIFFERENZA EFFETTIVA - SCARTI]]/Tabella1[[#This Row],[TEMPO EFFETTIVO]]*60,0)</f>
        <v>24000</v>
      </c>
      <c r="AA473" t="s">
        <v>66</v>
      </c>
    </row>
    <row r="474" spans="1:27" x14ac:dyDescent="0.25">
      <c r="A474" s="1">
        <v>44628</v>
      </c>
      <c r="B474">
        <v>33</v>
      </c>
      <c r="C474" s="6" t="str">
        <f>VLOOKUP(Tabella1[[#This Row],[COD. OPERATORE]],Tabella3[],2,FALSE)</f>
        <v>KETTY</v>
      </c>
      <c r="D474" t="s">
        <v>56</v>
      </c>
      <c r="E474" t="s">
        <v>261</v>
      </c>
      <c r="F474">
        <v>12</v>
      </c>
      <c r="G474" s="6" t="str">
        <f>VLOOKUP(Tabella1[[#This Row],[COD. MACCHINA]],Tabella35[],2,FALSE)</f>
        <v>FRESA matr.550/6</v>
      </c>
      <c r="H474">
        <v>0</v>
      </c>
      <c r="I474">
        <v>2400</v>
      </c>
      <c r="J474" s="6">
        <f>Tabella1[[#This Row],[ASS. FINALI]]-Tabella1[[#This Row],[ASS.INIZIALI]]</f>
        <v>2400</v>
      </c>
      <c r="K474" t="s">
        <v>20</v>
      </c>
      <c r="M474" s="6">
        <f>ROUNDDOWN(IF(Tabella1[[#This Row],[DOPPIO OPERATORE '[SI/NO']]]="SI",Tabella1[[#This Row],[DIFFERENZA]]/2,Tabella1[[#This Row],[DIFFERENZA]]),0)</f>
        <v>2400</v>
      </c>
      <c r="O474" s="6">
        <f>Tabella1[[#This Row],[DIFFERENZA EFFETTIVA SE DOPPIO OPERATORE]]-Tabella1[[#This Row],[SCARTI]]</f>
        <v>2400</v>
      </c>
      <c r="P474" s="4">
        <v>0.47916666666666669</v>
      </c>
      <c r="Q474" s="4">
        <v>0.5</v>
      </c>
      <c r="R474" s="5">
        <f>Tabella1[[#This Row],[ORA FINE MATTINA]]-Tabella1[[#This Row],[ORA INIZIO MATTINA]]</f>
        <v>2.0833333333333315E-2</v>
      </c>
      <c r="S474" s="4">
        <v>0.5625</v>
      </c>
      <c r="T474" s="4">
        <v>0.72916666666666663</v>
      </c>
      <c r="U474" s="5">
        <f>Tabella1[[#This Row],[ORA FINE POMERIGGIO]]-Tabella1[[#This Row],[ORA INIZIO POMERIGGIO]]</f>
        <v>0.16666666666666663</v>
      </c>
      <c r="V474" s="5">
        <f>Tabella1[[#This Row],[TOT. TEMPO POMERIGGIO]]+Tabella1[[#This Row],[TOT. TEMPO MATTINA]]</f>
        <v>0.18749999999999994</v>
      </c>
      <c r="W474" s="7">
        <f>((HOUR(Tabella1[[#This Row],[TOT. ORE]])*60)+MINUTE(Tabella1[[#This Row],[TOT. ORE]]))</f>
        <v>270</v>
      </c>
      <c r="Y474" s="6">
        <f>Tabella1[[#This Row],[TOT. MINUTI]]-Tabella1[[#This Row],[FERMO MACCHINA]]</f>
        <v>270</v>
      </c>
      <c r="Z474" s="6">
        <f>ROUNDDOWN(Tabella1[[#This Row],[DIFFERENZA EFFETTIVA - SCARTI]]/Tabella1[[#This Row],[TEMPO EFFETTIVO]]*60,0)</f>
        <v>533</v>
      </c>
    </row>
    <row r="475" spans="1:27" x14ac:dyDescent="0.25">
      <c r="A475" s="1">
        <v>44629</v>
      </c>
      <c r="B475">
        <v>33</v>
      </c>
      <c r="C475" s="6" t="str">
        <f>VLOOKUP(Tabella1[[#This Row],[COD. OPERATORE]],Tabella3[],2,FALSE)</f>
        <v>KETTY</v>
      </c>
      <c r="D475" t="s">
        <v>56</v>
      </c>
      <c r="E475" t="s">
        <v>261</v>
      </c>
      <c r="F475">
        <v>12</v>
      </c>
      <c r="G475" s="6" t="str">
        <f>VLOOKUP(Tabella1[[#This Row],[COD. MACCHINA]],Tabella35[],2,FALSE)</f>
        <v>FRESA matr.550/6</v>
      </c>
      <c r="H475">
        <v>2400</v>
      </c>
      <c r="I475">
        <v>6450</v>
      </c>
      <c r="J475" s="6">
        <f>Tabella1[[#This Row],[ASS. FINALI]]-Tabella1[[#This Row],[ASS.INIZIALI]]</f>
        <v>4050</v>
      </c>
      <c r="K475" t="s">
        <v>20</v>
      </c>
      <c r="M475" s="6">
        <f>ROUNDDOWN(IF(Tabella1[[#This Row],[DOPPIO OPERATORE '[SI/NO']]]="SI",Tabella1[[#This Row],[DIFFERENZA]]/2,Tabella1[[#This Row],[DIFFERENZA]]),0)</f>
        <v>4050</v>
      </c>
      <c r="O475" s="6">
        <f>Tabella1[[#This Row],[DIFFERENZA EFFETTIVA SE DOPPIO OPERATORE]]-Tabella1[[#This Row],[SCARTI]]</f>
        <v>4050</v>
      </c>
      <c r="P475" s="4">
        <v>0.33333333333333331</v>
      </c>
      <c r="Q475" s="4">
        <v>0.38541666666666669</v>
      </c>
      <c r="R475" s="5">
        <f>Tabella1[[#This Row],[ORA FINE MATTINA]]-Tabella1[[#This Row],[ORA INIZIO MATTINA]]</f>
        <v>5.208333333333337E-2</v>
      </c>
      <c r="S475" s="4"/>
      <c r="T475" s="4"/>
      <c r="U475" s="5">
        <f>Tabella1[[#This Row],[ORA FINE POMERIGGIO]]-Tabella1[[#This Row],[ORA INIZIO POMERIGGIO]]</f>
        <v>0</v>
      </c>
      <c r="V475" s="5">
        <f>Tabella1[[#This Row],[TOT. TEMPO POMERIGGIO]]+Tabella1[[#This Row],[TOT. TEMPO MATTINA]]</f>
        <v>5.208333333333337E-2</v>
      </c>
      <c r="W475" s="7">
        <f>((HOUR(Tabella1[[#This Row],[TOT. ORE]])*60)+MINUTE(Tabella1[[#This Row],[TOT. ORE]]))</f>
        <v>75</v>
      </c>
      <c r="Y475" s="6">
        <f>Tabella1[[#This Row],[TOT. MINUTI]]-Tabella1[[#This Row],[FERMO MACCHINA]]</f>
        <v>75</v>
      </c>
      <c r="Z475" s="6">
        <f>ROUNDDOWN(Tabella1[[#This Row],[DIFFERENZA EFFETTIVA - SCARTI]]/Tabella1[[#This Row],[TEMPO EFFETTIVO]]*60,0)</f>
        <v>3240</v>
      </c>
    </row>
    <row r="476" spans="1:27" x14ac:dyDescent="0.25">
      <c r="A476" s="1">
        <v>44630</v>
      </c>
      <c r="B476">
        <v>33</v>
      </c>
      <c r="C476" s="6" t="str">
        <f>VLOOKUP(Tabella1[[#This Row],[COD. OPERATORE]],Tabella3[],2,FALSE)</f>
        <v>KETTY</v>
      </c>
      <c r="D476" t="s">
        <v>56</v>
      </c>
      <c r="E476" t="s">
        <v>261</v>
      </c>
      <c r="F476">
        <v>12</v>
      </c>
      <c r="G476" s="6" t="str">
        <f>VLOOKUP(Tabella1[[#This Row],[COD. MACCHINA]],Tabella35[],2,FALSE)</f>
        <v>FRESA matr.550/6</v>
      </c>
      <c r="H476">
        <v>6450</v>
      </c>
      <c r="I476">
        <v>7200</v>
      </c>
      <c r="J476" s="6">
        <f>Tabella1[[#This Row],[ASS. FINALI]]-Tabella1[[#This Row],[ASS.INIZIALI]]</f>
        <v>750</v>
      </c>
      <c r="K476" t="s">
        <v>20</v>
      </c>
      <c r="M476" s="6">
        <f>ROUNDDOWN(IF(Tabella1[[#This Row],[DOPPIO OPERATORE '[SI/NO']]]="SI",Tabella1[[#This Row],[DIFFERENZA]]/2,Tabella1[[#This Row],[DIFFERENZA]]),0)</f>
        <v>750</v>
      </c>
      <c r="O476" s="6">
        <f>Tabella1[[#This Row],[DIFFERENZA EFFETTIVA SE DOPPIO OPERATORE]]-Tabella1[[#This Row],[SCARTI]]</f>
        <v>750</v>
      </c>
      <c r="P476" s="4">
        <v>0.33333333333333331</v>
      </c>
      <c r="Q476" s="4">
        <v>0.38541666666666669</v>
      </c>
      <c r="R476" s="5">
        <f>Tabella1[[#This Row],[ORA FINE MATTINA]]-Tabella1[[#This Row],[ORA INIZIO MATTINA]]</f>
        <v>5.208333333333337E-2</v>
      </c>
      <c r="S476" s="4"/>
      <c r="T476" s="4"/>
      <c r="U476" s="5">
        <f>Tabella1[[#This Row],[ORA FINE POMERIGGIO]]-Tabella1[[#This Row],[ORA INIZIO POMERIGGIO]]</f>
        <v>0</v>
      </c>
      <c r="V476" s="5">
        <f>Tabella1[[#This Row],[TOT. TEMPO POMERIGGIO]]+Tabella1[[#This Row],[TOT. TEMPO MATTINA]]</f>
        <v>5.208333333333337E-2</v>
      </c>
      <c r="W476" s="7">
        <f>((HOUR(Tabella1[[#This Row],[TOT. ORE]])*60)+MINUTE(Tabella1[[#This Row],[TOT. ORE]]))</f>
        <v>75</v>
      </c>
      <c r="Y476" s="6">
        <f>Tabella1[[#This Row],[TOT. MINUTI]]-Tabella1[[#This Row],[FERMO MACCHINA]]</f>
        <v>75</v>
      </c>
      <c r="Z476" s="6">
        <f>ROUNDDOWN(Tabella1[[#This Row],[DIFFERENZA EFFETTIVA - SCARTI]]/Tabella1[[#This Row],[TEMPO EFFETTIVO]]*60,0)</f>
        <v>600</v>
      </c>
    </row>
    <row r="477" spans="1:27" x14ac:dyDescent="0.25">
      <c r="A477" s="1">
        <v>44630</v>
      </c>
      <c r="B477">
        <v>33</v>
      </c>
      <c r="C477" s="6" t="str">
        <f>VLOOKUP(Tabella1[[#This Row],[COD. OPERATORE]],Tabella3[],2,FALSE)</f>
        <v>KETTY</v>
      </c>
      <c r="D477" t="s">
        <v>262</v>
      </c>
      <c r="E477" t="s">
        <v>263</v>
      </c>
      <c r="F477">
        <v>7</v>
      </c>
      <c r="G477" s="6" t="str">
        <f>VLOOKUP(Tabella1[[#This Row],[COD. MACCHINA]],Tabella35[],2,FALSE)</f>
        <v>MSA matr.2316</v>
      </c>
      <c r="H477">
        <v>2416512</v>
      </c>
      <c r="I477">
        <v>2418996</v>
      </c>
      <c r="J477" s="6">
        <f>Tabella1[[#This Row],[ASS. FINALI]]-Tabella1[[#This Row],[ASS.INIZIALI]]</f>
        <v>2484</v>
      </c>
      <c r="K477" t="s">
        <v>20</v>
      </c>
      <c r="M477" s="6">
        <f>ROUNDDOWN(IF(Tabella1[[#This Row],[DOPPIO OPERATORE '[SI/NO']]]="SI",Tabella1[[#This Row],[DIFFERENZA]]/2,Tabella1[[#This Row],[DIFFERENZA]]),0)</f>
        <v>2484</v>
      </c>
      <c r="O477" s="6">
        <f>Tabella1[[#This Row],[DIFFERENZA EFFETTIVA SE DOPPIO OPERATORE]]-Tabella1[[#This Row],[SCARTI]]</f>
        <v>2484</v>
      </c>
      <c r="P477" s="4">
        <v>0.38541666666666669</v>
      </c>
      <c r="Q477" s="4">
        <v>0.5</v>
      </c>
      <c r="R477" s="5">
        <f>Tabella1[[#This Row],[ORA FINE MATTINA]]-Tabella1[[#This Row],[ORA INIZIO MATTINA]]</f>
        <v>0.11458333333333331</v>
      </c>
      <c r="S477" s="4">
        <v>0.5625</v>
      </c>
      <c r="T477" s="4">
        <v>0.70138888888888884</v>
      </c>
      <c r="U477" s="5">
        <f>Tabella1[[#This Row],[ORA FINE POMERIGGIO]]-Tabella1[[#This Row],[ORA INIZIO POMERIGGIO]]</f>
        <v>0.13888888888888884</v>
      </c>
      <c r="V477" s="5">
        <f>Tabella1[[#This Row],[TOT. TEMPO POMERIGGIO]]+Tabella1[[#This Row],[TOT. TEMPO MATTINA]]</f>
        <v>0.25347222222222215</v>
      </c>
      <c r="W477" s="7">
        <f>((HOUR(Tabella1[[#This Row],[TOT. ORE]])*60)+MINUTE(Tabella1[[#This Row],[TOT. ORE]]))</f>
        <v>365</v>
      </c>
      <c r="Y477" s="6">
        <f>Tabella1[[#This Row],[TOT. MINUTI]]-Tabella1[[#This Row],[FERMO MACCHINA]]</f>
        <v>365</v>
      </c>
      <c r="Z477" s="6">
        <f>ROUNDDOWN(Tabella1[[#This Row],[DIFFERENZA EFFETTIVA - SCARTI]]/Tabella1[[#This Row],[TEMPO EFFETTIVO]]*60,0)</f>
        <v>408</v>
      </c>
    </row>
    <row r="478" spans="1:27" x14ac:dyDescent="0.25">
      <c r="A478" s="1">
        <v>44630</v>
      </c>
      <c r="B478">
        <v>33</v>
      </c>
      <c r="C478" s="6" t="str">
        <f>VLOOKUP(Tabella1[[#This Row],[COD. OPERATORE]],Tabella3[],2,FALSE)</f>
        <v>KETTY</v>
      </c>
      <c r="D478" t="s">
        <v>56</v>
      </c>
      <c r="E478" t="s">
        <v>73</v>
      </c>
      <c r="F478" t="s">
        <v>64</v>
      </c>
      <c r="G478" s="6" t="str">
        <f>VLOOKUP(Tabella1[[#This Row],[COD. MACCHINA]],Tabella35[],2,FALSE)</f>
        <v>MANUALE</v>
      </c>
      <c r="H478">
        <v>250</v>
      </c>
      <c r="I478">
        <v>500</v>
      </c>
      <c r="J478" s="6">
        <f>Tabella1[[#This Row],[ASS. FINALI]]-Tabella1[[#This Row],[ASS.INIZIALI]]</f>
        <v>250</v>
      </c>
      <c r="K478" t="s">
        <v>58</v>
      </c>
      <c r="M478" s="6">
        <f>ROUNDDOWN(IF(Tabella1[[#This Row],[DOPPIO OPERATORE '[SI/NO']]]="SI",Tabella1[[#This Row],[DIFFERENZA]]/2,Tabella1[[#This Row],[DIFFERENZA]]),0)</f>
        <v>125</v>
      </c>
      <c r="O478" s="6">
        <f>Tabella1[[#This Row],[DIFFERENZA EFFETTIVA SE DOPPIO OPERATORE]]-Tabella1[[#This Row],[SCARTI]]</f>
        <v>125</v>
      </c>
      <c r="P478" s="4">
        <v>0.70138888888888884</v>
      </c>
      <c r="Q478" s="4">
        <v>0.72916666666666663</v>
      </c>
      <c r="R478" s="5">
        <f>Tabella1[[#This Row],[ORA FINE MATTINA]]-Tabella1[[#This Row],[ORA INIZIO MATTINA]]</f>
        <v>2.777777777777779E-2</v>
      </c>
      <c r="S478" s="4"/>
      <c r="T478" s="4"/>
      <c r="U478" s="5">
        <f>Tabella1[[#This Row],[ORA FINE POMERIGGIO]]-Tabella1[[#This Row],[ORA INIZIO POMERIGGIO]]</f>
        <v>0</v>
      </c>
      <c r="V478" s="5">
        <f>Tabella1[[#This Row],[TOT. TEMPO POMERIGGIO]]+Tabella1[[#This Row],[TOT. TEMPO MATTINA]]</f>
        <v>2.777777777777779E-2</v>
      </c>
      <c r="W478" s="7">
        <f>((HOUR(Tabella1[[#This Row],[TOT. ORE]])*60)+MINUTE(Tabella1[[#This Row],[TOT. ORE]]))</f>
        <v>40</v>
      </c>
      <c r="Y478" s="6">
        <f>Tabella1[[#This Row],[TOT. MINUTI]]-Tabella1[[#This Row],[FERMO MACCHINA]]</f>
        <v>40</v>
      </c>
      <c r="Z478" s="6">
        <f>ROUNDDOWN(Tabella1[[#This Row],[DIFFERENZA EFFETTIVA - SCARTI]]/Tabella1[[#This Row],[TEMPO EFFETTIVO]]*60,0)</f>
        <v>187</v>
      </c>
    </row>
    <row r="479" spans="1:27" x14ac:dyDescent="0.25">
      <c r="A479" s="1">
        <v>44631</v>
      </c>
      <c r="B479">
        <v>33</v>
      </c>
      <c r="C479" s="6" t="str">
        <f>VLOOKUP(Tabella1[[#This Row],[COD. OPERATORE]],Tabella3[],2,FALSE)</f>
        <v>KETTY</v>
      </c>
      <c r="D479" t="s">
        <v>56</v>
      </c>
      <c r="E479" t="s">
        <v>73</v>
      </c>
      <c r="F479" t="s">
        <v>64</v>
      </c>
      <c r="G479" s="6" t="str">
        <f>VLOOKUP(Tabella1[[#This Row],[COD. MACCHINA]],Tabella35[],2,FALSE)</f>
        <v>MANUALE</v>
      </c>
      <c r="H479">
        <v>500</v>
      </c>
      <c r="I479">
        <v>2500</v>
      </c>
      <c r="J479" s="6">
        <f>Tabella1[[#This Row],[ASS. FINALI]]-Tabella1[[#This Row],[ASS.INIZIALI]]</f>
        <v>2000</v>
      </c>
      <c r="K479" t="s">
        <v>58</v>
      </c>
      <c r="L479">
        <v>31</v>
      </c>
      <c r="M479" s="6">
        <f>ROUNDDOWN(IF(Tabella1[[#This Row],[DOPPIO OPERATORE '[SI/NO']]]="SI",Tabella1[[#This Row],[DIFFERENZA]]/2,Tabella1[[#This Row],[DIFFERENZA]]),0)</f>
        <v>1000</v>
      </c>
      <c r="O479" s="6">
        <f>Tabella1[[#This Row],[DIFFERENZA EFFETTIVA SE DOPPIO OPERATORE]]-Tabella1[[#This Row],[SCARTI]]</f>
        <v>1000</v>
      </c>
      <c r="P479" s="4">
        <v>0.33333333333333331</v>
      </c>
      <c r="Q479" s="4">
        <v>0.5</v>
      </c>
      <c r="R479" s="5">
        <f>Tabella1[[#This Row],[ORA FINE MATTINA]]-Tabella1[[#This Row],[ORA INIZIO MATTINA]]</f>
        <v>0.16666666666666669</v>
      </c>
      <c r="S479" s="4">
        <v>0.5625</v>
      </c>
      <c r="T479" s="4">
        <v>0.60416666666666663</v>
      </c>
      <c r="U479" s="5">
        <f>Tabella1[[#This Row],[ORA FINE POMERIGGIO]]-Tabella1[[#This Row],[ORA INIZIO POMERIGGIO]]</f>
        <v>4.166666666666663E-2</v>
      </c>
      <c r="V479" s="5">
        <f>Tabella1[[#This Row],[TOT. TEMPO POMERIGGIO]]+Tabella1[[#This Row],[TOT. TEMPO MATTINA]]</f>
        <v>0.20833333333333331</v>
      </c>
      <c r="W479" s="7">
        <f>((HOUR(Tabella1[[#This Row],[TOT. ORE]])*60)+MINUTE(Tabella1[[#This Row],[TOT. ORE]]))</f>
        <v>300</v>
      </c>
      <c r="Y479" s="6">
        <f>Tabella1[[#This Row],[TOT. MINUTI]]-Tabella1[[#This Row],[FERMO MACCHINA]]</f>
        <v>300</v>
      </c>
      <c r="Z479" s="6">
        <f>ROUNDDOWN(Tabella1[[#This Row],[DIFFERENZA EFFETTIVA - SCARTI]]/Tabella1[[#This Row],[TEMPO EFFETTIVO]]*60,0)</f>
        <v>200</v>
      </c>
    </row>
    <row r="480" spans="1:27" x14ac:dyDescent="0.25">
      <c r="A480" s="1">
        <v>44631</v>
      </c>
      <c r="B480">
        <v>33</v>
      </c>
      <c r="C480" s="6" t="str">
        <f>VLOOKUP(Tabella1[[#This Row],[COD. OPERATORE]],Tabella3[],2,FALSE)</f>
        <v>KETTY</v>
      </c>
      <c r="D480" t="s">
        <v>56</v>
      </c>
      <c r="E480" t="s">
        <v>73</v>
      </c>
      <c r="F480" t="s">
        <v>64</v>
      </c>
      <c r="G480" s="6" t="str">
        <f>VLOOKUP(Tabella1[[#This Row],[COD. MACCHINA]],Tabella35[],2,FALSE)</f>
        <v>MANUALE</v>
      </c>
      <c r="H480">
        <v>500</v>
      </c>
      <c r="I480">
        <v>2500</v>
      </c>
      <c r="J480" s="6">
        <f>Tabella1[[#This Row],[ASS. FINALI]]-Tabella1[[#This Row],[ASS.INIZIALI]]</f>
        <v>2000</v>
      </c>
      <c r="K480" t="s">
        <v>58</v>
      </c>
      <c r="L480">
        <v>31</v>
      </c>
      <c r="M480" s="6">
        <f>ROUNDDOWN(IF(Tabella1[[#This Row],[DOPPIO OPERATORE '[SI/NO']]]="SI",Tabella1[[#This Row],[DIFFERENZA]]/2,Tabella1[[#This Row],[DIFFERENZA]]),0)</f>
        <v>1000</v>
      </c>
      <c r="O480" s="6">
        <f>Tabella1[[#This Row],[DIFFERENZA EFFETTIVA SE DOPPIO OPERATORE]]-Tabella1[[#This Row],[SCARTI]]</f>
        <v>1000</v>
      </c>
      <c r="P480" s="4">
        <v>0.60416666666666663</v>
      </c>
      <c r="Q480" s="4">
        <v>0.70833333333333337</v>
      </c>
      <c r="R480" s="5">
        <f>Tabella1[[#This Row],[ORA FINE MATTINA]]-Tabella1[[#This Row],[ORA INIZIO MATTINA]]</f>
        <v>0.10416666666666674</v>
      </c>
      <c r="S480" s="4"/>
      <c r="T480" s="4"/>
      <c r="U480" s="5">
        <f>Tabella1[[#This Row],[ORA FINE POMERIGGIO]]-Tabella1[[#This Row],[ORA INIZIO POMERIGGIO]]</f>
        <v>0</v>
      </c>
      <c r="V480" s="5">
        <f>Tabella1[[#This Row],[TOT. TEMPO POMERIGGIO]]+Tabella1[[#This Row],[TOT. TEMPO MATTINA]]</f>
        <v>0.10416666666666674</v>
      </c>
      <c r="W480" s="7">
        <f>((HOUR(Tabella1[[#This Row],[TOT. ORE]])*60)+MINUTE(Tabella1[[#This Row],[TOT. ORE]]))</f>
        <v>150</v>
      </c>
      <c r="Y480" s="6">
        <f>Tabella1[[#This Row],[TOT. MINUTI]]-Tabella1[[#This Row],[FERMO MACCHINA]]</f>
        <v>150</v>
      </c>
      <c r="Z480" s="6">
        <f>ROUNDDOWN(Tabella1[[#This Row],[DIFFERENZA EFFETTIVA - SCARTI]]/Tabella1[[#This Row],[TEMPO EFFETTIVO]]*60,0)</f>
        <v>400</v>
      </c>
    </row>
    <row r="481" spans="1:27" x14ac:dyDescent="0.25">
      <c r="A481" s="1">
        <v>44631</v>
      </c>
      <c r="B481">
        <v>33</v>
      </c>
      <c r="C481" s="6" t="str">
        <f>VLOOKUP(Tabella1[[#This Row],[COD. OPERATORE]],Tabella3[],2,FALSE)</f>
        <v>KETTY</v>
      </c>
      <c r="D481" t="s">
        <v>56</v>
      </c>
      <c r="E481" t="s">
        <v>110</v>
      </c>
      <c r="F481" t="s">
        <v>64</v>
      </c>
      <c r="G481" s="6" t="str">
        <f>VLOOKUP(Tabella1[[#This Row],[COD. MACCHINA]],Tabella35[],2,FALSE)</f>
        <v>MANUALE</v>
      </c>
      <c r="H481">
        <v>0</v>
      </c>
      <c r="I481">
        <v>160</v>
      </c>
      <c r="J481" s="6">
        <f>Tabella1[[#This Row],[ASS. FINALI]]-Tabella1[[#This Row],[ASS.INIZIALI]]</f>
        <v>160</v>
      </c>
      <c r="K481" t="s">
        <v>58</v>
      </c>
      <c r="L481">
        <v>31</v>
      </c>
      <c r="M481" s="6">
        <f>ROUNDDOWN(IF(Tabella1[[#This Row],[DOPPIO OPERATORE '[SI/NO']]]="SI",Tabella1[[#This Row],[DIFFERENZA]]/2,Tabella1[[#This Row],[DIFFERENZA]]),0)</f>
        <v>80</v>
      </c>
      <c r="O481" s="6">
        <f>Tabella1[[#This Row],[DIFFERENZA EFFETTIVA SE DOPPIO OPERATORE]]-Tabella1[[#This Row],[SCARTI]]</f>
        <v>80</v>
      </c>
      <c r="P481" s="4">
        <v>0.70833333333333337</v>
      </c>
      <c r="Q481" s="4">
        <v>0.72916666666666663</v>
      </c>
      <c r="R481" s="5">
        <f>Tabella1[[#This Row],[ORA FINE MATTINA]]-Tabella1[[#This Row],[ORA INIZIO MATTINA]]</f>
        <v>2.0833333333333259E-2</v>
      </c>
      <c r="S481" s="4"/>
      <c r="T481" s="4"/>
      <c r="U481" s="5">
        <f>Tabella1[[#This Row],[ORA FINE POMERIGGIO]]-Tabella1[[#This Row],[ORA INIZIO POMERIGGIO]]</f>
        <v>0</v>
      </c>
      <c r="V481" s="5">
        <f>Tabella1[[#This Row],[TOT. TEMPO POMERIGGIO]]+Tabella1[[#This Row],[TOT. TEMPO MATTINA]]</f>
        <v>2.0833333333333259E-2</v>
      </c>
      <c r="W481" s="7">
        <f>((HOUR(Tabella1[[#This Row],[TOT. ORE]])*60)+MINUTE(Tabella1[[#This Row],[TOT. ORE]]))</f>
        <v>30</v>
      </c>
      <c r="Y481" s="6">
        <f>Tabella1[[#This Row],[TOT. MINUTI]]-Tabella1[[#This Row],[FERMO MACCHINA]]</f>
        <v>30</v>
      </c>
      <c r="Z481" s="6">
        <f>ROUNDDOWN(Tabella1[[#This Row],[DIFFERENZA EFFETTIVA - SCARTI]]/Tabella1[[#This Row],[TEMPO EFFETTIVO]]*60,0)</f>
        <v>160</v>
      </c>
    </row>
    <row r="482" spans="1:27" x14ac:dyDescent="0.25">
      <c r="A482" s="1">
        <v>44629</v>
      </c>
      <c r="B482">
        <v>11</v>
      </c>
      <c r="C482" s="6" t="str">
        <f>VLOOKUP(Tabella1[[#This Row],[COD. OPERATORE]],Tabella3[],2,FALSE)</f>
        <v>ILENIA</v>
      </c>
      <c r="D482" t="s">
        <v>56</v>
      </c>
      <c r="E482" t="s">
        <v>245</v>
      </c>
      <c r="F482" t="s">
        <v>64</v>
      </c>
      <c r="G482" s="6" t="str">
        <f>VLOOKUP(Tabella1[[#This Row],[COD. MACCHINA]],Tabella35[],2,FALSE)</f>
        <v>MANUALE</v>
      </c>
      <c r="H482">
        <v>0</v>
      </c>
      <c r="I482">
        <v>500</v>
      </c>
      <c r="J482" s="6">
        <f>Tabella1[[#This Row],[ASS. FINALI]]-Tabella1[[#This Row],[ASS.INIZIALI]]</f>
        <v>500</v>
      </c>
      <c r="K482" t="s">
        <v>58</v>
      </c>
      <c r="L482">
        <v>31</v>
      </c>
      <c r="M482" s="6">
        <f>ROUNDDOWN(IF(Tabella1[[#This Row],[DOPPIO OPERATORE '[SI/NO']]]="SI",Tabella1[[#This Row],[DIFFERENZA]]/2,Tabella1[[#This Row],[DIFFERENZA]]),0)</f>
        <v>250</v>
      </c>
      <c r="O482" s="6">
        <f>Tabella1[[#This Row],[DIFFERENZA EFFETTIVA SE DOPPIO OPERATORE]]-Tabella1[[#This Row],[SCARTI]]</f>
        <v>250</v>
      </c>
      <c r="P482" s="4">
        <v>0.625</v>
      </c>
      <c r="Q482" s="4">
        <v>0.72569444444444453</v>
      </c>
      <c r="R482" s="5">
        <f>Tabella1[[#This Row],[ORA FINE MATTINA]]-Tabella1[[#This Row],[ORA INIZIO MATTINA]]</f>
        <v>0.10069444444444453</v>
      </c>
      <c r="S482" s="4"/>
      <c r="T482" s="4"/>
      <c r="U482" s="5">
        <f>Tabella1[[#This Row],[ORA FINE POMERIGGIO]]-Tabella1[[#This Row],[ORA INIZIO POMERIGGIO]]</f>
        <v>0</v>
      </c>
      <c r="V482" s="5">
        <f>Tabella1[[#This Row],[TOT. TEMPO POMERIGGIO]]+Tabella1[[#This Row],[TOT. TEMPO MATTINA]]</f>
        <v>0.10069444444444453</v>
      </c>
      <c r="W482" s="7">
        <f>((HOUR(Tabella1[[#This Row],[TOT. ORE]])*60)+MINUTE(Tabella1[[#This Row],[TOT. ORE]]))</f>
        <v>145</v>
      </c>
      <c r="Y482" s="6">
        <f>Tabella1[[#This Row],[TOT. MINUTI]]-Tabella1[[#This Row],[FERMO MACCHINA]]</f>
        <v>145</v>
      </c>
      <c r="Z482" s="6">
        <f>ROUNDDOWN(Tabella1[[#This Row],[DIFFERENZA EFFETTIVA - SCARTI]]/Tabella1[[#This Row],[TEMPO EFFETTIVO]]*60,0)</f>
        <v>103</v>
      </c>
    </row>
    <row r="483" spans="1:27" x14ac:dyDescent="0.25">
      <c r="A483" s="1">
        <v>44629</v>
      </c>
      <c r="B483">
        <v>11</v>
      </c>
      <c r="C483" s="6" t="str">
        <f>VLOOKUP(Tabella1[[#This Row],[COD. OPERATORE]],Tabella3[],2,FALSE)</f>
        <v>ILENIA</v>
      </c>
      <c r="D483" t="s">
        <v>76</v>
      </c>
      <c r="E483" t="s">
        <v>264</v>
      </c>
      <c r="F483" t="s">
        <v>64</v>
      </c>
      <c r="G483" s="6" t="str">
        <f>VLOOKUP(Tabella1[[#This Row],[COD. MACCHINA]],Tabella35[],2,FALSE)</f>
        <v>MANUALE</v>
      </c>
      <c r="H483">
        <v>0</v>
      </c>
      <c r="I483">
        <v>10</v>
      </c>
      <c r="J483" s="6">
        <f>Tabella1[[#This Row],[ASS. FINALI]]-Tabella1[[#This Row],[ASS.INIZIALI]]</f>
        <v>10</v>
      </c>
      <c r="K483" t="s">
        <v>20</v>
      </c>
      <c r="M483" s="6">
        <f>ROUNDDOWN(IF(Tabella1[[#This Row],[DOPPIO OPERATORE '[SI/NO']]]="SI",Tabella1[[#This Row],[DIFFERENZA]]/2,Tabella1[[#This Row],[DIFFERENZA]]),0)</f>
        <v>10</v>
      </c>
      <c r="O483" s="6">
        <f>Tabella1[[#This Row],[DIFFERENZA EFFETTIVA SE DOPPIO OPERATORE]]-Tabella1[[#This Row],[SCARTI]]</f>
        <v>10</v>
      </c>
      <c r="P483" s="4">
        <v>0.72569444444444453</v>
      </c>
      <c r="Q483" s="4">
        <v>0.72916666666666663</v>
      </c>
      <c r="R483" s="5">
        <f>Tabella1[[#This Row],[ORA FINE MATTINA]]-Tabella1[[#This Row],[ORA INIZIO MATTINA]]</f>
        <v>3.4722222222220989E-3</v>
      </c>
      <c r="S483" s="4"/>
      <c r="T483" s="4"/>
      <c r="U483" s="5">
        <f>Tabella1[[#This Row],[ORA FINE POMERIGGIO]]-Tabella1[[#This Row],[ORA INIZIO POMERIGGIO]]</f>
        <v>0</v>
      </c>
      <c r="V483" s="5">
        <f>Tabella1[[#This Row],[TOT. TEMPO POMERIGGIO]]+Tabella1[[#This Row],[TOT. TEMPO MATTINA]]</f>
        <v>3.4722222222220989E-3</v>
      </c>
      <c r="W483" s="7">
        <f>((HOUR(Tabella1[[#This Row],[TOT. ORE]])*60)+MINUTE(Tabella1[[#This Row],[TOT. ORE]]))</f>
        <v>5</v>
      </c>
      <c r="Y483" s="6">
        <f>Tabella1[[#This Row],[TOT. MINUTI]]-Tabella1[[#This Row],[FERMO MACCHINA]]</f>
        <v>5</v>
      </c>
      <c r="Z483" s="6">
        <f>ROUNDDOWN(Tabella1[[#This Row],[DIFFERENZA EFFETTIVA - SCARTI]]/Tabella1[[#This Row],[TEMPO EFFETTIVO]]*60,0)</f>
        <v>120</v>
      </c>
    </row>
    <row r="484" spans="1:27" x14ac:dyDescent="0.25">
      <c r="A484" s="1">
        <v>44630</v>
      </c>
      <c r="B484">
        <v>11</v>
      </c>
      <c r="C484" s="6" t="str">
        <f>VLOOKUP(Tabella1[[#This Row],[COD. OPERATORE]],Tabella3[],2,FALSE)</f>
        <v>ILENIA</v>
      </c>
      <c r="D484" t="s">
        <v>76</v>
      </c>
      <c r="E484" t="s">
        <v>264</v>
      </c>
      <c r="F484" t="s">
        <v>64</v>
      </c>
      <c r="G484" s="6" t="str">
        <f>VLOOKUP(Tabella1[[#This Row],[COD. MACCHINA]],Tabella35[],2,FALSE)</f>
        <v>MANUALE</v>
      </c>
      <c r="H484">
        <v>10</v>
      </c>
      <c r="I484">
        <v>495</v>
      </c>
      <c r="J484" s="6">
        <f>Tabella1[[#This Row],[ASS. FINALI]]-Tabella1[[#This Row],[ASS.INIZIALI]]</f>
        <v>485</v>
      </c>
      <c r="K484" t="s">
        <v>20</v>
      </c>
      <c r="M484" s="6">
        <f>ROUNDDOWN(IF(Tabella1[[#This Row],[DOPPIO OPERATORE '[SI/NO']]]="SI",Tabella1[[#This Row],[DIFFERENZA]]/2,Tabella1[[#This Row],[DIFFERENZA]]),0)</f>
        <v>485</v>
      </c>
      <c r="O484" s="6">
        <f>Tabella1[[#This Row],[DIFFERENZA EFFETTIVA SE DOPPIO OPERATORE]]-Tabella1[[#This Row],[SCARTI]]</f>
        <v>485</v>
      </c>
      <c r="P484" s="4">
        <v>0.33333333333333331</v>
      </c>
      <c r="Q484" s="4">
        <v>0.40972222222222227</v>
      </c>
      <c r="R484" s="5">
        <f>Tabella1[[#This Row],[ORA FINE MATTINA]]-Tabella1[[#This Row],[ORA INIZIO MATTINA]]</f>
        <v>7.6388888888888951E-2</v>
      </c>
      <c r="S484" s="4"/>
      <c r="T484" s="4"/>
      <c r="U484" s="5">
        <f>Tabella1[[#This Row],[ORA FINE POMERIGGIO]]-Tabella1[[#This Row],[ORA INIZIO POMERIGGIO]]</f>
        <v>0</v>
      </c>
      <c r="V484" s="5">
        <f>Tabella1[[#This Row],[TOT. TEMPO POMERIGGIO]]+Tabella1[[#This Row],[TOT. TEMPO MATTINA]]</f>
        <v>7.6388888888888951E-2</v>
      </c>
      <c r="W484" s="7">
        <f>((HOUR(Tabella1[[#This Row],[TOT. ORE]])*60)+MINUTE(Tabella1[[#This Row],[TOT. ORE]]))</f>
        <v>110</v>
      </c>
      <c r="Y484" s="6">
        <f>Tabella1[[#This Row],[TOT. MINUTI]]-Tabella1[[#This Row],[FERMO MACCHINA]]</f>
        <v>110</v>
      </c>
      <c r="Z484" s="6">
        <f>ROUNDDOWN(Tabella1[[#This Row],[DIFFERENZA EFFETTIVA - SCARTI]]/Tabella1[[#This Row],[TEMPO EFFETTIVO]]*60,0)</f>
        <v>264</v>
      </c>
    </row>
    <row r="485" spans="1:27" x14ac:dyDescent="0.25">
      <c r="A485" s="1">
        <v>44630</v>
      </c>
      <c r="B485">
        <v>11</v>
      </c>
      <c r="C485" s="6" t="str">
        <f>VLOOKUP(Tabella1[[#This Row],[COD. OPERATORE]],Tabella3[],2,FALSE)</f>
        <v>ILENIA</v>
      </c>
      <c r="D485" t="s">
        <v>16</v>
      </c>
      <c r="E485" t="s">
        <v>178</v>
      </c>
      <c r="F485">
        <v>2</v>
      </c>
      <c r="G485" s="6" t="str">
        <f>VLOOKUP(Tabella1[[#This Row],[COD. MACCHINA]],Tabella35[],2,FALSE)</f>
        <v>MUPI matr.1252</v>
      </c>
      <c r="H485">
        <v>0</v>
      </c>
      <c r="I485">
        <v>150</v>
      </c>
      <c r="J485" s="6">
        <f>Tabella1[[#This Row],[ASS. FINALI]]-Tabella1[[#This Row],[ASS.INIZIALI]]</f>
        <v>150</v>
      </c>
      <c r="K485" t="s">
        <v>20</v>
      </c>
      <c r="M485" s="6">
        <f>ROUNDDOWN(IF(Tabella1[[#This Row],[DOPPIO OPERATORE '[SI/NO']]]="SI",Tabella1[[#This Row],[DIFFERENZA]]/2,Tabella1[[#This Row],[DIFFERENZA]]),0)</f>
        <v>150</v>
      </c>
      <c r="O485" s="6">
        <f>Tabella1[[#This Row],[DIFFERENZA EFFETTIVA SE DOPPIO OPERATORE]]-Tabella1[[#This Row],[SCARTI]]</f>
        <v>150</v>
      </c>
      <c r="P485" s="4">
        <v>0.40972222222222227</v>
      </c>
      <c r="Q485" s="4">
        <v>0.5</v>
      </c>
      <c r="R485" s="5">
        <f>Tabella1[[#This Row],[ORA FINE MATTINA]]-Tabella1[[#This Row],[ORA INIZIO MATTINA]]</f>
        <v>9.0277777777777735E-2</v>
      </c>
      <c r="S485" s="4"/>
      <c r="T485" s="4"/>
      <c r="U485" s="5">
        <f>Tabella1[[#This Row],[ORA FINE POMERIGGIO]]-Tabella1[[#This Row],[ORA INIZIO POMERIGGIO]]</f>
        <v>0</v>
      </c>
      <c r="V485" s="5">
        <f>Tabella1[[#This Row],[TOT. TEMPO POMERIGGIO]]+Tabella1[[#This Row],[TOT. TEMPO MATTINA]]</f>
        <v>9.0277777777777735E-2</v>
      </c>
      <c r="W485" s="7">
        <f>((HOUR(Tabella1[[#This Row],[TOT. ORE]])*60)+MINUTE(Tabella1[[#This Row],[TOT. ORE]]))</f>
        <v>130</v>
      </c>
      <c r="Y485" s="6">
        <f>Tabella1[[#This Row],[TOT. MINUTI]]-Tabella1[[#This Row],[FERMO MACCHINA]]</f>
        <v>130</v>
      </c>
      <c r="Z485" s="6">
        <f>ROUNDDOWN(Tabella1[[#This Row],[DIFFERENZA EFFETTIVA - SCARTI]]/Tabella1[[#This Row],[TEMPO EFFETTIVO]]*60,0)</f>
        <v>69</v>
      </c>
    </row>
    <row r="486" spans="1:27" x14ac:dyDescent="0.25">
      <c r="A486" s="1">
        <v>44630</v>
      </c>
      <c r="B486">
        <v>11</v>
      </c>
      <c r="C486" s="6" t="str">
        <f>VLOOKUP(Tabella1[[#This Row],[COD. OPERATORE]],Tabella3[],2,FALSE)</f>
        <v>ILENIA</v>
      </c>
      <c r="D486" t="s">
        <v>16</v>
      </c>
      <c r="E486" t="s">
        <v>211</v>
      </c>
      <c r="F486">
        <v>2</v>
      </c>
      <c r="G486" s="6" t="str">
        <f>VLOOKUP(Tabella1[[#This Row],[COD. MACCHINA]],Tabella35[],2,FALSE)</f>
        <v>MUPI matr.1252</v>
      </c>
      <c r="H486">
        <v>0</v>
      </c>
      <c r="I486">
        <v>150</v>
      </c>
      <c r="J486" s="6">
        <f>Tabella1[[#This Row],[ASS. FINALI]]-Tabella1[[#This Row],[ASS.INIZIALI]]</f>
        <v>150</v>
      </c>
      <c r="K486" t="s">
        <v>20</v>
      </c>
      <c r="M486" s="6">
        <f>ROUNDDOWN(IF(Tabella1[[#This Row],[DOPPIO OPERATORE '[SI/NO']]]="SI",Tabella1[[#This Row],[DIFFERENZA]]/2,Tabella1[[#This Row],[DIFFERENZA]]),0)</f>
        <v>150</v>
      </c>
      <c r="O486" s="6">
        <f>Tabella1[[#This Row],[DIFFERENZA EFFETTIVA SE DOPPIO OPERATORE]]-Tabella1[[#This Row],[SCARTI]]</f>
        <v>150</v>
      </c>
      <c r="P486" s="4">
        <v>0.40972222222222227</v>
      </c>
      <c r="Q486" s="4">
        <v>0.5</v>
      </c>
      <c r="R486" s="5">
        <f>Tabella1[[#This Row],[ORA FINE MATTINA]]-Tabella1[[#This Row],[ORA INIZIO MATTINA]]</f>
        <v>9.0277777777777735E-2</v>
      </c>
      <c r="S486" s="4"/>
      <c r="T486" s="4"/>
      <c r="U486" s="5">
        <f>Tabella1[[#This Row],[ORA FINE POMERIGGIO]]-Tabella1[[#This Row],[ORA INIZIO POMERIGGIO]]</f>
        <v>0</v>
      </c>
      <c r="V486" s="5">
        <f>Tabella1[[#This Row],[TOT. TEMPO POMERIGGIO]]+Tabella1[[#This Row],[TOT. TEMPO MATTINA]]</f>
        <v>9.0277777777777735E-2</v>
      </c>
      <c r="W486" s="7">
        <f>((HOUR(Tabella1[[#This Row],[TOT. ORE]])*60)+MINUTE(Tabella1[[#This Row],[TOT. ORE]]))</f>
        <v>130</v>
      </c>
      <c r="Y486" s="6">
        <f>Tabella1[[#This Row],[TOT. MINUTI]]-Tabella1[[#This Row],[FERMO MACCHINA]]</f>
        <v>130</v>
      </c>
      <c r="Z486" s="6">
        <f>ROUNDDOWN(Tabella1[[#This Row],[DIFFERENZA EFFETTIVA - SCARTI]]/Tabella1[[#This Row],[TEMPO EFFETTIVO]]*60,0)</f>
        <v>69</v>
      </c>
    </row>
    <row r="487" spans="1:27" x14ac:dyDescent="0.25">
      <c r="A487" s="1">
        <v>44630</v>
      </c>
      <c r="B487">
        <v>11</v>
      </c>
      <c r="C487" s="6" t="str">
        <f>VLOOKUP(Tabella1[[#This Row],[COD. OPERATORE]],Tabella3[],2,FALSE)</f>
        <v>ILENIA</v>
      </c>
      <c r="D487" t="s">
        <v>16</v>
      </c>
      <c r="E487" t="s">
        <v>178</v>
      </c>
      <c r="F487">
        <v>3</v>
      </c>
      <c r="G487" s="6" t="str">
        <f>VLOOKUP(Tabella1[[#This Row],[COD. MACCHINA]],Tabella35[],2,FALSE)</f>
        <v>MUPI matr.1501</v>
      </c>
      <c r="H487">
        <v>0</v>
      </c>
      <c r="I487">
        <v>150</v>
      </c>
      <c r="J487" s="6">
        <f>Tabella1[[#This Row],[ASS. FINALI]]-Tabella1[[#This Row],[ASS.INIZIALI]]</f>
        <v>150</v>
      </c>
      <c r="K487" t="s">
        <v>20</v>
      </c>
      <c r="M487" s="6">
        <f>ROUNDDOWN(IF(Tabella1[[#This Row],[DOPPIO OPERATORE '[SI/NO']]]="SI",Tabella1[[#This Row],[DIFFERENZA]]/2,Tabella1[[#This Row],[DIFFERENZA]]),0)</f>
        <v>150</v>
      </c>
      <c r="O487" s="6">
        <f>Tabella1[[#This Row],[DIFFERENZA EFFETTIVA SE DOPPIO OPERATORE]]-Tabella1[[#This Row],[SCARTI]]</f>
        <v>150</v>
      </c>
      <c r="P487" s="4">
        <v>0.5625</v>
      </c>
      <c r="Q487" s="4">
        <v>0.65625</v>
      </c>
      <c r="R487" s="5">
        <f>Tabella1[[#This Row],[ORA FINE MATTINA]]-Tabella1[[#This Row],[ORA INIZIO MATTINA]]</f>
        <v>9.375E-2</v>
      </c>
      <c r="S487" s="4"/>
      <c r="T487" s="4"/>
      <c r="U487" s="5">
        <f>Tabella1[[#This Row],[ORA FINE POMERIGGIO]]-Tabella1[[#This Row],[ORA INIZIO POMERIGGIO]]</f>
        <v>0</v>
      </c>
      <c r="V487" s="5">
        <f>Tabella1[[#This Row],[TOT. TEMPO POMERIGGIO]]+Tabella1[[#This Row],[TOT. TEMPO MATTINA]]</f>
        <v>9.375E-2</v>
      </c>
      <c r="W487" s="7">
        <f>((HOUR(Tabella1[[#This Row],[TOT. ORE]])*60)+MINUTE(Tabella1[[#This Row],[TOT. ORE]]))</f>
        <v>135</v>
      </c>
      <c r="Y487" s="6">
        <f>Tabella1[[#This Row],[TOT. MINUTI]]-Tabella1[[#This Row],[FERMO MACCHINA]]</f>
        <v>135</v>
      </c>
      <c r="Z487" s="6">
        <f>ROUNDDOWN(Tabella1[[#This Row],[DIFFERENZA EFFETTIVA - SCARTI]]/Tabella1[[#This Row],[TEMPO EFFETTIVO]]*60,0)</f>
        <v>66</v>
      </c>
    </row>
    <row r="488" spans="1:27" x14ac:dyDescent="0.25">
      <c r="A488" s="1">
        <v>44631</v>
      </c>
      <c r="B488">
        <v>11</v>
      </c>
      <c r="C488" s="6" t="str">
        <f>VLOOKUP(Tabella1[[#This Row],[COD. OPERATORE]],Tabella3[],2,FALSE)</f>
        <v>ILENIA</v>
      </c>
      <c r="D488" t="s">
        <v>16</v>
      </c>
      <c r="E488" t="s">
        <v>211</v>
      </c>
      <c r="F488">
        <v>3</v>
      </c>
      <c r="G488" s="6" t="str">
        <f>VLOOKUP(Tabella1[[#This Row],[COD. MACCHINA]],Tabella35[],2,FALSE)</f>
        <v>MUPI matr.1501</v>
      </c>
      <c r="H488">
        <v>0</v>
      </c>
      <c r="I488">
        <v>150</v>
      </c>
      <c r="J488" s="6">
        <f>Tabella1[[#This Row],[ASS. FINALI]]-Tabella1[[#This Row],[ASS.INIZIALI]]</f>
        <v>150</v>
      </c>
      <c r="K488" t="s">
        <v>20</v>
      </c>
      <c r="M488" s="6">
        <f>ROUNDDOWN(IF(Tabella1[[#This Row],[DOPPIO OPERATORE '[SI/NO']]]="SI",Tabella1[[#This Row],[DIFFERENZA]]/2,Tabella1[[#This Row],[DIFFERENZA]]),0)</f>
        <v>150</v>
      </c>
      <c r="O488" s="6">
        <f>Tabella1[[#This Row],[DIFFERENZA EFFETTIVA SE DOPPIO OPERATORE]]-Tabella1[[#This Row],[SCARTI]]</f>
        <v>150</v>
      </c>
      <c r="P488" s="4">
        <v>0.55555555555555558</v>
      </c>
      <c r="Q488" s="4">
        <v>0.65625</v>
      </c>
      <c r="R488" s="5">
        <f>Tabella1[[#This Row],[ORA FINE MATTINA]]-Tabella1[[#This Row],[ORA INIZIO MATTINA]]</f>
        <v>0.10069444444444442</v>
      </c>
      <c r="S488" s="4"/>
      <c r="T488" s="4"/>
      <c r="U488" s="5">
        <f>Tabella1[[#This Row],[ORA FINE POMERIGGIO]]-Tabella1[[#This Row],[ORA INIZIO POMERIGGIO]]</f>
        <v>0</v>
      </c>
      <c r="V488" s="5">
        <f>Tabella1[[#This Row],[TOT. TEMPO POMERIGGIO]]+Tabella1[[#This Row],[TOT. TEMPO MATTINA]]</f>
        <v>0.10069444444444442</v>
      </c>
      <c r="W488" s="7">
        <f>((HOUR(Tabella1[[#This Row],[TOT. ORE]])*60)+MINUTE(Tabella1[[#This Row],[TOT. ORE]]))</f>
        <v>145</v>
      </c>
      <c r="Y488" s="6">
        <f>Tabella1[[#This Row],[TOT. MINUTI]]-Tabella1[[#This Row],[FERMO MACCHINA]]</f>
        <v>145</v>
      </c>
      <c r="Z488" s="6">
        <f>ROUNDDOWN(Tabella1[[#This Row],[DIFFERENZA EFFETTIVA - SCARTI]]/Tabella1[[#This Row],[TEMPO EFFETTIVO]]*60,0)</f>
        <v>62</v>
      </c>
    </row>
    <row r="489" spans="1:27" x14ac:dyDescent="0.25">
      <c r="A489" s="1">
        <v>44631</v>
      </c>
      <c r="B489">
        <v>11</v>
      </c>
      <c r="C489" s="6" t="str">
        <f>VLOOKUP(Tabella1[[#This Row],[COD. OPERATORE]],Tabella3[],2,FALSE)</f>
        <v>ILENIA</v>
      </c>
      <c r="D489" t="s">
        <v>56</v>
      </c>
      <c r="E489" t="s">
        <v>73</v>
      </c>
      <c r="F489" t="s">
        <v>64</v>
      </c>
      <c r="G489" s="6" t="str">
        <f>VLOOKUP(Tabella1[[#This Row],[COD. MACCHINA]],Tabella35[],2,FALSE)</f>
        <v>MANUALE</v>
      </c>
      <c r="H489">
        <v>0</v>
      </c>
      <c r="I489">
        <v>520</v>
      </c>
      <c r="J489" s="6">
        <f>Tabella1[[#This Row],[ASS. FINALI]]-Tabella1[[#This Row],[ASS.INIZIALI]]</f>
        <v>520</v>
      </c>
      <c r="K489" t="s">
        <v>58</v>
      </c>
      <c r="L489">
        <v>33</v>
      </c>
      <c r="M489" s="6">
        <f>ROUNDDOWN(IF(Tabella1[[#This Row],[DOPPIO OPERATORE '[SI/NO']]]="SI",Tabella1[[#This Row],[DIFFERENZA]]/2,Tabella1[[#This Row],[DIFFERENZA]]),0)</f>
        <v>260</v>
      </c>
      <c r="O489" s="6">
        <f>Tabella1[[#This Row],[DIFFERENZA EFFETTIVA SE DOPPIO OPERATORE]]-Tabella1[[#This Row],[SCARTI]]</f>
        <v>260</v>
      </c>
      <c r="P489" s="4">
        <v>0.65625</v>
      </c>
      <c r="Q489" s="4">
        <v>0.72916666666666663</v>
      </c>
      <c r="R489" s="5">
        <f>Tabella1[[#This Row],[ORA FINE MATTINA]]-Tabella1[[#This Row],[ORA INIZIO MATTINA]]</f>
        <v>7.291666666666663E-2</v>
      </c>
      <c r="S489" s="4"/>
      <c r="T489" s="4"/>
      <c r="U489" s="5">
        <f>Tabella1[[#This Row],[ORA FINE POMERIGGIO]]-Tabella1[[#This Row],[ORA INIZIO POMERIGGIO]]</f>
        <v>0</v>
      </c>
      <c r="V489" s="5">
        <f>Tabella1[[#This Row],[TOT. TEMPO POMERIGGIO]]+Tabella1[[#This Row],[TOT. TEMPO MATTINA]]</f>
        <v>7.291666666666663E-2</v>
      </c>
      <c r="W489" s="7">
        <f>((HOUR(Tabella1[[#This Row],[TOT. ORE]])*60)+MINUTE(Tabella1[[#This Row],[TOT. ORE]]))</f>
        <v>105</v>
      </c>
      <c r="Y489" s="6">
        <f>Tabella1[[#This Row],[TOT. MINUTI]]-Tabella1[[#This Row],[FERMO MACCHINA]]</f>
        <v>105</v>
      </c>
      <c r="Z489" s="6">
        <f>ROUNDDOWN(Tabella1[[#This Row],[DIFFERENZA EFFETTIVA - SCARTI]]/Tabella1[[#This Row],[TEMPO EFFETTIVO]]*60,0)</f>
        <v>148</v>
      </c>
    </row>
    <row r="490" spans="1:27" x14ac:dyDescent="0.25">
      <c r="A490" s="1">
        <v>44631</v>
      </c>
      <c r="B490">
        <v>11</v>
      </c>
      <c r="C490" s="6" t="str">
        <f>VLOOKUP(Tabella1[[#This Row],[COD. OPERATORE]],Tabella3[],2,FALSE)</f>
        <v>ILENIA</v>
      </c>
      <c r="D490" t="s">
        <v>16</v>
      </c>
      <c r="E490" t="s">
        <v>26</v>
      </c>
      <c r="F490">
        <v>6</v>
      </c>
      <c r="G490" s="6" t="str">
        <f>VLOOKUP(Tabella1[[#This Row],[COD. MACCHINA]],Tabella35[],2,FALSE)</f>
        <v>MSA matr.4319</v>
      </c>
      <c r="H490">
        <v>568585</v>
      </c>
      <c r="I490">
        <v>569092</v>
      </c>
      <c r="J490" s="6">
        <f>Tabella1[[#This Row],[ASS. FINALI]]-Tabella1[[#This Row],[ASS.INIZIALI]]</f>
        <v>507</v>
      </c>
      <c r="K490" t="s">
        <v>20</v>
      </c>
      <c r="M490" s="6">
        <f>ROUNDDOWN(IF(Tabella1[[#This Row],[DOPPIO OPERATORE '[SI/NO']]]="SI",Tabella1[[#This Row],[DIFFERENZA]]/2,Tabella1[[#This Row],[DIFFERENZA]]),0)</f>
        <v>507</v>
      </c>
      <c r="O490" s="6">
        <f>Tabella1[[#This Row],[DIFFERENZA EFFETTIVA SE DOPPIO OPERATORE]]-Tabella1[[#This Row],[SCARTI]]</f>
        <v>507</v>
      </c>
      <c r="P490" s="4">
        <v>0.33333333333333331</v>
      </c>
      <c r="Q490" s="4">
        <v>0.44444444444444442</v>
      </c>
      <c r="R490" s="5">
        <f>Tabella1[[#This Row],[ORA FINE MATTINA]]-Tabella1[[#This Row],[ORA INIZIO MATTINA]]</f>
        <v>0.1111111111111111</v>
      </c>
      <c r="S490" s="4"/>
      <c r="T490" s="4"/>
      <c r="U490" s="5">
        <f>Tabella1[[#This Row],[ORA FINE POMERIGGIO]]-Tabella1[[#This Row],[ORA INIZIO POMERIGGIO]]</f>
        <v>0</v>
      </c>
      <c r="V490" s="5">
        <f>Tabella1[[#This Row],[TOT. TEMPO POMERIGGIO]]+Tabella1[[#This Row],[TOT. TEMPO MATTINA]]</f>
        <v>0.1111111111111111</v>
      </c>
      <c r="W490" s="7">
        <f>((HOUR(Tabella1[[#This Row],[TOT. ORE]])*60)+MINUTE(Tabella1[[#This Row],[TOT. ORE]]))</f>
        <v>160</v>
      </c>
      <c r="Y490" s="6">
        <f>Tabella1[[#This Row],[TOT. MINUTI]]-Tabella1[[#This Row],[FERMO MACCHINA]]</f>
        <v>160</v>
      </c>
      <c r="Z490" s="6">
        <f>ROUNDDOWN(Tabella1[[#This Row],[DIFFERENZA EFFETTIVA - SCARTI]]/Tabella1[[#This Row],[TEMPO EFFETTIVO]]*60,0)</f>
        <v>190</v>
      </c>
      <c r="AA490" t="s">
        <v>265</v>
      </c>
    </row>
    <row r="491" spans="1:27" x14ac:dyDescent="0.25">
      <c r="A491" s="1">
        <v>44631</v>
      </c>
      <c r="B491">
        <v>11</v>
      </c>
      <c r="C491" s="6" t="str">
        <f>VLOOKUP(Tabella1[[#This Row],[COD. OPERATORE]],Tabella3[],2,FALSE)</f>
        <v>ILENIA</v>
      </c>
      <c r="D491" t="s">
        <v>16</v>
      </c>
      <c r="E491" t="s">
        <v>97</v>
      </c>
      <c r="F491">
        <v>6</v>
      </c>
      <c r="G491" s="6" t="str">
        <f>VLOOKUP(Tabella1[[#This Row],[COD. MACCHINA]],Tabella35[],2,FALSE)</f>
        <v>MSA matr.4319</v>
      </c>
      <c r="H491">
        <v>569092</v>
      </c>
      <c r="I491">
        <v>569593</v>
      </c>
      <c r="J491" s="6">
        <f>Tabella1[[#This Row],[ASS. FINALI]]-Tabella1[[#This Row],[ASS.INIZIALI]]</f>
        <v>501</v>
      </c>
      <c r="K491" t="s">
        <v>20</v>
      </c>
      <c r="M491" s="6">
        <f>ROUNDDOWN(IF(Tabella1[[#This Row],[DOPPIO OPERATORE '[SI/NO']]]="SI",Tabella1[[#This Row],[DIFFERENZA]]/2,Tabella1[[#This Row],[DIFFERENZA]]),0)</f>
        <v>501</v>
      </c>
      <c r="O491" s="6">
        <f>Tabella1[[#This Row],[DIFFERENZA EFFETTIVA SE DOPPIO OPERATORE]]-Tabella1[[#This Row],[SCARTI]]</f>
        <v>501</v>
      </c>
      <c r="P491" s="4">
        <v>0.44444444444444442</v>
      </c>
      <c r="Q491" s="4">
        <v>0.5</v>
      </c>
      <c r="R491" s="5">
        <f>Tabella1[[#This Row],[ORA FINE MATTINA]]-Tabella1[[#This Row],[ORA INIZIO MATTINA]]</f>
        <v>5.555555555555558E-2</v>
      </c>
      <c r="S491" s="4">
        <v>0.5625</v>
      </c>
      <c r="T491" s="4">
        <v>0.61111111111111105</v>
      </c>
      <c r="U491" s="5">
        <f>Tabella1[[#This Row],[ORA FINE POMERIGGIO]]-Tabella1[[#This Row],[ORA INIZIO POMERIGGIO]]</f>
        <v>4.8611111111111049E-2</v>
      </c>
      <c r="V491" s="5">
        <f>Tabella1[[#This Row],[TOT. TEMPO POMERIGGIO]]+Tabella1[[#This Row],[TOT. TEMPO MATTINA]]</f>
        <v>0.10416666666666663</v>
      </c>
      <c r="W491" s="7">
        <f>((HOUR(Tabella1[[#This Row],[TOT. ORE]])*60)+MINUTE(Tabella1[[#This Row],[TOT. ORE]]))</f>
        <v>150</v>
      </c>
      <c r="Y491" s="6">
        <f>Tabella1[[#This Row],[TOT. MINUTI]]-Tabella1[[#This Row],[FERMO MACCHINA]]</f>
        <v>150</v>
      </c>
      <c r="Z491" s="6">
        <f>ROUNDDOWN(Tabella1[[#This Row],[DIFFERENZA EFFETTIVA - SCARTI]]/Tabella1[[#This Row],[TEMPO EFFETTIVO]]*60,0)</f>
        <v>200</v>
      </c>
    </row>
    <row r="492" spans="1:27" x14ac:dyDescent="0.25">
      <c r="A492" s="1">
        <v>44631</v>
      </c>
      <c r="B492">
        <v>11</v>
      </c>
      <c r="C492" s="6" t="str">
        <f>VLOOKUP(Tabella1[[#This Row],[COD. OPERATORE]],Tabella3[],2,FALSE)</f>
        <v>ILENIA</v>
      </c>
      <c r="D492" t="s">
        <v>16</v>
      </c>
      <c r="E492" t="s">
        <v>96</v>
      </c>
      <c r="F492">
        <v>6</v>
      </c>
      <c r="G492" s="6" t="str">
        <f>VLOOKUP(Tabella1[[#This Row],[COD. MACCHINA]],Tabella35[],2,FALSE)</f>
        <v>MSA matr.4319</v>
      </c>
      <c r="H492">
        <v>569593</v>
      </c>
      <c r="I492">
        <v>570389</v>
      </c>
      <c r="J492" s="6">
        <f>Tabella1[[#This Row],[ASS. FINALI]]-Tabella1[[#This Row],[ASS.INIZIALI]]</f>
        <v>796</v>
      </c>
      <c r="K492" t="s">
        <v>20</v>
      </c>
      <c r="M492" s="6">
        <f>ROUNDDOWN(IF(Tabella1[[#This Row],[DOPPIO OPERATORE '[SI/NO']]]="SI",Tabella1[[#This Row],[DIFFERENZA]]/2,Tabella1[[#This Row],[DIFFERENZA]]),0)</f>
        <v>796</v>
      </c>
      <c r="O492" s="6">
        <f>Tabella1[[#This Row],[DIFFERENZA EFFETTIVA SE DOPPIO OPERATORE]]-Tabella1[[#This Row],[SCARTI]]</f>
        <v>796</v>
      </c>
      <c r="P492" s="4">
        <v>0.61111111111111105</v>
      </c>
      <c r="Q492" s="4">
        <v>0.72916666666666663</v>
      </c>
      <c r="R492" s="5">
        <f>Tabella1[[#This Row],[ORA FINE MATTINA]]-Tabella1[[#This Row],[ORA INIZIO MATTINA]]</f>
        <v>0.11805555555555558</v>
      </c>
      <c r="S492" s="4"/>
      <c r="T492" s="4"/>
      <c r="U492" s="5">
        <f>Tabella1[[#This Row],[ORA FINE POMERIGGIO]]-Tabella1[[#This Row],[ORA INIZIO POMERIGGIO]]</f>
        <v>0</v>
      </c>
      <c r="V492" s="5">
        <f>Tabella1[[#This Row],[TOT. TEMPO POMERIGGIO]]+Tabella1[[#This Row],[TOT. TEMPO MATTINA]]</f>
        <v>0.11805555555555558</v>
      </c>
      <c r="W492" s="7">
        <f>((HOUR(Tabella1[[#This Row],[TOT. ORE]])*60)+MINUTE(Tabella1[[#This Row],[TOT. ORE]]))</f>
        <v>170</v>
      </c>
      <c r="Y492" s="6">
        <f>Tabella1[[#This Row],[TOT. MINUTI]]-Tabella1[[#This Row],[FERMO MACCHINA]]</f>
        <v>170</v>
      </c>
      <c r="Z492" s="6">
        <f>ROUNDDOWN(Tabella1[[#This Row],[DIFFERENZA EFFETTIVA - SCARTI]]/Tabella1[[#This Row],[TEMPO EFFETTIVO]]*60,0)</f>
        <v>280</v>
      </c>
    </row>
    <row r="493" spans="1:27" x14ac:dyDescent="0.25">
      <c r="A493" s="1">
        <v>44634</v>
      </c>
      <c r="B493">
        <v>11</v>
      </c>
      <c r="C493" s="6" t="str">
        <f>VLOOKUP(Tabella1[[#This Row],[COD. OPERATORE]],Tabella3[],2,FALSE)</f>
        <v>ILENIA</v>
      </c>
      <c r="D493" t="s">
        <v>16</v>
      </c>
      <c r="E493" t="s">
        <v>127</v>
      </c>
      <c r="F493">
        <v>6</v>
      </c>
      <c r="G493" s="6" t="str">
        <f>VLOOKUP(Tabella1[[#This Row],[COD. MACCHINA]],Tabella35[],2,FALSE)</f>
        <v>MSA matr.4319</v>
      </c>
      <c r="H493">
        <v>570389</v>
      </c>
      <c r="I493">
        <v>570602</v>
      </c>
      <c r="J493" s="6">
        <f>Tabella1[[#This Row],[ASS. FINALI]]-Tabella1[[#This Row],[ASS.INIZIALI]]</f>
        <v>213</v>
      </c>
      <c r="K493" t="s">
        <v>20</v>
      </c>
      <c r="M493" s="6">
        <f>ROUNDDOWN(IF(Tabella1[[#This Row],[DOPPIO OPERATORE '[SI/NO']]]="SI",Tabella1[[#This Row],[DIFFERENZA]]/2,Tabella1[[#This Row],[DIFFERENZA]]),0)</f>
        <v>213</v>
      </c>
      <c r="O493" s="6">
        <f>Tabella1[[#This Row],[DIFFERENZA EFFETTIVA SE DOPPIO OPERATORE]]-Tabella1[[#This Row],[SCARTI]]</f>
        <v>213</v>
      </c>
      <c r="P493" s="4">
        <v>0.33333333333333331</v>
      </c>
      <c r="Q493" s="4">
        <v>0.3576388888888889</v>
      </c>
      <c r="R493" s="5">
        <f>Tabella1[[#This Row],[ORA FINE MATTINA]]-Tabella1[[#This Row],[ORA INIZIO MATTINA]]</f>
        <v>2.430555555555558E-2</v>
      </c>
      <c r="S493" s="4"/>
      <c r="T493" s="4"/>
      <c r="U493" s="5">
        <f>Tabella1[[#This Row],[ORA FINE POMERIGGIO]]-Tabella1[[#This Row],[ORA INIZIO POMERIGGIO]]</f>
        <v>0</v>
      </c>
      <c r="V493" s="5">
        <f>Tabella1[[#This Row],[TOT. TEMPO POMERIGGIO]]+Tabella1[[#This Row],[TOT. TEMPO MATTINA]]</f>
        <v>2.430555555555558E-2</v>
      </c>
      <c r="W493" s="7">
        <f>((HOUR(Tabella1[[#This Row],[TOT. ORE]])*60)+MINUTE(Tabella1[[#This Row],[TOT. ORE]]))</f>
        <v>35</v>
      </c>
      <c r="Y493" s="6">
        <f>Tabella1[[#This Row],[TOT. MINUTI]]-Tabella1[[#This Row],[FERMO MACCHINA]]</f>
        <v>35</v>
      </c>
      <c r="Z493" s="6">
        <f>ROUNDDOWN(Tabella1[[#This Row],[DIFFERENZA EFFETTIVA - SCARTI]]/Tabella1[[#This Row],[TEMPO EFFETTIVO]]*60,0)</f>
        <v>365</v>
      </c>
    </row>
    <row r="494" spans="1:27" x14ac:dyDescent="0.25">
      <c r="A494" s="1">
        <v>44629</v>
      </c>
      <c r="B494">
        <v>32</v>
      </c>
      <c r="C494" s="6" t="str">
        <f>VLOOKUP(Tabella1[[#This Row],[COD. OPERATORE]],Tabella3[],2,FALSE)</f>
        <v>ALESSANDRA</v>
      </c>
      <c r="D494" t="s">
        <v>56</v>
      </c>
      <c r="E494" t="s">
        <v>258</v>
      </c>
      <c r="F494" t="s">
        <v>64</v>
      </c>
      <c r="G494" s="6" t="str">
        <f>VLOOKUP(Tabella1[[#This Row],[COD. MACCHINA]],Tabella35[],2,FALSE)</f>
        <v>MANUALE</v>
      </c>
      <c r="H494">
        <v>0</v>
      </c>
      <c r="I494">
        <v>608</v>
      </c>
      <c r="J494" s="6">
        <f>Tabella1[[#This Row],[ASS. FINALI]]-Tabella1[[#This Row],[ASS.INIZIALI]]</f>
        <v>608</v>
      </c>
      <c r="K494" t="s">
        <v>20</v>
      </c>
      <c r="M494" s="6">
        <f>ROUNDDOWN(IF(Tabella1[[#This Row],[DOPPIO OPERATORE '[SI/NO']]]="SI",Tabella1[[#This Row],[DIFFERENZA]]/2,Tabella1[[#This Row],[DIFFERENZA]]),0)</f>
        <v>608</v>
      </c>
      <c r="O494" s="6">
        <f>Tabella1[[#This Row],[DIFFERENZA EFFETTIVA SE DOPPIO OPERATORE]]-Tabella1[[#This Row],[SCARTI]]</f>
        <v>608</v>
      </c>
      <c r="P494" s="4">
        <v>0.60069444444444442</v>
      </c>
      <c r="Q494" s="4">
        <v>0.72916666666666663</v>
      </c>
      <c r="R494" s="5">
        <f>Tabella1[[#This Row],[ORA FINE MATTINA]]-Tabella1[[#This Row],[ORA INIZIO MATTINA]]</f>
        <v>0.12847222222222221</v>
      </c>
      <c r="S494" s="4"/>
      <c r="T494" s="4"/>
      <c r="U494" s="5">
        <f>Tabella1[[#This Row],[ORA FINE POMERIGGIO]]-Tabella1[[#This Row],[ORA INIZIO POMERIGGIO]]</f>
        <v>0</v>
      </c>
      <c r="V494" s="5">
        <f>Tabella1[[#This Row],[TOT. TEMPO POMERIGGIO]]+Tabella1[[#This Row],[TOT. TEMPO MATTINA]]</f>
        <v>0.12847222222222221</v>
      </c>
      <c r="W494" s="7">
        <f>((HOUR(Tabella1[[#This Row],[TOT. ORE]])*60)+MINUTE(Tabella1[[#This Row],[TOT. ORE]]))</f>
        <v>185</v>
      </c>
      <c r="Y494" s="6">
        <f>Tabella1[[#This Row],[TOT. MINUTI]]-Tabella1[[#This Row],[FERMO MACCHINA]]</f>
        <v>185</v>
      </c>
      <c r="Z494" s="6">
        <f>ROUNDDOWN(Tabella1[[#This Row],[DIFFERENZA EFFETTIVA - SCARTI]]/Tabella1[[#This Row],[TEMPO EFFETTIVO]]*60,0)</f>
        <v>197</v>
      </c>
    </row>
    <row r="495" spans="1:27" x14ac:dyDescent="0.25">
      <c r="A495" s="1">
        <v>44630</v>
      </c>
      <c r="B495">
        <v>32</v>
      </c>
      <c r="C495" s="6" t="str">
        <f>VLOOKUP(Tabella1[[#This Row],[COD. OPERATORE]],Tabella3[],2,FALSE)</f>
        <v>ALESSANDRA</v>
      </c>
      <c r="D495" t="s">
        <v>56</v>
      </c>
      <c r="E495" t="s">
        <v>258</v>
      </c>
      <c r="F495" t="s">
        <v>64</v>
      </c>
      <c r="G495" s="6" t="str">
        <f>VLOOKUP(Tabella1[[#This Row],[COD. MACCHINA]],Tabella35[],2,FALSE)</f>
        <v>MANUALE</v>
      </c>
      <c r="H495">
        <v>609</v>
      </c>
      <c r="I495">
        <v>750</v>
      </c>
      <c r="J495" s="6">
        <f>Tabella1[[#This Row],[ASS. FINALI]]-Tabella1[[#This Row],[ASS.INIZIALI]]</f>
        <v>141</v>
      </c>
      <c r="K495" t="s">
        <v>20</v>
      </c>
      <c r="M495" s="6">
        <f>ROUNDDOWN(IF(Tabella1[[#This Row],[DOPPIO OPERATORE '[SI/NO']]]="SI",Tabella1[[#This Row],[DIFFERENZA]]/2,Tabella1[[#This Row],[DIFFERENZA]]),0)</f>
        <v>141</v>
      </c>
      <c r="O495" s="6">
        <f>Tabella1[[#This Row],[DIFFERENZA EFFETTIVA SE DOPPIO OPERATORE]]-Tabella1[[#This Row],[SCARTI]]</f>
        <v>141</v>
      </c>
      <c r="P495" s="4">
        <v>0.3125</v>
      </c>
      <c r="Q495" s="4">
        <v>0.3263888888888889</v>
      </c>
      <c r="R495" s="5">
        <f>Tabella1[[#This Row],[ORA FINE MATTINA]]-Tabella1[[#This Row],[ORA INIZIO MATTINA]]</f>
        <v>1.3888888888888895E-2</v>
      </c>
      <c r="S495" s="4"/>
      <c r="T495" s="4"/>
      <c r="U495" s="5">
        <f>Tabella1[[#This Row],[ORA FINE POMERIGGIO]]-Tabella1[[#This Row],[ORA INIZIO POMERIGGIO]]</f>
        <v>0</v>
      </c>
      <c r="V495" s="5">
        <f>Tabella1[[#This Row],[TOT. TEMPO POMERIGGIO]]+Tabella1[[#This Row],[TOT. TEMPO MATTINA]]</f>
        <v>1.3888888888888895E-2</v>
      </c>
      <c r="W495" s="7">
        <f>((HOUR(Tabella1[[#This Row],[TOT. ORE]])*60)+MINUTE(Tabella1[[#This Row],[TOT. ORE]]))</f>
        <v>20</v>
      </c>
      <c r="Y495" s="6">
        <f>Tabella1[[#This Row],[TOT. MINUTI]]-Tabella1[[#This Row],[FERMO MACCHINA]]</f>
        <v>20</v>
      </c>
      <c r="Z495" s="6">
        <f>ROUNDDOWN(Tabella1[[#This Row],[DIFFERENZA EFFETTIVA - SCARTI]]/Tabella1[[#This Row],[TEMPO EFFETTIVO]]*60,0)</f>
        <v>423</v>
      </c>
    </row>
    <row r="496" spans="1:27" x14ac:dyDescent="0.25">
      <c r="A496" s="1">
        <v>44630</v>
      </c>
      <c r="B496">
        <v>32</v>
      </c>
      <c r="C496" s="6" t="str">
        <f>VLOOKUP(Tabella1[[#This Row],[COD. OPERATORE]],Tabella3[],2,FALSE)</f>
        <v>ALESSANDRA</v>
      </c>
      <c r="D496" t="s">
        <v>56</v>
      </c>
      <c r="E496" t="s">
        <v>90</v>
      </c>
      <c r="F496" t="s">
        <v>64</v>
      </c>
      <c r="G496" s="6" t="str">
        <f>VLOOKUP(Tabella1[[#This Row],[COD. MACCHINA]],Tabella35[],2,FALSE)</f>
        <v>MANUALE</v>
      </c>
      <c r="H496">
        <v>0</v>
      </c>
      <c r="I496">
        <v>1066</v>
      </c>
      <c r="J496" s="6">
        <f>Tabella1[[#This Row],[ASS. FINALI]]-Tabella1[[#This Row],[ASS.INIZIALI]]</f>
        <v>1066</v>
      </c>
      <c r="K496" t="s">
        <v>20</v>
      </c>
      <c r="M496" s="6">
        <f>ROUNDDOWN(IF(Tabella1[[#This Row],[DOPPIO OPERATORE '[SI/NO']]]="SI",Tabella1[[#This Row],[DIFFERENZA]]/2,Tabella1[[#This Row],[DIFFERENZA]]),0)</f>
        <v>1066</v>
      </c>
      <c r="O496" s="6">
        <f>Tabella1[[#This Row],[DIFFERENZA EFFETTIVA SE DOPPIO OPERATORE]]-Tabella1[[#This Row],[SCARTI]]</f>
        <v>1066</v>
      </c>
      <c r="P496" s="4">
        <v>0.3263888888888889</v>
      </c>
      <c r="Q496" s="4">
        <v>0.45833333333333331</v>
      </c>
      <c r="R496" s="5">
        <f>Tabella1[[#This Row],[ORA FINE MATTINA]]-Tabella1[[#This Row],[ORA INIZIO MATTINA]]</f>
        <v>0.13194444444444442</v>
      </c>
      <c r="S496" s="4"/>
      <c r="T496" s="4"/>
      <c r="U496" s="5">
        <f>Tabella1[[#This Row],[ORA FINE POMERIGGIO]]-Tabella1[[#This Row],[ORA INIZIO POMERIGGIO]]</f>
        <v>0</v>
      </c>
      <c r="V496" s="5">
        <f>Tabella1[[#This Row],[TOT. TEMPO POMERIGGIO]]+Tabella1[[#This Row],[TOT. TEMPO MATTINA]]</f>
        <v>0.13194444444444442</v>
      </c>
      <c r="W496" s="7">
        <f>((HOUR(Tabella1[[#This Row],[TOT. ORE]])*60)+MINUTE(Tabella1[[#This Row],[TOT. ORE]]))</f>
        <v>190</v>
      </c>
      <c r="Y496" s="6">
        <f>Tabella1[[#This Row],[TOT. MINUTI]]-Tabella1[[#This Row],[FERMO MACCHINA]]</f>
        <v>190</v>
      </c>
      <c r="Z496" s="6">
        <f>ROUNDDOWN(Tabella1[[#This Row],[DIFFERENZA EFFETTIVA - SCARTI]]/Tabella1[[#This Row],[TEMPO EFFETTIVO]]*60,0)</f>
        <v>336</v>
      </c>
    </row>
    <row r="497" spans="1:26" x14ac:dyDescent="0.25">
      <c r="A497" s="1">
        <v>44630</v>
      </c>
      <c r="B497">
        <v>32</v>
      </c>
      <c r="C497" s="6" t="str">
        <f>VLOOKUP(Tabella1[[#This Row],[COD. OPERATORE]],Tabella3[],2,FALSE)</f>
        <v>ALESSANDRA</v>
      </c>
      <c r="D497" t="s">
        <v>56</v>
      </c>
      <c r="E497" t="s">
        <v>266</v>
      </c>
      <c r="F497" t="s">
        <v>64</v>
      </c>
      <c r="G497" s="6" t="str">
        <f>VLOOKUP(Tabella1[[#This Row],[COD. MACCHINA]],Tabella35[],2,FALSE)</f>
        <v>MANUALE</v>
      </c>
      <c r="H497">
        <v>84</v>
      </c>
      <c r="I497">
        <v>500</v>
      </c>
      <c r="J497" s="6">
        <f>Tabella1[[#This Row],[ASS. FINALI]]-Tabella1[[#This Row],[ASS.INIZIALI]]</f>
        <v>416</v>
      </c>
      <c r="K497" t="s">
        <v>58</v>
      </c>
      <c r="M497" s="6">
        <f>ROUNDDOWN(IF(Tabella1[[#This Row],[DOPPIO OPERATORE '[SI/NO']]]="SI",Tabella1[[#This Row],[DIFFERENZA]]/2,Tabella1[[#This Row],[DIFFERENZA]]),0)</f>
        <v>208</v>
      </c>
      <c r="O497" s="6">
        <f>Tabella1[[#This Row],[DIFFERENZA EFFETTIVA SE DOPPIO OPERATORE]]-Tabella1[[#This Row],[SCARTI]]</f>
        <v>208</v>
      </c>
      <c r="P497" s="4">
        <v>0.5625</v>
      </c>
      <c r="Q497" s="4">
        <v>0.60625000000000007</v>
      </c>
      <c r="R497" s="5">
        <f>Tabella1[[#This Row],[ORA FINE MATTINA]]-Tabella1[[#This Row],[ORA INIZIO MATTINA]]</f>
        <v>4.3750000000000067E-2</v>
      </c>
      <c r="S497" s="4"/>
      <c r="T497" s="4"/>
      <c r="U497" s="5">
        <f>Tabella1[[#This Row],[ORA FINE POMERIGGIO]]-Tabella1[[#This Row],[ORA INIZIO POMERIGGIO]]</f>
        <v>0</v>
      </c>
      <c r="V497" s="5">
        <f>Tabella1[[#This Row],[TOT. TEMPO POMERIGGIO]]+Tabella1[[#This Row],[TOT. TEMPO MATTINA]]</f>
        <v>4.3750000000000067E-2</v>
      </c>
      <c r="W497" s="7">
        <f>((HOUR(Tabella1[[#This Row],[TOT. ORE]])*60)+MINUTE(Tabella1[[#This Row],[TOT. ORE]]))</f>
        <v>63</v>
      </c>
      <c r="Y497" s="6">
        <f>Tabella1[[#This Row],[TOT. MINUTI]]-Tabella1[[#This Row],[FERMO MACCHINA]]</f>
        <v>63</v>
      </c>
      <c r="Z497" s="6">
        <f>ROUNDDOWN(Tabella1[[#This Row],[DIFFERENZA EFFETTIVA - SCARTI]]/Tabella1[[#This Row],[TEMPO EFFETTIVO]]*60,0)</f>
        <v>198</v>
      </c>
    </row>
    <row r="498" spans="1:26" x14ac:dyDescent="0.25">
      <c r="A498" s="1">
        <v>44630</v>
      </c>
      <c r="B498">
        <v>32</v>
      </c>
      <c r="C498" s="6" t="str">
        <f>VLOOKUP(Tabella1[[#This Row],[COD. OPERATORE]],Tabella3[],2,FALSE)</f>
        <v>ALESSANDRA</v>
      </c>
      <c r="D498" t="s">
        <v>56</v>
      </c>
      <c r="E498" t="s">
        <v>90</v>
      </c>
      <c r="F498" t="s">
        <v>64</v>
      </c>
      <c r="G498" s="6" t="str">
        <f>VLOOKUP(Tabella1[[#This Row],[COD. MACCHINA]],Tabella35[],2,FALSE)</f>
        <v>MANUALE</v>
      </c>
      <c r="H498">
        <v>0</v>
      </c>
      <c r="I498">
        <v>800</v>
      </c>
      <c r="J498" s="6">
        <f>Tabella1[[#This Row],[ASS. FINALI]]-Tabella1[[#This Row],[ASS.INIZIALI]]</f>
        <v>800</v>
      </c>
      <c r="K498" t="s">
        <v>58</v>
      </c>
      <c r="M498" s="6">
        <f>ROUNDDOWN(IF(Tabella1[[#This Row],[DOPPIO OPERATORE '[SI/NO']]]="SI",Tabella1[[#This Row],[DIFFERENZA]]/2,Tabella1[[#This Row],[DIFFERENZA]]),0)</f>
        <v>400</v>
      </c>
      <c r="O498" s="6">
        <f>Tabella1[[#This Row],[DIFFERENZA EFFETTIVA SE DOPPIO OPERATORE]]-Tabella1[[#This Row],[SCARTI]]</f>
        <v>400</v>
      </c>
      <c r="P498" s="4">
        <v>0.3125</v>
      </c>
      <c r="Q498" s="4">
        <v>0.44861111111111113</v>
      </c>
      <c r="R498" s="5">
        <f>Tabella1[[#This Row],[ORA FINE MATTINA]]-Tabella1[[#This Row],[ORA INIZIO MATTINA]]</f>
        <v>0.13611111111111113</v>
      </c>
      <c r="S498" s="4"/>
      <c r="T498" s="4"/>
      <c r="U498" s="5">
        <f>Tabella1[[#This Row],[ORA FINE POMERIGGIO]]-Tabella1[[#This Row],[ORA INIZIO POMERIGGIO]]</f>
        <v>0</v>
      </c>
      <c r="V498" s="5">
        <f>Tabella1[[#This Row],[TOT. TEMPO POMERIGGIO]]+Tabella1[[#This Row],[TOT. TEMPO MATTINA]]</f>
        <v>0.13611111111111113</v>
      </c>
      <c r="W498" s="7">
        <f>((HOUR(Tabella1[[#This Row],[TOT. ORE]])*60)+MINUTE(Tabella1[[#This Row],[TOT. ORE]]))</f>
        <v>196</v>
      </c>
      <c r="Y498" s="6">
        <f>Tabella1[[#This Row],[TOT. MINUTI]]-Tabella1[[#This Row],[FERMO MACCHINA]]</f>
        <v>196</v>
      </c>
      <c r="Z498" s="6">
        <f>ROUNDDOWN(Tabella1[[#This Row],[DIFFERENZA EFFETTIVA - SCARTI]]/Tabella1[[#This Row],[TEMPO EFFETTIVO]]*60,0)</f>
        <v>122</v>
      </c>
    </row>
    <row r="499" spans="1:26" x14ac:dyDescent="0.25">
      <c r="A499" s="1">
        <v>44634</v>
      </c>
      <c r="B499">
        <v>32</v>
      </c>
      <c r="C499" s="6" t="str">
        <f>VLOOKUP(Tabella1[[#This Row],[COD. OPERATORE]],Tabella3[],2,FALSE)</f>
        <v>ALESSANDRA</v>
      </c>
      <c r="D499" t="s">
        <v>56</v>
      </c>
      <c r="E499" t="s">
        <v>112</v>
      </c>
      <c r="F499" t="s">
        <v>64</v>
      </c>
      <c r="G499" s="6" t="str">
        <f>VLOOKUP(Tabella1[[#This Row],[COD. MACCHINA]],Tabella35[],2,FALSE)</f>
        <v>MANUALE</v>
      </c>
      <c r="H499">
        <v>0</v>
      </c>
      <c r="I499">
        <v>1312</v>
      </c>
      <c r="J499" s="6">
        <f>Tabella1[[#This Row],[ASS. FINALI]]-Tabella1[[#This Row],[ASS.INIZIALI]]</f>
        <v>1312</v>
      </c>
      <c r="K499" t="s">
        <v>58</v>
      </c>
      <c r="M499" s="6">
        <f>ROUNDDOWN(IF(Tabella1[[#This Row],[DOPPIO OPERATORE '[SI/NO']]]="SI",Tabella1[[#This Row],[DIFFERENZA]]/2,Tabella1[[#This Row],[DIFFERENZA]]),0)</f>
        <v>656</v>
      </c>
      <c r="O499" s="6">
        <f>Tabella1[[#This Row],[DIFFERENZA EFFETTIVA SE DOPPIO OPERATORE]]-Tabella1[[#This Row],[SCARTI]]</f>
        <v>656</v>
      </c>
      <c r="P499" s="4">
        <v>0.47916666666666669</v>
      </c>
      <c r="Q499" s="4">
        <v>0.5</v>
      </c>
      <c r="R499" s="5">
        <f>Tabella1[[#This Row],[ORA FINE MATTINA]]-Tabella1[[#This Row],[ORA INIZIO MATTINA]]</f>
        <v>2.0833333333333315E-2</v>
      </c>
      <c r="S499" s="4">
        <v>0.5625</v>
      </c>
      <c r="T499" s="4">
        <v>0.72916666666666663</v>
      </c>
      <c r="U499" s="5">
        <f>Tabella1[[#This Row],[ORA FINE POMERIGGIO]]-Tabella1[[#This Row],[ORA INIZIO POMERIGGIO]]</f>
        <v>0.16666666666666663</v>
      </c>
      <c r="V499" s="5">
        <f>Tabella1[[#This Row],[TOT. TEMPO POMERIGGIO]]+Tabella1[[#This Row],[TOT. TEMPO MATTINA]]</f>
        <v>0.18749999999999994</v>
      </c>
      <c r="W499" s="7">
        <f>((HOUR(Tabella1[[#This Row],[TOT. ORE]])*60)+MINUTE(Tabella1[[#This Row],[TOT. ORE]]))</f>
        <v>270</v>
      </c>
      <c r="Y499" s="6">
        <f>Tabella1[[#This Row],[TOT. MINUTI]]-Tabella1[[#This Row],[FERMO MACCHINA]]</f>
        <v>270</v>
      </c>
      <c r="Z499" s="6">
        <f>ROUNDDOWN(Tabella1[[#This Row],[DIFFERENZA EFFETTIVA - SCARTI]]/Tabella1[[#This Row],[TEMPO EFFETTIVO]]*60,0)</f>
        <v>145</v>
      </c>
    </row>
    <row r="500" spans="1:26" x14ac:dyDescent="0.25">
      <c r="A500" s="1">
        <v>44634</v>
      </c>
      <c r="B500">
        <v>32</v>
      </c>
      <c r="C500" s="6" t="str">
        <f>VLOOKUP(Tabella1[[#This Row],[COD. OPERATORE]],Tabella3[],2,FALSE)</f>
        <v>ALESSANDRA</v>
      </c>
      <c r="D500" t="s">
        <v>56</v>
      </c>
      <c r="E500" t="s">
        <v>112</v>
      </c>
      <c r="F500" t="s">
        <v>64</v>
      </c>
      <c r="G500" s="6" t="str">
        <f>VLOOKUP(Tabella1[[#This Row],[COD. MACCHINA]],Tabella35[],2,FALSE)</f>
        <v>MANUALE</v>
      </c>
      <c r="H500">
        <v>160</v>
      </c>
      <c r="I500">
        <v>320</v>
      </c>
      <c r="J500" s="6">
        <f>Tabella1[[#This Row],[ASS. FINALI]]-Tabella1[[#This Row],[ASS.INIZIALI]]</f>
        <v>160</v>
      </c>
      <c r="K500" t="s">
        <v>58</v>
      </c>
      <c r="M500" s="6">
        <f>ROUNDDOWN(IF(Tabella1[[#This Row],[DOPPIO OPERATORE '[SI/NO']]]="SI",Tabella1[[#This Row],[DIFFERENZA]]/2,Tabella1[[#This Row],[DIFFERENZA]]),0)</f>
        <v>80</v>
      </c>
      <c r="O500" s="6">
        <f>Tabella1[[#This Row],[DIFFERENZA EFFETTIVA SE DOPPIO OPERATORE]]-Tabella1[[#This Row],[SCARTI]]</f>
        <v>80</v>
      </c>
      <c r="P500" s="4">
        <v>0.44861111111111113</v>
      </c>
      <c r="Q500" s="4">
        <v>0.47916666666666669</v>
      </c>
      <c r="R500" s="5">
        <f>Tabella1[[#This Row],[ORA FINE MATTINA]]-Tabella1[[#This Row],[ORA INIZIO MATTINA]]</f>
        <v>3.0555555555555558E-2</v>
      </c>
      <c r="S500" s="4"/>
      <c r="T500" s="4"/>
      <c r="U500" s="5">
        <f>Tabella1[[#This Row],[ORA FINE POMERIGGIO]]-Tabella1[[#This Row],[ORA INIZIO POMERIGGIO]]</f>
        <v>0</v>
      </c>
      <c r="V500" s="5">
        <f>Tabella1[[#This Row],[TOT. TEMPO POMERIGGIO]]+Tabella1[[#This Row],[TOT. TEMPO MATTINA]]</f>
        <v>3.0555555555555558E-2</v>
      </c>
      <c r="W500" s="7">
        <f>((HOUR(Tabella1[[#This Row],[TOT. ORE]])*60)+MINUTE(Tabella1[[#This Row],[TOT. ORE]]))</f>
        <v>44</v>
      </c>
      <c r="Y500" s="6">
        <f>Tabella1[[#This Row],[TOT. MINUTI]]-Tabella1[[#This Row],[FERMO MACCHINA]]</f>
        <v>44</v>
      </c>
      <c r="Z500" s="6">
        <f>ROUNDDOWN(Tabella1[[#This Row],[DIFFERENZA EFFETTIVA - SCARTI]]/Tabella1[[#This Row],[TEMPO EFFETTIVO]]*60,0)</f>
        <v>109</v>
      </c>
    </row>
    <row r="501" spans="1:26" x14ac:dyDescent="0.25">
      <c r="A501" s="1">
        <v>44635</v>
      </c>
      <c r="B501">
        <v>32</v>
      </c>
      <c r="C501" s="6" t="str">
        <f>VLOOKUP(Tabella1[[#This Row],[COD. OPERATORE]],Tabella3[],2,FALSE)</f>
        <v>ALESSANDRA</v>
      </c>
      <c r="D501" t="s">
        <v>56</v>
      </c>
      <c r="E501" t="s">
        <v>86</v>
      </c>
      <c r="F501" t="s">
        <v>64</v>
      </c>
      <c r="G501" s="6" t="str">
        <f>VLOOKUP(Tabella1[[#This Row],[COD. MACCHINA]],Tabella35[],2,FALSE)</f>
        <v>MANUALE</v>
      </c>
      <c r="H501">
        <v>1320</v>
      </c>
      <c r="I501">
        <v>1600</v>
      </c>
      <c r="J501" s="6">
        <f>Tabella1[[#This Row],[ASS. FINALI]]-Tabella1[[#This Row],[ASS.INIZIALI]]</f>
        <v>280</v>
      </c>
      <c r="K501" t="s">
        <v>58</v>
      </c>
      <c r="M501" s="6">
        <f>ROUNDDOWN(IF(Tabella1[[#This Row],[DOPPIO OPERATORE '[SI/NO']]]="SI",Tabella1[[#This Row],[DIFFERENZA]]/2,Tabella1[[#This Row],[DIFFERENZA]]),0)</f>
        <v>140</v>
      </c>
      <c r="O501" s="6">
        <f>Tabella1[[#This Row],[DIFFERENZA EFFETTIVA SE DOPPIO OPERATORE]]-Tabella1[[#This Row],[SCARTI]]</f>
        <v>140</v>
      </c>
      <c r="P501" s="4">
        <v>0.33333333333333331</v>
      </c>
      <c r="Q501" s="4">
        <v>0.5</v>
      </c>
      <c r="R501" s="5">
        <f>Tabella1[[#This Row],[ORA FINE MATTINA]]-Tabella1[[#This Row],[ORA INIZIO MATTINA]]</f>
        <v>0.16666666666666669</v>
      </c>
      <c r="S501" s="4">
        <v>0.5625</v>
      </c>
      <c r="T501" s="4">
        <v>0.72916666666666663</v>
      </c>
      <c r="U501" s="5">
        <f>Tabella1[[#This Row],[ORA FINE POMERIGGIO]]-Tabella1[[#This Row],[ORA INIZIO POMERIGGIO]]</f>
        <v>0.16666666666666663</v>
      </c>
      <c r="V501" s="5">
        <f>Tabella1[[#This Row],[TOT. TEMPO POMERIGGIO]]+Tabella1[[#This Row],[TOT. TEMPO MATTINA]]</f>
        <v>0.33333333333333331</v>
      </c>
      <c r="W501" s="7">
        <f>((HOUR(Tabella1[[#This Row],[TOT. ORE]])*60)+MINUTE(Tabella1[[#This Row],[TOT. ORE]]))</f>
        <v>480</v>
      </c>
      <c r="Y501" s="6">
        <f>Tabella1[[#This Row],[TOT. MINUTI]]-Tabella1[[#This Row],[FERMO MACCHINA]]</f>
        <v>480</v>
      </c>
      <c r="Z501" s="6">
        <f>ROUNDDOWN(Tabella1[[#This Row],[DIFFERENZA EFFETTIVA - SCARTI]]/Tabella1[[#This Row],[TEMPO EFFETTIVO]]*60,0)</f>
        <v>17</v>
      </c>
    </row>
    <row r="502" spans="1:26" x14ac:dyDescent="0.25">
      <c r="A502" s="1">
        <v>44628</v>
      </c>
      <c r="B502">
        <v>1</v>
      </c>
      <c r="C502" s="6" t="str">
        <f>VLOOKUP(Tabella1[[#This Row],[COD. OPERATORE]],Tabella3[],2,FALSE)</f>
        <v>ROBY</v>
      </c>
      <c r="D502" t="s">
        <v>54</v>
      </c>
      <c r="E502" t="s">
        <v>129</v>
      </c>
      <c r="F502">
        <v>1</v>
      </c>
      <c r="G502" s="6" t="str">
        <f>VLOOKUP(Tabella1[[#This Row],[COD. MACCHINA]],Tabella35[],2,FALSE)</f>
        <v>TRAPANO A COLONNA</v>
      </c>
      <c r="H502">
        <v>6280</v>
      </c>
      <c r="I502">
        <v>9750</v>
      </c>
      <c r="J502" s="6">
        <f>Tabella1[[#This Row],[ASS. FINALI]]-Tabella1[[#This Row],[ASS.INIZIALI]]</f>
        <v>3470</v>
      </c>
      <c r="K502" t="s">
        <v>20</v>
      </c>
      <c r="M502" s="6">
        <f>ROUNDDOWN(IF(Tabella1[[#This Row],[DOPPIO OPERATORE '[SI/NO']]]="SI",Tabella1[[#This Row],[DIFFERENZA]]/2,Tabella1[[#This Row],[DIFFERENZA]]),0)</f>
        <v>3470</v>
      </c>
      <c r="O502" s="6">
        <f>Tabella1[[#This Row],[DIFFERENZA EFFETTIVA SE DOPPIO OPERATORE]]-Tabella1[[#This Row],[SCARTI]]</f>
        <v>3470</v>
      </c>
      <c r="P502" s="4">
        <v>0.33333333333333331</v>
      </c>
      <c r="Q502" s="4">
        <v>0.5</v>
      </c>
      <c r="R502" s="5">
        <f>Tabella1[[#This Row],[ORA FINE MATTINA]]-Tabella1[[#This Row],[ORA INIZIO MATTINA]]</f>
        <v>0.16666666666666669</v>
      </c>
      <c r="S502" s="4">
        <v>0.5625</v>
      </c>
      <c r="T502" s="4">
        <v>0.72916666666666663</v>
      </c>
      <c r="U502" s="5">
        <f>Tabella1[[#This Row],[ORA FINE POMERIGGIO]]-Tabella1[[#This Row],[ORA INIZIO POMERIGGIO]]</f>
        <v>0.16666666666666663</v>
      </c>
      <c r="V502" s="5">
        <f>Tabella1[[#This Row],[TOT. TEMPO POMERIGGIO]]+Tabella1[[#This Row],[TOT. TEMPO MATTINA]]</f>
        <v>0.33333333333333331</v>
      </c>
      <c r="W502" s="7">
        <f>((HOUR(Tabella1[[#This Row],[TOT. ORE]])*60)+MINUTE(Tabella1[[#This Row],[TOT. ORE]]))</f>
        <v>480</v>
      </c>
      <c r="Y502" s="6">
        <f>Tabella1[[#This Row],[TOT. MINUTI]]-Tabella1[[#This Row],[FERMO MACCHINA]]</f>
        <v>480</v>
      </c>
      <c r="Z502" s="6">
        <f>ROUNDDOWN(Tabella1[[#This Row],[DIFFERENZA EFFETTIVA - SCARTI]]/Tabella1[[#This Row],[TEMPO EFFETTIVO]]*60,0)</f>
        <v>433</v>
      </c>
    </row>
    <row r="503" spans="1:26" x14ac:dyDescent="0.25">
      <c r="A503" s="1">
        <v>44629</v>
      </c>
      <c r="B503">
        <v>1</v>
      </c>
      <c r="C503" s="6" t="str">
        <f>VLOOKUP(Tabella1[[#This Row],[COD. OPERATORE]],Tabella3[],2,FALSE)</f>
        <v>ROBY</v>
      </c>
      <c r="D503" t="s">
        <v>74</v>
      </c>
      <c r="E503" t="s">
        <v>155</v>
      </c>
      <c r="F503">
        <v>4</v>
      </c>
      <c r="G503" s="6" t="str">
        <f>VLOOKUP(Tabella1[[#This Row],[COD. MACCHINA]],Tabella35[],2,FALSE)</f>
        <v>LASER VERDE</v>
      </c>
      <c r="H503">
        <v>6280</v>
      </c>
      <c r="I503">
        <v>9750</v>
      </c>
      <c r="J503" s="6">
        <f>Tabella1[[#This Row],[ASS. FINALI]]-Tabella1[[#This Row],[ASS.INIZIALI]]</f>
        <v>3470</v>
      </c>
      <c r="K503" t="s">
        <v>20</v>
      </c>
      <c r="M503" s="6">
        <f>ROUNDDOWN(IF(Tabella1[[#This Row],[DOPPIO OPERATORE '[SI/NO']]]="SI",Tabella1[[#This Row],[DIFFERENZA]]/2,Tabella1[[#This Row],[DIFFERENZA]]),0)</f>
        <v>3470</v>
      </c>
      <c r="O503" s="6">
        <f>Tabella1[[#This Row],[DIFFERENZA EFFETTIVA SE DOPPIO OPERATORE]]-Tabella1[[#This Row],[SCARTI]]</f>
        <v>3470</v>
      </c>
      <c r="P503" s="4">
        <v>0.33333333333333331</v>
      </c>
      <c r="Q503" s="4">
        <v>0.5</v>
      </c>
      <c r="R503" s="5">
        <f>Tabella1[[#This Row],[ORA FINE MATTINA]]-Tabella1[[#This Row],[ORA INIZIO MATTINA]]</f>
        <v>0.16666666666666669</v>
      </c>
      <c r="S503" s="4">
        <v>0.5625</v>
      </c>
      <c r="T503" s="4">
        <v>0.72916666666666663</v>
      </c>
      <c r="U503" s="5">
        <f>Tabella1[[#This Row],[ORA FINE POMERIGGIO]]-Tabella1[[#This Row],[ORA INIZIO POMERIGGIO]]</f>
        <v>0.16666666666666663</v>
      </c>
      <c r="V503" s="5">
        <f>Tabella1[[#This Row],[TOT. TEMPO POMERIGGIO]]+Tabella1[[#This Row],[TOT. TEMPO MATTINA]]</f>
        <v>0.33333333333333331</v>
      </c>
      <c r="W503" s="7">
        <f>((HOUR(Tabella1[[#This Row],[TOT. ORE]])*60)+MINUTE(Tabella1[[#This Row],[TOT. ORE]]))</f>
        <v>480</v>
      </c>
      <c r="Y503" s="6">
        <f>Tabella1[[#This Row],[TOT. MINUTI]]-Tabella1[[#This Row],[FERMO MACCHINA]]</f>
        <v>480</v>
      </c>
      <c r="Z503" s="6">
        <f>ROUNDDOWN(Tabella1[[#This Row],[DIFFERENZA EFFETTIVA - SCARTI]]/Tabella1[[#This Row],[TEMPO EFFETTIVO]]*60,0)</f>
        <v>433</v>
      </c>
    </row>
    <row r="504" spans="1:26" x14ac:dyDescent="0.25">
      <c r="A504" s="1">
        <v>44629</v>
      </c>
      <c r="B504">
        <v>1</v>
      </c>
      <c r="C504" s="6" t="str">
        <f>VLOOKUP(Tabella1[[#This Row],[COD. OPERATORE]],Tabella3[],2,FALSE)</f>
        <v>ROBY</v>
      </c>
      <c r="D504" t="s">
        <v>74</v>
      </c>
      <c r="E504" t="s">
        <v>155</v>
      </c>
      <c r="F504">
        <v>22</v>
      </c>
      <c r="G504" s="6" t="str">
        <f>VLOOKUP(Tabella1[[#This Row],[COD. MACCHINA]],Tabella35[],2,FALSE)</f>
        <v>LASER VIOLA</v>
      </c>
      <c r="H504">
        <v>3621</v>
      </c>
      <c r="I504">
        <v>4593</v>
      </c>
      <c r="J504" s="6">
        <f>Tabella1[[#This Row],[ASS. FINALI]]-Tabella1[[#This Row],[ASS.INIZIALI]]</f>
        <v>972</v>
      </c>
      <c r="K504" t="s">
        <v>20</v>
      </c>
      <c r="M504" s="6">
        <f>ROUNDDOWN(IF(Tabella1[[#This Row],[DOPPIO OPERATORE '[SI/NO']]]="SI",Tabella1[[#This Row],[DIFFERENZA]]/2,Tabella1[[#This Row],[DIFFERENZA]]),0)</f>
        <v>972</v>
      </c>
      <c r="O504" s="6">
        <f>Tabella1[[#This Row],[DIFFERENZA EFFETTIVA SE DOPPIO OPERATORE]]-Tabella1[[#This Row],[SCARTI]]</f>
        <v>972</v>
      </c>
      <c r="P504" s="4">
        <v>0.33333333333333331</v>
      </c>
      <c r="Q504" s="4">
        <v>0.5</v>
      </c>
      <c r="R504" s="5">
        <f>Tabella1[[#This Row],[ORA FINE MATTINA]]-Tabella1[[#This Row],[ORA INIZIO MATTINA]]</f>
        <v>0.16666666666666669</v>
      </c>
      <c r="S504" s="4">
        <v>0.5625</v>
      </c>
      <c r="T504" s="4">
        <v>0.72916666666666663</v>
      </c>
      <c r="U504" s="5">
        <f>Tabella1[[#This Row],[ORA FINE POMERIGGIO]]-Tabella1[[#This Row],[ORA INIZIO POMERIGGIO]]</f>
        <v>0.16666666666666663</v>
      </c>
      <c r="V504" s="5">
        <f>Tabella1[[#This Row],[TOT. TEMPO POMERIGGIO]]+Tabella1[[#This Row],[TOT. TEMPO MATTINA]]</f>
        <v>0.33333333333333331</v>
      </c>
      <c r="W504" s="7">
        <f>((HOUR(Tabella1[[#This Row],[TOT. ORE]])*60)+MINUTE(Tabella1[[#This Row],[TOT. ORE]]))</f>
        <v>480</v>
      </c>
      <c r="Y504" s="6">
        <f>Tabella1[[#This Row],[TOT. MINUTI]]-Tabella1[[#This Row],[FERMO MACCHINA]]</f>
        <v>480</v>
      </c>
      <c r="Z504" s="6">
        <f>ROUNDDOWN(Tabella1[[#This Row],[DIFFERENZA EFFETTIVA - SCARTI]]/Tabella1[[#This Row],[TEMPO EFFETTIVO]]*60,0)</f>
        <v>121</v>
      </c>
    </row>
    <row r="505" spans="1:26" x14ac:dyDescent="0.25">
      <c r="A505" s="1">
        <v>44630</v>
      </c>
      <c r="B505">
        <v>1</v>
      </c>
      <c r="C505" s="6" t="str">
        <f>VLOOKUP(Tabella1[[#This Row],[COD. OPERATORE]],Tabella3[],2,FALSE)</f>
        <v>ROBY</v>
      </c>
      <c r="D505" t="s">
        <v>74</v>
      </c>
      <c r="E505" t="s">
        <v>155</v>
      </c>
      <c r="F505">
        <v>4</v>
      </c>
      <c r="G505" s="6" t="str">
        <f>VLOOKUP(Tabella1[[#This Row],[COD. MACCHINA]],Tabella35[],2,FALSE)</f>
        <v>LASER VERDE</v>
      </c>
      <c r="H505">
        <v>3621</v>
      </c>
      <c r="I505">
        <v>4594</v>
      </c>
      <c r="J505" s="6">
        <f>Tabella1[[#This Row],[ASS. FINALI]]-Tabella1[[#This Row],[ASS.INIZIALI]]</f>
        <v>973</v>
      </c>
      <c r="K505" t="s">
        <v>20</v>
      </c>
      <c r="M505" s="6">
        <f>ROUNDDOWN(IF(Tabella1[[#This Row],[DOPPIO OPERATORE '[SI/NO']]]="SI",Tabella1[[#This Row],[DIFFERENZA]]/2,Tabella1[[#This Row],[DIFFERENZA]]),0)</f>
        <v>973</v>
      </c>
      <c r="O505" s="6">
        <f>Tabella1[[#This Row],[DIFFERENZA EFFETTIVA SE DOPPIO OPERATORE]]-Tabella1[[#This Row],[SCARTI]]</f>
        <v>973</v>
      </c>
      <c r="P505" s="4">
        <v>0.33333333333333331</v>
      </c>
      <c r="Q505" s="4">
        <v>0.5</v>
      </c>
      <c r="R505" s="5">
        <f>Tabella1[[#This Row],[ORA FINE MATTINA]]-Tabella1[[#This Row],[ORA INIZIO MATTINA]]</f>
        <v>0.16666666666666669</v>
      </c>
      <c r="S505" s="4">
        <v>0.5625</v>
      </c>
      <c r="T505" s="4">
        <v>0.72916666666666663</v>
      </c>
      <c r="U505" s="5">
        <f>Tabella1[[#This Row],[ORA FINE POMERIGGIO]]-Tabella1[[#This Row],[ORA INIZIO POMERIGGIO]]</f>
        <v>0.16666666666666663</v>
      </c>
      <c r="V505" s="5">
        <f>Tabella1[[#This Row],[TOT. TEMPO POMERIGGIO]]+Tabella1[[#This Row],[TOT. TEMPO MATTINA]]</f>
        <v>0.33333333333333331</v>
      </c>
      <c r="W505" s="7">
        <f>((HOUR(Tabella1[[#This Row],[TOT. ORE]])*60)+MINUTE(Tabella1[[#This Row],[TOT. ORE]]))</f>
        <v>480</v>
      </c>
      <c r="Y505" s="6">
        <f>Tabella1[[#This Row],[TOT. MINUTI]]-Tabella1[[#This Row],[FERMO MACCHINA]]</f>
        <v>480</v>
      </c>
      <c r="Z505" s="6">
        <f>ROUNDDOWN(Tabella1[[#This Row],[DIFFERENZA EFFETTIVA - SCARTI]]/Tabella1[[#This Row],[TEMPO EFFETTIVO]]*60,0)</f>
        <v>121</v>
      </c>
    </row>
    <row r="506" spans="1:26" x14ac:dyDescent="0.25">
      <c r="A506" s="1">
        <v>44630</v>
      </c>
      <c r="B506">
        <v>1</v>
      </c>
      <c r="C506" s="6" t="str">
        <f>VLOOKUP(Tabella1[[#This Row],[COD. OPERATORE]],Tabella3[],2,FALSE)</f>
        <v>ROBY</v>
      </c>
      <c r="D506" t="s">
        <v>74</v>
      </c>
      <c r="E506" t="s">
        <v>155</v>
      </c>
      <c r="F506">
        <v>22</v>
      </c>
      <c r="G506" s="6" t="str">
        <f>VLOOKUP(Tabella1[[#This Row],[COD. MACCHINA]],Tabella35[],2,FALSE)</f>
        <v>LASER VIOLA</v>
      </c>
      <c r="H506">
        <v>4593</v>
      </c>
      <c r="I506">
        <v>4860</v>
      </c>
      <c r="J506" s="6">
        <f>Tabella1[[#This Row],[ASS. FINALI]]-Tabella1[[#This Row],[ASS.INIZIALI]]</f>
        <v>267</v>
      </c>
      <c r="K506" t="s">
        <v>20</v>
      </c>
      <c r="M506" s="6">
        <f>ROUNDDOWN(IF(Tabella1[[#This Row],[DOPPIO OPERATORE '[SI/NO']]]="SI",Tabella1[[#This Row],[DIFFERENZA]]/2,Tabella1[[#This Row],[DIFFERENZA]]),0)</f>
        <v>267</v>
      </c>
      <c r="O506" s="6">
        <f>Tabella1[[#This Row],[DIFFERENZA EFFETTIVA SE DOPPIO OPERATORE]]-Tabella1[[#This Row],[SCARTI]]</f>
        <v>267</v>
      </c>
      <c r="P506" s="4">
        <v>0.33333333333333331</v>
      </c>
      <c r="Q506" s="4">
        <v>0.5</v>
      </c>
      <c r="R506" s="5">
        <f>Tabella1[[#This Row],[ORA FINE MATTINA]]-Tabella1[[#This Row],[ORA INIZIO MATTINA]]</f>
        <v>0.16666666666666669</v>
      </c>
      <c r="S506" s="4">
        <v>0.5625</v>
      </c>
      <c r="T506" s="4">
        <v>0.72916666666666663</v>
      </c>
      <c r="U506" s="5">
        <f>Tabella1[[#This Row],[ORA FINE POMERIGGIO]]-Tabella1[[#This Row],[ORA INIZIO POMERIGGIO]]</f>
        <v>0.16666666666666663</v>
      </c>
      <c r="V506" s="5">
        <f>Tabella1[[#This Row],[TOT. TEMPO POMERIGGIO]]+Tabella1[[#This Row],[TOT. TEMPO MATTINA]]</f>
        <v>0.33333333333333331</v>
      </c>
      <c r="W506" s="7">
        <f>((HOUR(Tabella1[[#This Row],[TOT. ORE]])*60)+MINUTE(Tabella1[[#This Row],[TOT. ORE]]))</f>
        <v>480</v>
      </c>
      <c r="Y506" s="6">
        <f>Tabella1[[#This Row],[TOT. MINUTI]]-Tabella1[[#This Row],[FERMO MACCHINA]]</f>
        <v>480</v>
      </c>
      <c r="Z506" s="6">
        <f>ROUNDDOWN(Tabella1[[#This Row],[DIFFERENZA EFFETTIVA - SCARTI]]/Tabella1[[#This Row],[TEMPO EFFETTIVO]]*60,0)</f>
        <v>33</v>
      </c>
    </row>
    <row r="507" spans="1:26" x14ac:dyDescent="0.25">
      <c r="A507" s="1">
        <v>44630</v>
      </c>
      <c r="B507">
        <v>1</v>
      </c>
      <c r="C507" s="6" t="str">
        <f>VLOOKUP(Tabella1[[#This Row],[COD. OPERATORE]],Tabella3[],2,FALSE)</f>
        <v>ROBY</v>
      </c>
      <c r="D507" t="s">
        <v>74</v>
      </c>
      <c r="E507" t="s">
        <v>155</v>
      </c>
      <c r="F507">
        <v>22</v>
      </c>
      <c r="G507" s="6" t="str">
        <f>VLOOKUP(Tabella1[[#This Row],[COD. MACCHINA]],Tabella35[],2,FALSE)</f>
        <v>LASER VIOLA</v>
      </c>
      <c r="H507">
        <v>4594</v>
      </c>
      <c r="I507">
        <v>4860</v>
      </c>
      <c r="J507" s="6">
        <f>Tabella1[[#This Row],[ASS. FINALI]]-Tabella1[[#This Row],[ASS.INIZIALI]]</f>
        <v>266</v>
      </c>
      <c r="K507" t="s">
        <v>20</v>
      </c>
      <c r="M507" s="6">
        <f>ROUNDDOWN(IF(Tabella1[[#This Row],[DOPPIO OPERATORE '[SI/NO']]]="SI",Tabella1[[#This Row],[DIFFERENZA]]/2,Tabella1[[#This Row],[DIFFERENZA]]),0)</f>
        <v>266</v>
      </c>
      <c r="O507" s="6">
        <f>Tabella1[[#This Row],[DIFFERENZA EFFETTIVA SE DOPPIO OPERATORE]]-Tabella1[[#This Row],[SCARTI]]</f>
        <v>266</v>
      </c>
      <c r="P507" s="4">
        <v>0.33333333333333331</v>
      </c>
      <c r="Q507" s="4">
        <v>0.5</v>
      </c>
      <c r="R507" s="5">
        <f>Tabella1[[#This Row],[ORA FINE MATTINA]]-Tabella1[[#This Row],[ORA INIZIO MATTINA]]</f>
        <v>0.16666666666666669</v>
      </c>
      <c r="S507" s="4">
        <v>0.5625</v>
      </c>
      <c r="T507" s="4">
        <v>0.72916666666666663</v>
      </c>
      <c r="U507" s="5">
        <f>Tabella1[[#This Row],[ORA FINE POMERIGGIO]]-Tabella1[[#This Row],[ORA INIZIO POMERIGGIO]]</f>
        <v>0.16666666666666663</v>
      </c>
      <c r="V507" s="5">
        <f>Tabella1[[#This Row],[TOT. TEMPO POMERIGGIO]]+Tabella1[[#This Row],[TOT. TEMPO MATTINA]]</f>
        <v>0.33333333333333331</v>
      </c>
      <c r="W507" s="7">
        <f>((HOUR(Tabella1[[#This Row],[TOT. ORE]])*60)+MINUTE(Tabella1[[#This Row],[TOT. ORE]]))</f>
        <v>480</v>
      </c>
      <c r="Y507" s="6">
        <f>Tabella1[[#This Row],[TOT. MINUTI]]-Tabella1[[#This Row],[FERMO MACCHINA]]</f>
        <v>480</v>
      </c>
      <c r="Z507" s="6">
        <f>ROUNDDOWN(Tabella1[[#This Row],[DIFFERENZA EFFETTIVA - SCARTI]]/Tabella1[[#This Row],[TEMPO EFFETTIVO]]*60,0)</f>
        <v>33</v>
      </c>
    </row>
    <row r="508" spans="1:26" x14ac:dyDescent="0.25">
      <c r="A508" s="1">
        <v>44631</v>
      </c>
      <c r="B508">
        <v>1</v>
      </c>
      <c r="C508" s="6" t="str">
        <f>VLOOKUP(Tabella1[[#This Row],[COD. OPERATORE]],Tabella3[],2,FALSE)</f>
        <v>ROBY</v>
      </c>
      <c r="D508" t="s">
        <v>74</v>
      </c>
      <c r="E508" t="s">
        <v>256</v>
      </c>
      <c r="F508">
        <v>4</v>
      </c>
      <c r="G508" s="6" t="str">
        <f>VLOOKUP(Tabella1[[#This Row],[COD. MACCHINA]],Tabella35[],2,FALSE)</f>
        <v>LASER VERDE</v>
      </c>
      <c r="H508">
        <v>0</v>
      </c>
      <c r="I508">
        <v>756</v>
      </c>
      <c r="J508" s="6">
        <f>Tabella1[[#This Row],[ASS. FINALI]]-Tabella1[[#This Row],[ASS.INIZIALI]]</f>
        <v>756</v>
      </c>
      <c r="K508" t="s">
        <v>20</v>
      </c>
      <c r="M508" s="6">
        <f>ROUNDDOWN(IF(Tabella1[[#This Row],[DOPPIO OPERATORE '[SI/NO']]]="SI",Tabella1[[#This Row],[DIFFERENZA]]/2,Tabella1[[#This Row],[DIFFERENZA]]),0)</f>
        <v>756</v>
      </c>
      <c r="O508" s="6">
        <f>Tabella1[[#This Row],[DIFFERENZA EFFETTIVA SE DOPPIO OPERATORE]]-Tabella1[[#This Row],[SCARTI]]</f>
        <v>756</v>
      </c>
      <c r="P508" s="4">
        <v>0.42499999999999999</v>
      </c>
      <c r="Q508" s="4">
        <v>0.5</v>
      </c>
      <c r="R508" s="5">
        <f>Tabella1[[#This Row],[ORA FINE MATTINA]]-Tabella1[[#This Row],[ORA INIZIO MATTINA]]</f>
        <v>7.5000000000000011E-2</v>
      </c>
      <c r="S508" s="4">
        <v>0.5625</v>
      </c>
      <c r="T508" s="4">
        <v>0.72916666666666663</v>
      </c>
      <c r="U508" s="5">
        <f>Tabella1[[#This Row],[ORA FINE POMERIGGIO]]-Tabella1[[#This Row],[ORA INIZIO POMERIGGIO]]</f>
        <v>0.16666666666666663</v>
      </c>
      <c r="V508" s="5">
        <f>Tabella1[[#This Row],[TOT. TEMPO POMERIGGIO]]+Tabella1[[#This Row],[TOT. TEMPO MATTINA]]</f>
        <v>0.24166666666666664</v>
      </c>
      <c r="W508" s="7">
        <f>((HOUR(Tabella1[[#This Row],[TOT. ORE]])*60)+MINUTE(Tabella1[[#This Row],[TOT. ORE]]))</f>
        <v>348</v>
      </c>
      <c r="Y508" s="6">
        <f>Tabella1[[#This Row],[TOT. MINUTI]]-Tabella1[[#This Row],[FERMO MACCHINA]]</f>
        <v>348</v>
      </c>
      <c r="Z508" s="6">
        <f>ROUNDDOWN(Tabella1[[#This Row],[DIFFERENZA EFFETTIVA - SCARTI]]/Tabella1[[#This Row],[TEMPO EFFETTIVO]]*60,0)</f>
        <v>130</v>
      </c>
    </row>
    <row r="509" spans="1:26" x14ac:dyDescent="0.25">
      <c r="A509" s="1">
        <v>44634</v>
      </c>
      <c r="B509">
        <v>1</v>
      </c>
      <c r="C509" s="6" t="str">
        <f>VLOOKUP(Tabella1[[#This Row],[COD. OPERATORE]],Tabella3[],2,FALSE)</f>
        <v>ROBY</v>
      </c>
      <c r="D509" t="s">
        <v>56</v>
      </c>
      <c r="E509" t="s">
        <v>267</v>
      </c>
      <c r="F509">
        <v>1</v>
      </c>
      <c r="G509" s="6" t="str">
        <f>VLOOKUP(Tabella1[[#This Row],[COD. MACCHINA]],Tabella35[],2,FALSE)</f>
        <v>TRAPANO A COLONNA</v>
      </c>
      <c r="H509">
        <v>415</v>
      </c>
      <c r="I509">
        <v>1107</v>
      </c>
      <c r="J509" s="6">
        <f>Tabella1[[#This Row],[ASS. FINALI]]-Tabella1[[#This Row],[ASS.INIZIALI]]</f>
        <v>692</v>
      </c>
      <c r="K509" t="s">
        <v>20</v>
      </c>
      <c r="M509" s="6">
        <f>ROUNDDOWN(IF(Tabella1[[#This Row],[DOPPIO OPERATORE '[SI/NO']]]="SI",Tabella1[[#This Row],[DIFFERENZA]]/2,Tabella1[[#This Row],[DIFFERENZA]]),0)</f>
        <v>692</v>
      </c>
      <c r="O509" s="6">
        <f>Tabella1[[#This Row],[DIFFERENZA EFFETTIVA SE DOPPIO OPERATORE]]-Tabella1[[#This Row],[SCARTI]]</f>
        <v>692</v>
      </c>
      <c r="P509" s="4">
        <v>0.33333333333333331</v>
      </c>
      <c r="Q509" s="4">
        <v>0.5</v>
      </c>
      <c r="R509" s="5">
        <f>Tabella1[[#This Row],[ORA FINE MATTINA]]-Tabella1[[#This Row],[ORA INIZIO MATTINA]]</f>
        <v>0.16666666666666669</v>
      </c>
      <c r="S509" s="4">
        <v>0.5625</v>
      </c>
      <c r="T509" s="4">
        <v>0.72916666666666663</v>
      </c>
      <c r="U509" s="5">
        <f>Tabella1[[#This Row],[ORA FINE POMERIGGIO]]-Tabella1[[#This Row],[ORA INIZIO POMERIGGIO]]</f>
        <v>0.16666666666666663</v>
      </c>
      <c r="V509" s="5">
        <f>Tabella1[[#This Row],[TOT. TEMPO POMERIGGIO]]+Tabella1[[#This Row],[TOT. TEMPO MATTINA]]</f>
        <v>0.33333333333333331</v>
      </c>
      <c r="W509" s="7">
        <f>((HOUR(Tabella1[[#This Row],[TOT. ORE]])*60)+MINUTE(Tabella1[[#This Row],[TOT. ORE]]))</f>
        <v>480</v>
      </c>
      <c r="Y509" s="6">
        <f>Tabella1[[#This Row],[TOT. MINUTI]]-Tabella1[[#This Row],[FERMO MACCHINA]]</f>
        <v>480</v>
      </c>
      <c r="Z509" s="6">
        <f>ROUNDDOWN(Tabella1[[#This Row],[DIFFERENZA EFFETTIVA - SCARTI]]/Tabella1[[#This Row],[TEMPO EFFETTIVO]]*60,0)</f>
        <v>86</v>
      </c>
    </row>
    <row r="510" spans="1:26" x14ac:dyDescent="0.25">
      <c r="A510" s="1">
        <v>44635</v>
      </c>
      <c r="B510">
        <v>1</v>
      </c>
      <c r="C510" s="6" t="str">
        <f>VLOOKUP(Tabella1[[#This Row],[COD. OPERATORE]],Tabella3[],2,FALSE)</f>
        <v>ROBY</v>
      </c>
      <c r="D510" t="s">
        <v>56</v>
      </c>
      <c r="E510" t="s">
        <v>267</v>
      </c>
      <c r="F510">
        <v>1</v>
      </c>
      <c r="G510" s="6" t="str">
        <f>VLOOKUP(Tabella1[[#This Row],[COD. MACCHINA]],Tabella35[],2,FALSE)</f>
        <v>TRAPANO A COLONNA</v>
      </c>
      <c r="H510">
        <v>1107</v>
      </c>
      <c r="I510">
        <v>1832</v>
      </c>
      <c r="J510" s="6">
        <f>Tabella1[[#This Row],[ASS. FINALI]]-Tabella1[[#This Row],[ASS.INIZIALI]]</f>
        <v>725</v>
      </c>
      <c r="K510" t="s">
        <v>20</v>
      </c>
      <c r="M510" s="6">
        <f>ROUNDDOWN(IF(Tabella1[[#This Row],[DOPPIO OPERATORE '[SI/NO']]]="SI",Tabella1[[#This Row],[DIFFERENZA]]/2,Tabella1[[#This Row],[DIFFERENZA]]),0)</f>
        <v>725</v>
      </c>
      <c r="O510" s="6">
        <f>Tabella1[[#This Row],[DIFFERENZA EFFETTIVA SE DOPPIO OPERATORE]]-Tabella1[[#This Row],[SCARTI]]</f>
        <v>725</v>
      </c>
      <c r="P510" s="4">
        <v>0.33333333333333331</v>
      </c>
      <c r="Q510" s="4">
        <v>0.5</v>
      </c>
      <c r="R510" s="5">
        <f>Tabella1[[#This Row],[ORA FINE MATTINA]]-Tabella1[[#This Row],[ORA INIZIO MATTINA]]</f>
        <v>0.16666666666666669</v>
      </c>
      <c r="S510" s="4">
        <v>0.5625</v>
      </c>
      <c r="T510" s="4">
        <v>0.72916666666666663</v>
      </c>
      <c r="U510" s="5">
        <f>Tabella1[[#This Row],[ORA FINE POMERIGGIO]]-Tabella1[[#This Row],[ORA INIZIO POMERIGGIO]]</f>
        <v>0.16666666666666663</v>
      </c>
      <c r="V510" s="5">
        <f>Tabella1[[#This Row],[TOT. TEMPO POMERIGGIO]]+Tabella1[[#This Row],[TOT. TEMPO MATTINA]]</f>
        <v>0.33333333333333331</v>
      </c>
      <c r="W510" s="7">
        <f>((HOUR(Tabella1[[#This Row],[TOT. ORE]])*60)+MINUTE(Tabella1[[#This Row],[TOT. ORE]]))</f>
        <v>480</v>
      </c>
      <c r="Y510" s="6">
        <f>Tabella1[[#This Row],[TOT. MINUTI]]-Tabella1[[#This Row],[FERMO MACCHINA]]</f>
        <v>480</v>
      </c>
      <c r="Z510" s="6">
        <f>ROUNDDOWN(Tabella1[[#This Row],[DIFFERENZA EFFETTIVA - SCARTI]]/Tabella1[[#This Row],[TEMPO EFFETTIVO]]*60,0)</f>
        <v>90</v>
      </c>
    </row>
    <row r="511" spans="1:26" x14ac:dyDescent="0.25">
      <c r="A511" s="1">
        <v>44635</v>
      </c>
      <c r="B511">
        <v>1</v>
      </c>
      <c r="C511" s="6" t="str">
        <f>VLOOKUP(Tabella1[[#This Row],[COD. OPERATORE]],Tabella3[],2,FALSE)</f>
        <v>ROBY</v>
      </c>
      <c r="D511" t="s">
        <v>56</v>
      </c>
      <c r="E511" t="s">
        <v>268</v>
      </c>
      <c r="F511">
        <v>1</v>
      </c>
      <c r="G511" s="6" t="str">
        <f>VLOOKUP(Tabella1[[#This Row],[COD. MACCHINA]],Tabella35[],2,FALSE)</f>
        <v>TRAPANO A COLONNA</v>
      </c>
      <c r="H511">
        <v>1832</v>
      </c>
      <c r="I511">
        <v>2051</v>
      </c>
      <c r="J511" s="6">
        <f>Tabella1[[#This Row],[ASS. FINALI]]-Tabella1[[#This Row],[ASS.INIZIALI]]</f>
        <v>219</v>
      </c>
      <c r="K511" t="s">
        <v>20</v>
      </c>
      <c r="M511" s="6">
        <f>ROUNDDOWN(IF(Tabella1[[#This Row],[DOPPIO OPERATORE '[SI/NO']]]="SI",Tabella1[[#This Row],[DIFFERENZA]]/2,Tabella1[[#This Row],[DIFFERENZA]]),0)</f>
        <v>219</v>
      </c>
      <c r="O511" s="6">
        <f>Tabella1[[#This Row],[DIFFERENZA EFFETTIVA SE DOPPIO OPERATORE]]-Tabella1[[#This Row],[SCARTI]]</f>
        <v>219</v>
      </c>
      <c r="P511" s="4">
        <v>0.33333333333333331</v>
      </c>
      <c r="Q511" s="4">
        <v>0.5</v>
      </c>
      <c r="R511" s="5">
        <f>Tabella1[[#This Row],[ORA FINE MATTINA]]-Tabella1[[#This Row],[ORA INIZIO MATTINA]]</f>
        <v>0.16666666666666669</v>
      </c>
      <c r="S511" s="4"/>
      <c r="T511" s="4"/>
      <c r="U511" s="5">
        <f>Tabella1[[#This Row],[ORA FINE POMERIGGIO]]-Tabella1[[#This Row],[ORA INIZIO POMERIGGIO]]</f>
        <v>0</v>
      </c>
      <c r="V511" s="5">
        <f>Tabella1[[#This Row],[TOT. TEMPO POMERIGGIO]]+Tabella1[[#This Row],[TOT. TEMPO MATTINA]]</f>
        <v>0.16666666666666669</v>
      </c>
      <c r="W511" s="7">
        <f>((HOUR(Tabella1[[#This Row],[TOT. ORE]])*60)+MINUTE(Tabella1[[#This Row],[TOT. ORE]]))</f>
        <v>240</v>
      </c>
      <c r="Y511" s="6">
        <f>Tabella1[[#This Row],[TOT. MINUTI]]-Tabella1[[#This Row],[FERMO MACCHINA]]</f>
        <v>240</v>
      </c>
      <c r="Z511" s="6">
        <f>ROUNDDOWN(Tabella1[[#This Row],[DIFFERENZA EFFETTIVA - SCARTI]]/Tabella1[[#This Row],[TEMPO EFFETTIVO]]*60,0)</f>
        <v>54</v>
      </c>
    </row>
    <row r="512" spans="1:26" x14ac:dyDescent="0.25">
      <c r="A512" s="1">
        <v>44728</v>
      </c>
      <c r="B512">
        <v>1</v>
      </c>
      <c r="C512" s="6" t="str">
        <f>VLOOKUP(Tabella1[[#This Row],[COD. OPERATORE]],Tabella3[],2,FALSE)</f>
        <v>ROBY</v>
      </c>
      <c r="D512" t="s">
        <v>74</v>
      </c>
      <c r="E512" t="s">
        <v>182</v>
      </c>
      <c r="F512">
        <v>4</v>
      </c>
      <c r="G512" s="6" t="str">
        <f>VLOOKUP(Tabella1[[#This Row],[COD. MACCHINA]],Tabella35[],2,FALSE)</f>
        <v>LASER VERDE</v>
      </c>
      <c r="H512">
        <v>219</v>
      </c>
      <c r="I512">
        <v>630</v>
      </c>
      <c r="J512" s="6">
        <f>Tabella1[[#This Row],[ASS. FINALI]]-Tabella1[[#This Row],[ASS.INIZIALI]]</f>
        <v>411</v>
      </c>
      <c r="K512" t="s">
        <v>20</v>
      </c>
      <c r="M512" s="6">
        <f>ROUNDDOWN(IF(Tabella1[[#This Row],[DOPPIO OPERATORE '[SI/NO']]]="SI",Tabella1[[#This Row],[DIFFERENZA]]/2,Tabella1[[#This Row],[DIFFERENZA]]),0)</f>
        <v>411</v>
      </c>
      <c r="O512" s="6">
        <f>Tabella1[[#This Row],[DIFFERENZA EFFETTIVA SE DOPPIO OPERATORE]]-Tabella1[[#This Row],[SCARTI]]</f>
        <v>411</v>
      </c>
      <c r="P512" s="4">
        <v>0.5625</v>
      </c>
      <c r="Q512" s="4">
        <v>0.72916666666666663</v>
      </c>
      <c r="R512" s="5">
        <f>Tabella1[[#This Row],[ORA FINE MATTINA]]-Tabella1[[#This Row],[ORA INIZIO MATTINA]]</f>
        <v>0.16666666666666663</v>
      </c>
      <c r="S512" s="4"/>
      <c r="T512" s="4"/>
      <c r="U512" s="5">
        <f>Tabella1[[#This Row],[ORA FINE POMERIGGIO]]-Tabella1[[#This Row],[ORA INIZIO POMERIGGIO]]</f>
        <v>0</v>
      </c>
      <c r="V512" s="5">
        <f>Tabella1[[#This Row],[TOT. TEMPO POMERIGGIO]]+Tabella1[[#This Row],[TOT. TEMPO MATTINA]]</f>
        <v>0.16666666666666663</v>
      </c>
      <c r="W512" s="7">
        <f>((HOUR(Tabella1[[#This Row],[TOT. ORE]])*60)+MINUTE(Tabella1[[#This Row],[TOT. ORE]]))</f>
        <v>240</v>
      </c>
      <c r="Y512" s="6">
        <f>Tabella1[[#This Row],[TOT. MINUTI]]-Tabella1[[#This Row],[FERMO MACCHINA]]</f>
        <v>240</v>
      </c>
      <c r="Z512" s="6">
        <f>ROUNDDOWN(Tabella1[[#This Row],[DIFFERENZA EFFETTIVA - SCARTI]]/Tabella1[[#This Row],[TEMPO EFFETTIVO]]*60,0)</f>
        <v>102</v>
      </c>
    </row>
    <row r="513" spans="1:26" x14ac:dyDescent="0.25">
      <c r="A513" s="1">
        <v>44636</v>
      </c>
      <c r="B513">
        <v>1</v>
      </c>
      <c r="C513" s="6" t="str">
        <f>VLOOKUP(Tabella1[[#This Row],[COD. OPERATORE]],Tabella3[],2,FALSE)</f>
        <v>ROBY</v>
      </c>
      <c r="D513" t="s">
        <v>74</v>
      </c>
      <c r="E513" t="s">
        <v>125</v>
      </c>
      <c r="F513">
        <v>22</v>
      </c>
      <c r="G513" s="6" t="str">
        <f>VLOOKUP(Tabella1[[#This Row],[COD. MACCHINA]],Tabella35[],2,FALSE)</f>
        <v>LASER VIOLA</v>
      </c>
      <c r="H513">
        <v>180</v>
      </c>
      <c r="I513">
        <v>572</v>
      </c>
      <c r="J513" s="6">
        <f>Tabella1[[#This Row],[ASS. FINALI]]-Tabella1[[#This Row],[ASS.INIZIALI]]</f>
        <v>392</v>
      </c>
      <c r="K513" t="s">
        <v>20</v>
      </c>
      <c r="M513" s="6">
        <f>ROUNDDOWN(IF(Tabella1[[#This Row],[DOPPIO OPERATORE '[SI/NO']]]="SI",Tabella1[[#This Row],[DIFFERENZA]]/2,Tabella1[[#This Row],[DIFFERENZA]]),0)</f>
        <v>392</v>
      </c>
      <c r="O513" s="6">
        <f>Tabella1[[#This Row],[DIFFERENZA EFFETTIVA SE DOPPIO OPERATORE]]-Tabella1[[#This Row],[SCARTI]]</f>
        <v>392</v>
      </c>
      <c r="P513" s="4">
        <v>0.5625</v>
      </c>
      <c r="Q513" s="4">
        <v>0.72916666666666663</v>
      </c>
      <c r="R513" s="5">
        <f>Tabella1[[#This Row],[ORA FINE MATTINA]]-Tabella1[[#This Row],[ORA INIZIO MATTINA]]</f>
        <v>0.16666666666666663</v>
      </c>
      <c r="S513" s="4"/>
      <c r="T513" s="4"/>
      <c r="U513" s="5">
        <f>Tabella1[[#This Row],[ORA FINE POMERIGGIO]]-Tabella1[[#This Row],[ORA INIZIO POMERIGGIO]]</f>
        <v>0</v>
      </c>
      <c r="V513" s="5">
        <f>Tabella1[[#This Row],[TOT. TEMPO POMERIGGIO]]+Tabella1[[#This Row],[TOT. TEMPO MATTINA]]</f>
        <v>0.16666666666666663</v>
      </c>
      <c r="W513" s="7">
        <f>((HOUR(Tabella1[[#This Row],[TOT. ORE]])*60)+MINUTE(Tabella1[[#This Row],[TOT. ORE]]))</f>
        <v>240</v>
      </c>
      <c r="Y513" s="6">
        <f>Tabella1[[#This Row],[TOT. MINUTI]]-Tabella1[[#This Row],[FERMO MACCHINA]]</f>
        <v>240</v>
      </c>
      <c r="Z513" s="6">
        <f>ROUNDDOWN(Tabella1[[#This Row],[DIFFERENZA EFFETTIVA - SCARTI]]/Tabella1[[#This Row],[TEMPO EFFETTIVO]]*60,0)</f>
        <v>98</v>
      </c>
    </row>
    <row r="514" spans="1:26" x14ac:dyDescent="0.25">
      <c r="A514" s="1">
        <v>44636</v>
      </c>
      <c r="B514">
        <v>1</v>
      </c>
      <c r="C514" s="6" t="str">
        <f>VLOOKUP(Tabella1[[#This Row],[COD. OPERATORE]],Tabella3[],2,FALSE)</f>
        <v>ROBY</v>
      </c>
      <c r="D514" t="s">
        <v>74</v>
      </c>
      <c r="E514" t="s">
        <v>182</v>
      </c>
      <c r="F514">
        <v>4</v>
      </c>
      <c r="G514" s="6" t="str">
        <f>VLOOKUP(Tabella1[[#This Row],[COD. MACCHINA]],Tabella35[],2,FALSE)</f>
        <v>LASER VERDE</v>
      </c>
      <c r="H514">
        <v>630</v>
      </c>
      <c r="I514">
        <v>1467</v>
      </c>
      <c r="J514" s="6">
        <f>Tabella1[[#This Row],[ASS. FINALI]]-Tabella1[[#This Row],[ASS.INIZIALI]]</f>
        <v>837</v>
      </c>
      <c r="K514" t="s">
        <v>20</v>
      </c>
      <c r="M514" s="6">
        <f>ROUNDDOWN(IF(Tabella1[[#This Row],[DOPPIO OPERATORE '[SI/NO']]]="SI",Tabella1[[#This Row],[DIFFERENZA]]/2,Tabella1[[#This Row],[DIFFERENZA]]),0)</f>
        <v>837</v>
      </c>
      <c r="O514" s="6">
        <f>Tabella1[[#This Row],[DIFFERENZA EFFETTIVA SE DOPPIO OPERATORE]]-Tabella1[[#This Row],[SCARTI]]</f>
        <v>837</v>
      </c>
      <c r="P514" s="4">
        <v>0.33333333333333331</v>
      </c>
      <c r="Q514" s="4">
        <v>0.5</v>
      </c>
      <c r="R514" s="5">
        <f>Tabella1[[#This Row],[ORA FINE MATTINA]]-Tabella1[[#This Row],[ORA INIZIO MATTINA]]</f>
        <v>0.16666666666666669</v>
      </c>
      <c r="S514" s="4">
        <v>0.5625</v>
      </c>
      <c r="T514" s="4">
        <v>0.72916666666666663</v>
      </c>
      <c r="U514" s="5">
        <f>Tabella1[[#This Row],[ORA FINE POMERIGGIO]]-Tabella1[[#This Row],[ORA INIZIO POMERIGGIO]]</f>
        <v>0.16666666666666663</v>
      </c>
      <c r="V514" s="5">
        <f>Tabella1[[#This Row],[TOT. TEMPO POMERIGGIO]]+Tabella1[[#This Row],[TOT. TEMPO MATTINA]]</f>
        <v>0.33333333333333331</v>
      </c>
      <c r="W514" s="7">
        <f>((HOUR(Tabella1[[#This Row],[TOT. ORE]])*60)+MINUTE(Tabella1[[#This Row],[TOT. ORE]]))</f>
        <v>480</v>
      </c>
      <c r="Y514" s="6">
        <f>Tabella1[[#This Row],[TOT. MINUTI]]-Tabella1[[#This Row],[FERMO MACCHINA]]</f>
        <v>480</v>
      </c>
      <c r="Z514" s="6">
        <f>ROUNDDOWN(Tabella1[[#This Row],[DIFFERENZA EFFETTIVA - SCARTI]]/Tabella1[[#This Row],[TEMPO EFFETTIVO]]*60,0)</f>
        <v>104</v>
      </c>
    </row>
    <row r="515" spans="1:26" x14ac:dyDescent="0.25">
      <c r="A515" s="1">
        <v>44636</v>
      </c>
      <c r="B515">
        <v>1</v>
      </c>
      <c r="C515" s="6" t="str">
        <f>VLOOKUP(Tabella1[[#This Row],[COD. OPERATORE]],Tabella3[],2,FALSE)</f>
        <v>ROBY</v>
      </c>
      <c r="D515" t="s">
        <v>74</v>
      </c>
      <c r="E515" t="s">
        <v>125</v>
      </c>
      <c r="F515">
        <v>22</v>
      </c>
      <c r="G515" s="6" t="str">
        <f>VLOOKUP(Tabella1[[#This Row],[COD. MACCHINA]],Tabella35[],2,FALSE)</f>
        <v>LASER VIOLA</v>
      </c>
      <c r="H515">
        <v>572</v>
      </c>
      <c r="I515">
        <v>1389</v>
      </c>
      <c r="J515" s="6">
        <f>Tabella1[[#This Row],[ASS. FINALI]]-Tabella1[[#This Row],[ASS.INIZIALI]]</f>
        <v>817</v>
      </c>
      <c r="K515" t="s">
        <v>20</v>
      </c>
      <c r="M515" s="6">
        <f>ROUNDDOWN(IF(Tabella1[[#This Row],[DOPPIO OPERATORE '[SI/NO']]]="SI",Tabella1[[#This Row],[DIFFERENZA]]/2,Tabella1[[#This Row],[DIFFERENZA]]),0)</f>
        <v>817</v>
      </c>
      <c r="O515" s="6">
        <f>Tabella1[[#This Row],[DIFFERENZA EFFETTIVA SE DOPPIO OPERATORE]]-Tabella1[[#This Row],[SCARTI]]</f>
        <v>817</v>
      </c>
      <c r="P515" s="4">
        <v>0.33333333333333331</v>
      </c>
      <c r="Q515" s="4">
        <v>0.5</v>
      </c>
      <c r="R515" s="5">
        <f>Tabella1[[#This Row],[ORA FINE MATTINA]]-Tabella1[[#This Row],[ORA INIZIO MATTINA]]</f>
        <v>0.16666666666666669</v>
      </c>
      <c r="S515" s="4">
        <v>0.5625</v>
      </c>
      <c r="T515" s="4">
        <v>0.72916666666666663</v>
      </c>
      <c r="U515" s="5">
        <f>Tabella1[[#This Row],[ORA FINE POMERIGGIO]]-Tabella1[[#This Row],[ORA INIZIO POMERIGGIO]]</f>
        <v>0.16666666666666663</v>
      </c>
      <c r="V515" s="5">
        <f>Tabella1[[#This Row],[TOT. TEMPO POMERIGGIO]]+Tabella1[[#This Row],[TOT. TEMPO MATTINA]]</f>
        <v>0.33333333333333331</v>
      </c>
      <c r="W515" s="7">
        <f>((HOUR(Tabella1[[#This Row],[TOT. ORE]])*60)+MINUTE(Tabella1[[#This Row],[TOT. ORE]]))</f>
        <v>480</v>
      </c>
      <c r="Y515" s="6">
        <f>Tabella1[[#This Row],[TOT. MINUTI]]-Tabella1[[#This Row],[FERMO MACCHINA]]</f>
        <v>480</v>
      </c>
      <c r="Z515" s="6">
        <f>ROUNDDOWN(Tabella1[[#This Row],[DIFFERENZA EFFETTIVA - SCARTI]]/Tabella1[[#This Row],[TEMPO EFFETTIVO]]*60,0)</f>
        <v>102</v>
      </c>
    </row>
    <row r="516" spans="1:26" x14ac:dyDescent="0.25">
      <c r="A516" s="1">
        <v>44631</v>
      </c>
      <c r="B516">
        <v>35</v>
      </c>
      <c r="C516" s="6" t="str">
        <f>VLOOKUP(Tabella1[[#This Row],[COD. OPERATORE]],Tabella3[],2,FALSE)</f>
        <v>MELANIA</v>
      </c>
      <c r="D516" t="s">
        <v>16</v>
      </c>
      <c r="E516" t="s">
        <v>96</v>
      </c>
      <c r="F516">
        <v>8</v>
      </c>
      <c r="G516" s="6" t="str">
        <f>VLOOKUP(Tabella1[[#This Row],[COD. MACCHINA]],Tabella35[],2,FALSE)</f>
        <v>MONTAGGIO RUOTE</v>
      </c>
      <c r="H516">
        <v>0</v>
      </c>
      <c r="I516">
        <v>2000</v>
      </c>
      <c r="J516" s="6">
        <f>Tabella1[[#This Row],[ASS. FINALI]]-Tabella1[[#This Row],[ASS.INIZIALI]]</f>
        <v>2000</v>
      </c>
      <c r="K516" t="s">
        <v>20</v>
      </c>
      <c r="M516" s="6">
        <f>ROUNDDOWN(IF(Tabella1[[#This Row],[DOPPIO OPERATORE '[SI/NO']]]="SI",Tabella1[[#This Row],[DIFFERENZA]]/2,Tabella1[[#This Row],[DIFFERENZA]]),0)</f>
        <v>2000</v>
      </c>
      <c r="O516" s="6">
        <f>Tabella1[[#This Row],[DIFFERENZA EFFETTIVA SE DOPPIO OPERATORE]]-Tabella1[[#This Row],[SCARTI]]</f>
        <v>2000</v>
      </c>
      <c r="P516" s="4">
        <v>0.33333333333333331</v>
      </c>
      <c r="Q516" s="4">
        <v>0.5</v>
      </c>
      <c r="R516" s="5">
        <f>Tabella1[[#This Row],[ORA FINE MATTINA]]-Tabella1[[#This Row],[ORA INIZIO MATTINA]]</f>
        <v>0.16666666666666669</v>
      </c>
      <c r="S516" s="4">
        <v>0.5625</v>
      </c>
      <c r="T516" s="4">
        <v>0.60416666666666663</v>
      </c>
      <c r="U516" s="5">
        <f>Tabella1[[#This Row],[ORA FINE POMERIGGIO]]-Tabella1[[#This Row],[ORA INIZIO POMERIGGIO]]</f>
        <v>4.166666666666663E-2</v>
      </c>
      <c r="V516" s="5">
        <f>Tabella1[[#This Row],[TOT. TEMPO POMERIGGIO]]+Tabella1[[#This Row],[TOT. TEMPO MATTINA]]</f>
        <v>0.20833333333333331</v>
      </c>
      <c r="W516" s="7">
        <f>((HOUR(Tabella1[[#This Row],[TOT. ORE]])*60)+MINUTE(Tabella1[[#This Row],[TOT. ORE]]))</f>
        <v>300</v>
      </c>
      <c r="Y516" s="6">
        <f>Tabella1[[#This Row],[TOT. MINUTI]]-Tabella1[[#This Row],[FERMO MACCHINA]]</f>
        <v>300</v>
      </c>
      <c r="Z516" s="6">
        <f>ROUNDDOWN(Tabella1[[#This Row],[DIFFERENZA EFFETTIVA - SCARTI]]/Tabella1[[#This Row],[TEMPO EFFETTIVO]]*60,0)</f>
        <v>400</v>
      </c>
    </row>
    <row r="517" spans="1:26" x14ac:dyDescent="0.25">
      <c r="A517" s="1">
        <v>44631</v>
      </c>
      <c r="B517">
        <v>35</v>
      </c>
      <c r="C517" s="6" t="str">
        <f>VLOOKUP(Tabella1[[#This Row],[COD. OPERATORE]],Tabella3[],2,FALSE)</f>
        <v>MELANIA</v>
      </c>
      <c r="D517" t="s">
        <v>16</v>
      </c>
      <c r="E517" t="s">
        <v>26</v>
      </c>
      <c r="F517">
        <v>8</v>
      </c>
      <c r="G517" s="6" t="str">
        <f>VLOOKUP(Tabella1[[#This Row],[COD. MACCHINA]],Tabella35[],2,FALSE)</f>
        <v>MONTAGGIO RUOTE</v>
      </c>
      <c r="H517">
        <v>0</v>
      </c>
      <c r="I517">
        <v>250</v>
      </c>
      <c r="J517" s="6">
        <f>Tabella1[[#This Row],[ASS. FINALI]]-Tabella1[[#This Row],[ASS.INIZIALI]]</f>
        <v>250</v>
      </c>
      <c r="K517" t="s">
        <v>20</v>
      </c>
      <c r="M517" s="6">
        <f>ROUNDDOWN(IF(Tabella1[[#This Row],[DOPPIO OPERATORE '[SI/NO']]]="SI",Tabella1[[#This Row],[DIFFERENZA]]/2,Tabella1[[#This Row],[DIFFERENZA]]),0)</f>
        <v>250</v>
      </c>
      <c r="O517" s="6">
        <f>Tabella1[[#This Row],[DIFFERENZA EFFETTIVA SE DOPPIO OPERATORE]]-Tabella1[[#This Row],[SCARTI]]</f>
        <v>250</v>
      </c>
      <c r="P517" s="4">
        <v>0.60416666666666663</v>
      </c>
      <c r="Q517" s="4">
        <v>0.63194444444444442</v>
      </c>
      <c r="R517" s="5">
        <f>Tabella1[[#This Row],[ORA FINE MATTINA]]-Tabella1[[#This Row],[ORA INIZIO MATTINA]]</f>
        <v>2.777777777777779E-2</v>
      </c>
      <c r="S517" s="4"/>
      <c r="T517" s="4"/>
      <c r="U517" s="5">
        <f>Tabella1[[#This Row],[ORA FINE POMERIGGIO]]-Tabella1[[#This Row],[ORA INIZIO POMERIGGIO]]</f>
        <v>0</v>
      </c>
      <c r="V517" s="5">
        <f>Tabella1[[#This Row],[TOT. TEMPO POMERIGGIO]]+Tabella1[[#This Row],[TOT. TEMPO MATTINA]]</f>
        <v>2.777777777777779E-2</v>
      </c>
      <c r="W517" s="7">
        <f>((HOUR(Tabella1[[#This Row],[TOT. ORE]])*60)+MINUTE(Tabella1[[#This Row],[TOT. ORE]]))</f>
        <v>40</v>
      </c>
      <c r="Y517" s="6">
        <f>Tabella1[[#This Row],[TOT. MINUTI]]-Tabella1[[#This Row],[FERMO MACCHINA]]</f>
        <v>40</v>
      </c>
      <c r="Z517" s="6">
        <f>ROUNDDOWN(Tabella1[[#This Row],[DIFFERENZA EFFETTIVA - SCARTI]]/Tabella1[[#This Row],[TEMPO EFFETTIVO]]*60,0)</f>
        <v>375</v>
      </c>
    </row>
    <row r="518" spans="1:26" x14ac:dyDescent="0.25">
      <c r="A518" s="1">
        <v>44631</v>
      </c>
      <c r="B518">
        <v>35</v>
      </c>
      <c r="C518" s="6" t="str">
        <f>VLOOKUP(Tabella1[[#This Row],[COD. OPERATORE]],Tabella3[],2,FALSE)</f>
        <v>MELANIA</v>
      </c>
      <c r="D518" t="s">
        <v>16</v>
      </c>
      <c r="E518" t="s">
        <v>62</v>
      </c>
      <c r="F518">
        <v>9</v>
      </c>
      <c r="G518" s="6" t="str">
        <f>VLOOKUP(Tabella1[[#This Row],[COD. MACCHINA]],Tabella35[],2,FALSE)</f>
        <v>MONTAGGIO ANELLINI</v>
      </c>
      <c r="H518">
        <v>0</v>
      </c>
      <c r="I518">
        <v>2600</v>
      </c>
      <c r="J518" s="6">
        <f>Tabella1[[#This Row],[ASS. FINALI]]-Tabella1[[#This Row],[ASS.INIZIALI]]</f>
        <v>2600</v>
      </c>
      <c r="K518" t="s">
        <v>20</v>
      </c>
      <c r="M518" s="6">
        <f>ROUNDDOWN(IF(Tabella1[[#This Row],[DOPPIO OPERATORE '[SI/NO']]]="SI",Tabella1[[#This Row],[DIFFERENZA]]/2,Tabella1[[#This Row],[DIFFERENZA]]),0)</f>
        <v>2600</v>
      </c>
      <c r="O518" s="6">
        <f>Tabella1[[#This Row],[DIFFERENZA EFFETTIVA SE DOPPIO OPERATORE]]-Tabella1[[#This Row],[SCARTI]]</f>
        <v>2600</v>
      </c>
      <c r="P518" s="4">
        <v>0.63194444444444442</v>
      </c>
      <c r="Q518" s="4">
        <v>0.72916666666666663</v>
      </c>
      <c r="R518" s="5">
        <f>Tabella1[[#This Row],[ORA FINE MATTINA]]-Tabella1[[#This Row],[ORA INIZIO MATTINA]]</f>
        <v>9.722222222222221E-2</v>
      </c>
      <c r="S518" s="4"/>
      <c r="T518" s="4"/>
      <c r="U518" s="5">
        <f>Tabella1[[#This Row],[ORA FINE POMERIGGIO]]-Tabella1[[#This Row],[ORA INIZIO POMERIGGIO]]</f>
        <v>0</v>
      </c>
      <c r="V518" s="5">
        <f>Tabella1[[#This Row],[TOT. TEMPO POMERIGGIO]]+Tabella1[[#This Row],[TOT. TEMPO MATTINA]]</f>
        <v>9.722222222222221E-2</v>
      </c>
      <c r="W518" s="7">
        <f>((HOUR(Tabella1[[#This Row],[TOT. ORE]])*60)+MINUTE(Tabella1[[#This Row],[TOT. ORE]]))</f>
        <v>140</v>
      </c>
      <c r="Y518" s="6">
        <f>Tabella1[[#This Row],[TOT. MINUTI]]-Tabella1[[#This Row],[FERMO MACCHINA]]</f>
        <v>140</v>
      </c>
      <c r="Z518" s="6">
        <f>ROUNDDOWN(Tabella1[[#This Row],[DIFFERENZA EFFETTIVA - SCARTI]]/Tabella1[[#This Row],[TEMPO EFFETTIVO]]*60,0)</f>
        <v>1114</v>
      </c>
    </row>
    <row r="519" spans="1:26" x14ac:dyDescent="0.25">
      <c r="A519" s="1">
        <v>44634</v>
      </c>
      <c r="B519">
        <v>35</v>
      </c>
      <c r="C519" s="6" t="str">
        <f>VLOOKUP(Tabella1[[#This Row],[COD. OPERATORE]],Tabella3[],2,FALSE)</f>
        <v>MELANIA</v>
      </c>
      <c r="D519" t="s">
        <v>16</v>
      </c>
      <c r="E519" t="s">
        <v>26</v>
      </c>
      <c r="F519">
        <v>8</v>
      </c>
      <c r="G519" s="6" t="str">
        <f>VLOOKUP(Tabella1[[#This Row],[COD. MACCHINA]],Tabella35[],2,FALSE)</f>
        <v>MONTAGGIO RUOTE</v>
      </c>
      <c r="H519">
        <v>250</v>
      </c>
      <c r="I519">
        <v>3450</v>
      </c>
      <c r="J519" s="6">
        <f>Tabella1[[#This Row],[ASS. FINALI]]-Tabella1[[#This Row],[ASS.INIZIALI]]</f>
        <v>3200</v>
      </c>
      <c r="K519" t="s">
        <v>20</v>
      </c>
      <c r="M519" s="6">
        <f>ROUNDDOWN(IF(Tabella1[[#This Row],[DOPPIO OPERATORE '[SI/NO']]]="SI",Tabella1[[#This Row],[DIFFERENZA]]/2,Tabella1[[#This Row],[DIFFERENZA]]),0)</f>
        <v>3200</v>
      </c>
      <c r="O519" s="6">
        <f>Tabella1[[#This Row],[DIFFERENZA EFFETTIVA SE DOPPIO OPERATORE]]-Tabella1[[#This Row],[SCARTI]]</f>
        <v>3200</v>
      </c>
      <c r="P519" s="4">
        <v>0.33333333333333331</v>
      </c>
      <c r="Q519" s="4">
        <v>0.5</v>
      </c>
      <c r="R519" s="5">
        <f>Tabella1[[#This Row],[ORA FINE MATTINA]]-Tabella1[[#This Row],[ORA INIZIO MATTINA]]</f>
        <v>0.16666666666666669</v>
      </c>
      <c r="S519" s="4">
        <v>0.5625</v>
      </c>
      <c r="T519" s="4">
        <v>0.72916666666666663</v>
      </c>
      <c r="U519" s="5">
        <f>Tabella1[[#This Row],[ORA FINE POMERIGGIO]]-Tabella1[[#This Row],[ORA INIZIO POMERIGGIO]]</f>
        <v>0.16666666666666663</v>
      </c>
      <c r="V519" s="5">
        <f>Tabella1[[#This Row],[TOT. TEMPO POMERIGGIO]]+Tabella1[[#This Row],[TOT. TEMPO MATTINA]]</f>
        <v>0.33333333333333331</v>
      </c>
      <c r="W519" s="7">
        <f>((HOUR(Tabella1[[#This Row],[TOT. ORE]])*60)+MINUTE(Tabella1[[#This Row],[TOT. ORE]]))</f>
        <v>480</v>
      </c>
      <c r="Y519" s="6">
        <f>Tabella1[[#This Row],[TOT. MINUTI]]-Tabella1[[#This Row],[FERMO MACCHINA]]</f>
        <v>480</v>
      </c>
      <c r="Z519" s="6">
        <f>ROUNDDOWN(Tabella1[[#This Row],[DIFFERENZA EFFETTIVA - SCARTI]]/Tabella1[[#This Row],[TEMPO EFFETTIVO]]*60,0)</f>
        <v>400</v>
      </c>
    </row>
    <row r="520" spans="1:26" x14ac:dyDescent="0.25">
      <c r="A520" s="1">
        <v>44635</v>
      </c>
      <c r="B520">
        <v>35</v>
      </c>
      <c r="C520" s="6" t="str">
        <f>VLOOKUP(Tabella1[[#This Row],[COD. OPERATORE]],Tabella3[],2,FALSE)</f>
        <v>MELANIA</v>
      </c>
      <c r="D520" t="s">
        <v>16</v>
      </c>
      <c r="E520" t="s">
        <v>26</v>
      </c>
      <c r="F520">
        <v>8</v>
      </c>
      <c r="G520" s="6" t="str">
        <f>VLOOKUP(Tabella1[[#This Row],[COD. MACCHINA]],Tabella35[],2,FALSE)</f>
        <v>MONTAGGIO RUOTE</v>
      </c>
      <c r="H520">
        <v>3450</v>
      </c>
      <c r="I520">
        <v>4000</v>
      </c>
      <c r="J520" s="6">
        <f>Tabella1[[#This Row],[ASS. FINALI]]-Tabella1[[#This Row],[ASS.INIZIALI]]</f>
        <v>550</v>
      </c>
      <c r="K520" t="s">
        <v>20</v>
      </c>
      <c r="M520" s="6">
        <f>ROUNDDOWN(IF(Tabella1[[#This Row],[DOPPIO OPERATORE '[SI/NO']]]="SI",Tabella1[[#This Row],[DIFFERENZA]]/2,Tabella1[[#This Row],[DIFFERENZA]]),0)</f>
        <v>550</v>
      </c>
      <c r="O520" s="6">
        <f>Tabella1[[#This Row],[DIFFERENZA EFFETTIVA SE DOPPIO OPERATORE]]-Tabella1[[#This Row],[SCARTI]]</f>
        <v>550</v>
      </c>
      <c r="P520" s="4">
        <v>0.33333333333333331</v>
      </c>
      <c r="Q520" s="4">
        <v>0.3888888888888889</v>
      </c>
      <c r="R520" s="5">
        <f>Tabella1[[#This Row],[ORA FINE MATTINA]]-Tabella1[[#This Row],[ORA INIZIO MATTINA]]</f>
        <v>5.555555555555558E-2</v>
      </c>
      <c r="S520" s="4"/>
      <c r="T520" s="4"/>
      <c r="U520" s="5">
        <f>Tabella1[[#This Row],[ORA FINE POMERIGGIO]]-Tabella1[[#This Row],[ORA INIZIO POMERIGGIO]]</f>
        <v>0</v>
      </c>
      <c r="V520" s="5">
        <f>Tabella1[[#This Row],[TOT. TEMPO POMERIGGIO]]+Tabella1[[#This Row],[TOT. TEMPO MATTINA]]</f>
        <v>5.555555555555558E-2</v>
      </c>
      <c r="W520" s="7">
        <f>((HOUR(Tabella1[[#This Row],[TOT. ORE]])*60)+MINUTE(Tabella1[[#This Row],[TOT. ORE]]))</f>
        <v>80</v>
      </c>
      <c r="Y520" s="6">
        <f>Tabella1[[#This Row],[TOT. MINUTI]]-Tabella1[[#This Row],[FERMO MACCHINA]]</f>
        <v>80</v>
      </c>
      <c r="Z520" s="6">
        <f>ROUNDDOWN(Tabella1[[#This Row],[DIFFERENZA EFFETTIVA - SCARTI]]/Tabella1[[#This Row],[TEMPO EFFETTIVO]]*60,0)</f>
        <v>412</v>
      </c>
    </row>
    <row r="521" spans="1:26" x14ac:dyDescent="0.25">
      <c r="A521" s="1">
        <v>44635</v>
      </c>
      <c r="B521">
        <v>35</v>
      </c>
      <c r="C521" s="6" t="str">
        <f>VLOOKUP(Tabella1[[#This Row],[COD. OPERATORE]],Tabella3[],2,FALSE)</f>
        <v>MELANIA</v>
      </c>
      <c r="D521" t="s">
        <v>16</v>
      </c>
      <c r="E521" t="s">
        <v>97</v>
      </c>
      <c r="F521">
        <v>8</v>
      </c>
      <c r="G521" s="6" t="str">
        <f>VLOOKUP(Tabella1[[#This Row],[COD. MACCHINA]],Tabella35[],2,FALSE)</f>
        <v>MONTAGGIO RUOTE</v>
      </c>
      <c r="H521">
        <v>0</v>
      </c>
      <c r="I521">
        <v>2000</v>
      </c>
      <c r="J521" s="6">
        <f>Tabella1[[#This Row],[ASS. FINALI]]-Tabella1[[#This Row],[ASS.INIZIALI]]</f>
        <v>2000</v>
      </c>
      <c r="K521" t="s">
        <v>20</v>
      </c>
      <c r="M521" s="6">
        <f>ROUNDDOWN(IF(Tabella1[[#This Row],[DOPPIO OPERATORE '[SI/NO']]]="SI",Tabella1[[#This Row],[DIFFERENZA]]/2,Tabella1[[#This Row],[DIFFERENZA]]),0)</f>
        <v>2000</v>
      </c>
      <c r="O521" s="6">
        <f>Tabella1[[#This Row],[DIFFERENZA EFFETTIVA SE DOPPIO OPERATORE]]-Tabella1[[#This Row],[SCARTI]]</f>
        <v>2000</v>
      </c>
      <c r="P521" s="4">
        <v>0.3888888888888889</v>
      </c>
      <c r="Q521" s="4">
        <v>0.5</v>
      </c>
      <c r="R521" s="5">
        <f>Tabella1[[#This Row],[ORA FINE MATTINA]]-Tabella1[[#This Row],[ORA INIZIO MATTINA]]</f>
        <v>0.1111111111111111</v>
      </c>
      <c r="S521" s="4">
        <v>0.5625</v>
      </c>
      <c r="T521" s="4">
        <v>0.66666666666666663</v>
      </c>
      <c r="U521" s="5">
        <f>Tabella1[[#This Row],[ORA FINE POMERIGGIO]]-Tabella1[[#This Row],[ORA INIZIO POMERIGGIO]]</f>
        <v>0.10416666666666663</v>
      </c>
      <c r="V521" s="5">
        <f>Tabella1[[#This Row],[TOT. TEMPO POMERIGGIO]]+Tabella1[[#This Row],[TOT. TEMPO MATTINA]]</f>
        <v>0.21527777777777773</v>
      </c>
      <c r="W521" s="7">
        <f>((HOUR(Tabella1[[#This Row],[TOT. ORE]])*60)+MINUTE(Tabella1[[#This Row],[TOT. ORE]]))</f>
        <v>310</v>
      </c>
      <c r="Y521" s="6">
        <f>Tabella1[[#This Row],[TOT. MINUTI]]-Tabella1[[#This Row],[FERMO MACCHINA]]</f>
        <v>310</v>
      </c>
      <c r="Z521" s="6">
        <f>ROUNDDOWN(Tabella1[[#This Row],[DIFFERENZA EFFETTIVA - SCARTI]]/Tabella1[[#This Row],[TEMPO EFFETTIVO]]*60,0)</f>
        <v>387</v>
      </c>
    </row>
    <row r="522" spans="1:26" x14ac:dyDescent="0.25">
      <c r="A522" s="1">
        <v>44635</v>
      </c>
      <c r="B522">
        <v>35</v>
      </c>
      <c r="C522" s="6" t="str">
        <f>VLOOKUP(Tabella1[[#This Row],[COD. OPERATORE]],Tabella3[],2,FALSE)</f>
        <v>MELANIA</v>
      </c>
      <c r="D522" t="s">
        <v>16</v>
      </c>
      <c r="E522" t="s">
        <v>17</v>
      </c>
      <c r="F522">
        <v>8</v>
      </c>
      <c r="G522" s="6" t="str">
        <f>VLOOKUP(Tabella1[[#This Row],[COD. MACCHINA]],Tabella35[],2,FALSE)</f>
        <v>MONTAGGIO RUOTE</v>
      </c>
      <c r="H522">
        <v>0</v>
      </c>
      <c r="I522">
        <v>630</v>
      </c>
      <c r="J522" s="6">
        <f>Tabella1[[#This Row],[ASS. FINALI]]-Tabella1[[#This Row],[ASS.INIZIALI]]</f>
        <v>630</v>
      </c>
      <c r="K522" t="s">
        <v>20</v>
      </c>
      <c r="M522" s="6">
        <f>ROUNDDOWN(IF(Tabella1[[#This Row],[DOPPIO OPERATORE '[SI/NO']]]="SI",Tabella1[[#This Row],[DIFFERENZA]]/2,Tabella1[[#This Row],[DIFFERENZA]]),0)</f>
        <v>630</v>
      </c>
      <c r="O522" s="6">
        <f>Tabella1[[#This Row],[DIFFERENZA EFFETTIVA SE DOPPIO OPERATORE]]-Tabella1[[#This Row],[SCARTI]]</f>
        <v>630</v>
      </c>
      <c r="P522" s="4">
        <v>0.66666666666666663</v>
      </c>
      <c r="Q522" s="4">
        <v>0.72916666666666663</v>
      </c>
      <c r="R522" s="5">
        <f>Tabella1[[#This Row],[ORA FINE MATTINA]]-Tabella1[[#This Row],[ORA INIZIO MATTINA]]</f>
        <v>6.25E-2</v>
      </c>
      <c r="S522" s="4"/>
      <c r="T522" s="4"/>
      <c r="U522" s="5">
        <f>Tabella1[[#This Row],[ORA FINE POMERIGGIO]]-Tabella1[[#This Row],[ORA INIZIO POMERIGGIO]]</f>
        <v>0</v>
      </c>
      <c r="V522" s="5">
        <f>Tabella1[[#This Row],[TOT. TEMPO POMERIGGIO]]+Tabella1[[#This Row],[TOT. TEMPO MATTINA]]</f>
        <v>6.25E-2</v>
      </c>
      <c r="W522" s="7">
        <f>((HOUR(Tabella1[[#This Row],[TOT. ORE]])*60)+MINUTE(Tabella1[[#This Row],[TOT. ORE]]))</f>
        <v>90</v>
      </c>
      <c r="Y522" s="6">
        <f>Tabella1[[#This Row],[TOT. MINUTI]]-Tabella1[[#This Row],[FERMO MACCHINA]]</f>
        <v>90</v>
      </c>
      <c r="Z522" s="6">
        <f>ROUNDDOWN(Tabella1[[#This Row],[DIFFERENZA EFFETTIVA - SCARTI]]/Tabella1[[#This Row],[TEMPO EFFETTIVO]]*60,0)</f>
        <v>420</v>
      </c>
    </row>
    <row r="523" spans="1:26" x14ac:dyDescent="0.25">
      <c r="A523" s="1">
        <v>44636</v>
      </c>
      <c r="B523">
        <v>35</v>
      </c>
      <c r="C523" s="6" t="str">
        <f>VLOOKUP(Tabella1[[#This Row],[COD. OPERATORE]],Tabella3[],2,FALSE)</f>
        <v>MELANIA</v>
      </c>
      <c r="D523" t="s">
        <v>16</v>
      </c>
      <c r="E523" t="s">
        <v>17</v>
      </c>
      <c r="F523">
        <v>8</v>
      </c>
      <c r="G523" s="6" t="str">
        <f>VLOOKUP(Tabella1[[#This Row],[COD. MACCHINA]],Tabella35[],2,FALSE)</f>
        <v>MONTAGGIO RUOTE</v>
      </c>
      <c r="H523">
        <v>630</v>
      </c>
      <c r="I523">
        <v>1436</v>
      </c>
      <c r="J523" s="6">
        <f>Tabella1[[#This Row],[ASS. FINALI]]-Tabella1[[#This Row],[ASS.INIZIALI]]</f>
        <v>806</v>
      </c>
      <c r="K523" t="s">
        <v>20</v>
      </c>
      <c r="M523" s="6">
        <f>ROUNDDOWN(IF(Tabella1[[#This Row],[DOPPIO OPERATORE '[SI/NO']]]="SI",Tabella1[[#This Row],[DIFFERENZA]]/2,Tabella1[[#This Row],[DIFFERENZA]]),0)</f>
        <v>806</v>
      </c>
      <c r="O523" s="6">
        <f>Tabella1[[#This Row],[DIFFERENZA EFFETTIVA SE DOPPIO OPERATORE]]-Tabella1[[#This Row],[SCARTI]]</f>
        <v>806</v>
      </c>
      <c r="P523" s="4">
        <v>0.33333333333333331</v>
      </c>
      <c r="Q523" s="4">
        <v>0.42708333333333331</v>
      </c>
      <c r="R523" s="5">
        <f>Tabella1[[#This Row],[ORA FINE MATTINA]]-Tabella1[[#This Row],[ORA INIZIO MATTINA]]</f>
        <v>9.375E-2</v>
      </c>
      <c r="S523" s="4"/>
      <c r="T523" s="4"/>
      <c r="U523" s="5">
        <f>Tabella1[[#This Row],[ORA FINE POMERIGGIO]]-Tabella1[[#This Row],[ORA INIZIO POMERIGGIO]]</f>
        <v>0</v>
      </c>
      <c r="V523" s="5">
        <f>Tabella1[[#This Row],[TOT. TEMPO POMERIGGIO]]+Tabella1[[#This Row],[TOT. TEMPO MATTINA]]</f>
        <v>9.375E-2</v>
      </c>
      <c r="W523" s="7">
        <f>((HOUR(Tabella1[[#This Row],[TOT. ORE]])*60)+MINUTE(Tabella1[[#This Row],[TOT. ORE]]))</f>
        <v>135</v>
      </c>
      <c r="Y523" s="6">
        <f>Tabella1[[#This Row],[TOT. MINUTI]]-Tabella1[[#This Row],[FERMO MACCHINA]]</f>
        <v>135</v>
      </c>
      <c r="Z523" s="6">
        <f>ROUNDDOWN(Tabella1[[#This Row],[DIFFERENZA EFFETTIVA - SCARTI]]/Tabella1[[#This Row],[TEMPO EFFETTIVO]]*60,0)</f>
        <v>358</v>
      </c>
    </row>
    <row r="524" spans="1:26" x14ac:dyDescent="0.25">
      <c r="A524" s="1">
        <v>44636</v>
      </c>
      <c r="B524">
        <v>35</v>
      </c>
      <c r="C524" s="6" t="str">
        <f>VLOOKUP(Tabella1[[#This Row],[COD. OPERATORE]],Tabella3[],2,FALSE)</f>
        <v>MELANIA</v>
      </c>
      <c r="D524" t="s">
        <v>16</v>
      </c>
      <c r="E524" t="s">
        <v>17</v>
      </c>
      <c r="F524">
        <v>8</v>
      </c>
      <c r="G524" s="6" t="str">
        <f>VLOOKUP(Tabella1[[#This Row],[COD. MACCHINA]],Tabella35[],2,FALSE)</f>
        <v>MONTAGGIO RUOTE</v>
      </c>
      <c r="H524">
        <v>0</v>
      </c>
      <c r="I524">
        <v>1436</v>
      </c>
      <c r="J524" s="6">
        <f>Tabella1[[#This Row],[ASS. FINALI]]-Tabella1[[#This Row],[ASS.INIZIALI]]</f>
        <v>1436</v>
      </c>
      <c r="K524" t="s">
        <v>20</v>
      </c>
      <c r="M524" s="6">
        <f>ROUNDDOWN(IF(Tabella1[[#This Row],[DOPPIO OPERATORE '[SI/NO']]]="SI",Tabella1[[#This Row],[DIFFERENZA]]/2,Tabella1[[#This Row],[DIFFERENZA]]),0)</f>
        <v>1436</v>
      </c>
      <c r="O524" s="6">
        <f>Tabella1[[#This Row],[DIFFERENZA EFFETTIVA SE DOPPIO OPERATORE]]-Tabella1[[#This Row],[SCARTI]]</f>
        <v>1436</v>
      </c>
      <c r="P524" s="4">
        <v>0.42708333333333331</v>
      </c>
      <c r="Q524" s="4">
        <v>0.5</v>
      </c>
      <c r="R524" s="5">
        <f>Tabella1[[#This Row],[ORA FINE MATTINA]]-Tabella1[[#This Row],[ORA INIZIO MATTINA]]</f>
        <v>7.2916666666666685E-2</v>
      </c>
      <c r="S524" s="4">
        <v>0.5625</v>
      </c>
      <c r="T524" s="4">
        <v>0.64930555555555558</v>
      </c>
      <c r="U524" s="5">
        <f>Tabella1[[#This Row],[ORA FINE POMERIGGIO]]-Tabella1[[#This Row],[ORA INIZIO POMERIGGIO]]</f>
        <v>8.680555555555558E-2</v>
      </c>
      <c r="V524" s="5">
        <f>Tabella1[[#This Row],[TOT. TEMPO POMERIGGIO]]+Tabella1[[#This Row],[TOT. TEMPO MATTINA]]</f>
        <v>0.15972222222222227</v>
      </c>
      <c r="W524" s="7">
        <f>((HOUR(Tabella1[[#This Row],[TOT. ORE]])*60)+MINUTE(Tabella1[[#This Row],[TOT. ORE]]))</f>
        <v>230</v>
      </c>
      <c r="Y524" s="6">
        <f>Tabella1[[#This Row],[TOT. MINUTI]]-Tabella1[[#This Row],[FERMO MACCHINA]]</f>
        <v>230</v>
      </c>
      <c r="Z524" s="6">
        <f>ROUNDDOWN(Tabella1[[#This Row],[DIFFERENZA EFFETTIVA - SCARTI]]/Tabella1[[#This Row],[TEMPO EFFETTIVO]]*60,0)</f>
        <v>374</v>
      </c>
    </row>
    <row r="525" spans="1:26" x14ac:dyDescent="0.25">
      <c r="A525" s="1">
        <v>44636</v>
      </c>
      <c r="B525">
        <v>35</v>
      </c>
      <c r="C525" s="6" t="str">
        <f>VLOOKUP(Tabella1[[#This Row],[COD. OPERATORE]],Tabella3[],2,FALSE)</f>
        <v>MELANIA</v>
      </c>
      <c r="D525" t="s">
        <v>16</v>
      </c>
      <c r="E525" t="s">
        <v>17</v>
      </c>
      <c r="F525">
        <v>8</v>
      </c>
      <c r="G525" s="6" t="str">
        <f>VLOOKUP(Tabella1[[#This Row],[COD. MACCHINA]],Tabella35[],2,FALSE)</f>
        <v>MONTAGGIO RUOTE</v>
      </c>
      <c r="H525">
        <v>0</v>
      </c>
      <c r="I525">
        <v>750</v>
      </c>
      <c r="J525" s="6">
        <f>Tabella1[[#This Row],[ASS. FINALI]]-Tabella1[[#This Row],[ASS.INIZIALI]]</f>
        <v>750</v>
      </c>
      <c r="K525" t="s">
        <v>20</v>
      </c>
      <c r="M525" s="6">
        <f>ROUNDDOWN(IF(Tabella1[[#This Row],[DOPPIO OPERATORE '[SI/NO']]]="SI",Tabella1[[#This Row],[DIFFERENZA]]/2,Tabella1[[#This Row],[DIFFERENZA]]),0)</f>
        <v>750</v>
      </c>
      <c r="O525" s="6">
        <f>Tabella1[[#This Row],[DIFFERENZA EFFETTIVA SE DOPPIO OPERATORE]]-Tabella1[[#This Row],[SCARTI]]</f>
        <v>750</v>
      </c>
      <c r="P525" s="4">
        <v>0.64930555555555558</v>
      </c>
      <c r="Q525" s="4">
        <v>0.72916666666666663</v>
      </c>
      <c r="R525" s="5">
        <f>Tabella1[[#This Row],[ORA FINE MATTINA]]-Tabella1[[#This Row],[ORA INIZIO MATTINA]]</f>
        <v>7.9861111111111049E-2</v>
      </c>
      <c r="S525" s="4"/>
      <c r="T525" s="4"/>
      <c r="U525" s="5">
        <f>Tabella1[[#This Row],[ORA FINE POMERIGGIO]]-Tabella1[[#This Row],[ORA INIZIO POMERIGGIO]]</f>
        <v>0</v>
      </c>
      <c r="V525" s="5">
        <f>Tabella1[[#This Row],[TOT. TEMPO POMERIGGIO]]+Tabella1[[#This Row],[TOT. TEMPO MATTINA]]</f>
        <v>7.9861111111111049E-2</v>
      </c>
      <c r="W525" s="7">
        <f>((HOUR(Tabella1[[#This Row],[TOT. ORE]])*60)+MINUTE(Tabella1[[#This Row],[TOT. ORE]]))</f>
        <v>115</v>
      </c>
      <c r="Y525" s="6">
        <f>Tabella1[[#This Row],[TOT. MINUTI]]-Tabella1[[#This Row],[FERMO MACCHINA]]</f>
        <v>115</v>
      </c>
      <c r="Z525" s="6">
        <f>ROUNDDOWN(Tabella1[[#This Row],[DIFFERENZA EFFETTIVA - SCARTI]]/Tabella1[[#This Row],[TEMPO EFFETTIVO]]*60,0)</f>
        <v>391</v>
      </c>
    </row>
    <row r="526" spans="1:26" x14ac:dyDescent="0.25">
      <c r="A526" s="1">
        <v>44634</v>
      </c>
      <c r="B526">
        <v>11</v>
      </c>
      <c r="C526" s="6" t="str">
        <f>VLOOKUP(Tabella1[[#This Row],[COD. OPERATORE]],Tabella3[],2,FALSE)</f>
        <v>ILENIA</v>
      </c>
      <c r="D526" t="s">
        <v>56</v>
      </c>
      <c r="E526" t="s">
        <v>90</v>
      </c>
      <c r="F526" t="s">
        <v>64</v>
      </c>
      <c r="G526" s="6" t="str">
        <f>VLOOKUP(Tabella1[[#This Row],[COD. MACCHINA]],Tabella35[],2,FALSE)</f>
        <v>MANUALE</v>
      </c>
      <c r="H526">
        <v>0</v>
      </c>
      <c r="I526">
        <v>800</v>
      </c>
      <c r="J526" s="6">
        <f>Tabella1[[#This Row],[ASS. FINALI]]-Tabella1[[#This Row],[ASS.INIZIALI]]</f>
        <v>800</v>
      </c>
      <c r="K526" t="s">
        <v>58</v>
      </c>
      <c r="L526">
        <v>32</v>
      </c>
      <c r="M526" s="6">
        <f>ROUNDDOWN(IF(Tabella1[[#This Row],[DOPPIO OPERATORE '[SI/NO']]]="SI",Tabella1[[#This Row],[DIFFERENZA]]/2,Tabella1[[#This Row],[DIFFERENZA]]),0)</f>
        <v>400</v>
      </c>
      <c r="O526" s="6">
        <f>Tabella1[[#This Row],[DIFFERENZA EFFETTIVA SE DOPPIO OPERATORE]]-Tabella1[[#This Row],[SCARTI]]</f>
        <v>400</v>
      </c>
      <c r="P526" s="4">
        <v>0.3576388888888889</v>
      </c>
      <c r="Q526" s="4">
        <v>0.44791666666666669</v>
      </c>
      <c r="R526" s="5">
        <f>Tabella1[[#This Row],[ORA FINE MATTINA]]-Tabella1[[#This Row],[ORA INIZIO MATTINA]]</f>
        <v>9.027777777777779E-2</v>
      </c>
      <c r="S526" s="4"/>
      <c r="T526" s="4"/>
      <c r="U526" s="5">
        <f>Tabella1[[#This Row],[ORA FINE POMERIGGIO]]-Tabella1[[#This Row],[ORA INIZIO POMERIGGIO]]</f>
        <v>0</v>
      </c>
      <c r="V526" s="5">
        <f>Tabella1[[#This Row],[TOT. TEMPO POMERIGGIO]]+Tabella1[[#This Row],[TOT. TEMPO MATTINA]]</f>
        <v>9.027777777777779E-2</v>
      </c>
      <c r="W526" s="7">
        <f>((HOUR(Tabella1[[#This Row],[TOT. ORE]])*60)+MINUTE(Tabella1[[#This Row],[TOT. ORE]]))</f>
        <v>130</v>
      </c>
      <c r="Y526" s="6">
        <f>Tabella1[[#This Row],[TOT. MINUTI]]-Tabella1[[#This Row],[FERMO MACCHINA]]</f>
        <v>130</v>
      </c>
      <c r="Z526" s="6">
        <f>ROUNDDOWN(Tabella1[[#This Row],[DIFFERENZA EFFETTIVA - SCARTI]]/Tabella1[[#This Row],[TEMPO EFFETTIVO]]*60,0)</f>
        <v>184</v>
      </c>
    </row>
    <row r="527" spans="1:26" x14ac:dyDescent="0.25">
      <c r="A527" s="1">
        <v>44634</v>
      </c>
      <c r="B527">
        <v>11</v>
      </c>
      <c r="C527" s="6" t="str">
        <f>VLOOKUP(Tabella1[[#This Row],[COD. OPERATORE]],Tabella3[],2,FALSE)</f>
        <v>ILENIA</v>
      </c>
      <c r="D527" t="s">
        <v>56</v>
      </c>
      <c r="E527" t="s">
        <v>112</v>
      </c>
      <c r="F527" t="s">
        <v>64</v>
      </c>
      <c r="G527" s="6" t="str">
        <f>VLOOKUP(Tabella1[[#This Row],[COD. MACCHINA]],Tabella35[],2,FALSE)</f>
        <v>MANUALE</v>
      </c>
      <c r="H527">
        <v>0</v>
      </c>
      <c r="I527">
        <v>1312</v>
      </c>
      <c r="J527" s="6">
        <f>Tabella1[[#This Row],[ASS. FINALI]]-Tabella1[[#This Row],[ASS.INIZIALI]]</f>
        <v>1312</v>
      </c>
      <c r="K527" t="s">
        <v>20</v>
      </c>
      <c r="M527" s="6">
        <f>ROUNDDOWN(IF(Tabella1[[#This Row],[DOPPIO OPERATORE '[SI/NO']]]="SI",Tabella1[[#This Row],[DIFFERENZA]]/2,Tabella1[[#This Row],[DIFFERENZA]]),0)</f>
        <v>1312</v>
      </c>
      <c r="O527" s="6">
        <f>Tabella1[[#This Row],[DIFFERENZA EFFETTIVA SE DOPPIO OPERATORE]]-Tabella1[[#This Row],[SCARTI]]</f>
        <v>1312</v>
      </c>
      <c r="P527" s="4">
        <v>0.44791666666666669</v>
      </c>
      <c r="Q527" s="4">
        <v>0.5</v>
      </c>
      <c r="R527" s="5">
        <f>Tabella1[[#This Row],[ORA FINE MATTINA]]-Tabella1[[#This Row],[ORA INIZIO MATTINA]]</f>
        <v>5.2083333333333315E-2</v>
      </c>
      <c r="S527" s="4">
        <v>0.5625</v>
      </c>
      <c r="T527" s="4">
        <v>0.72916666666666663</v>
      </c>
      <c r="U527" s="5">
        <f>Tabella1[[#This Row],[ORA FINE POMERIGGIO]]-Tabella1[[#This Row],[ORA INIZIO POMERIGGIO]]</f>
        <v>0.16666666666666663</v>
      </c>
      <c r="V527" s="5">
        <f>Tabella1[[#This Row],[TOT. TEMPO POMERIGGIO]]+Tabella1[[#This Row],[TOT. TEMPO MATTINA]]</f>
        <v>0.21874999999999994</v>
      </c>
      <c r="W527" s="7">
        <f>((HOUR(Tabella1[[#This Row],[TOT. ORE]])*60)+MINUTE(Tabella1[[#This Row],[TOT. ORE]]))</f>
        <v>315</v>
      </c>
      <c r="Y527" s="6">
        <f>Tabella1[[#This Row],[TOT. MINUTI]]-Tabella1[[#This Row],[FERMO MACCHINA]]</f>
        <v>315</v>
      </c>
      <c r="Z527" s="6">
        <f>ROUNDDOWN(Tabella1[[#This Row],[DIFFERENZA EFFETTIVA - SCARTI]]/Tabella1[[#This Row],[TEMPO EFFETTIVO]]*60,0)</f>
        <v>249</v>
      </c>
    </row>
    <row r="528" spans="1:26" x14ac:dyDescent="0.25">
      <c r="A528" s="1">
        <v>44635</v>
      </c>
      <c r="B528">
        <v>11</v>
      </c>
      <c r="C528" s="6" t="str">
        <f>VLOOKUP(Tabella1[[#This Row],[COD. OPERATORE]],Tabella3[],2,FALSE)</f>
        <v>ILENIA</v>
      </c>
      <c r="D528" t="s">
        <v>74</v>
      </c>
      <c r="E528" t="s">
        <v>269</v>
      </c>
      <c r="F528">
        <v>4</v>
      </c>
      <c r="G528" s="6" t="str">
        <f>VLOOKUP(Tabella1[[#This Row],[COD. MACCHINA]],Tabella35[],2,FALSE)</f>
        <v>LASER VERDE</v>
      </c>
      <c r="H528">
        <v>820</v>
      </c>
      <c r="I528">
        <v>1170</v>
      </c>
      <c r="J528" s="6">
        <f>Tabella1[[#This Row],[ASS. FINALI]]-Tabella1[[#This Row],[ASS.INIZIALI]]</f>
        <v>350</v>
      </c>
      <c r="K528" t="s">
        <v>20</v>
      </c>
      <c r="M528" s="6">
        <f>ROUNDDOWN(IF(Tabella1[[#This Row],[DOPPIO OPERATORE '[SI/NO']]]="SI",Tabella1[[#This Row],[DIFFERENZA]]/2,Tabella1[[#This Row],[DIFFERENZA]]),0)</f>
        <v>350</v>
      </c>
      <c r="O528" s="6">
        <f>Tabella1[[#This Row],[DIFFERENZA EFFETTIVA SE DOPPIO OPERATORE]]-Tabella1[[#This Row],[SCARTI]]</f>
        <v>350</v>
      </c>
      <c r="P528" s="4">
        <v>0.33333333333333331</v>
      </c>
      <c r="Q528" s="4">
        <v>0.4236111111111111</v>
      </c>
      <c r="R528" s="5">
        <f>Tabella1[[#This Row],[ORA FINE MATTINA]]-Tabella1[[#This Row],[ORA INIZIO MATTINA]]</f>
        <v>9.027777777777779E-2</v>
      </c>
      <c r="S528" s="4"/>
      <c r="T528" s="4"/>
      <c r="U528" s="5">
        <f>Tabella1[[#This Row],[ORA FINE POMERIGGIO]]-Tabella1[[#This Row],[ORA INIZIO POMERIGGIO]]</f>
        <v>0</v>
      </c>
      <c r="V528" s="5">
        <f>Tabella1[[#This Row],[TOT. TEMPO POMERIGGIO]]+Tabella1[[#This Row],[TOT. TEMPO MATTINA]]</f>
        <v>9.027777777777779E-2</v>
      </c>
      <c r="W528" s="7">
        <f>((HOUR(Tabella1[[#This Row],[TOT. ORE]])*60)+MINUTE(Tabella1[[#This Row],[TOT. ORE]]))</f>
        <v>130</v>
      </c>
      <c r="Y528" s="6">
        <f>Tabella1[[#This Row],[TOT. MINUTI]]-Tabella1[[#This Row],[FERMO MACCHINA]]</f>
        <v>130</v>
      </c>
      <c r="Z528" s="6">
        <f>ROUNDDOWN(Tabella1[[#This Row],[DIFFERENZA EFFETTIVA - SCARTI]]/Tabella1[[#This Row],[TEMPO EFFETTIVO]]*60,0)</f>
        <v>161</v>
      </c>
    </row>
    <row r="529" spans="1:26" x14ac:dyDescent="0.25">
      <c r="A529" s="1">
        <v>44635</v>
      </c>
      <c r="B529">
        <v>11</v>
      </c>
      <c r="C529" s="6" t="str">
        <f>VLOOKUP(Tabella1[[#This Row],[COD. OPERATORE]],Tabella3[],2,FALSE)</f>
        <v>ILENIA</v>
      </c>
      <c r="D529" t="s">
        <v>74</v>
      </c>
      <c r="E529" t="s">
        <v>270</v>
      </c>
      <c r="F529">
        <v>22</v>
      </c>
      <c r="G529" s="6" t="str">
        <f>VLOOKUP(Tabella1[[#This Row],[COD. MACCHINA]],Tabella35[],2,FALSE)</f>
        <v>LASER VIOLA</v>
      </c>
      <c r="H529">
        <v>22</v>
      </c>
      <c r="I529">
        <v>2170</v>
      </c>
      <c r="J529" s="6">
        <f>Tabella1[[#This Row],[ASS. FINALI]]-Tabella1[[#This Row],[ASS.INIZIALI]]</f>
        <v>2148</v>
      </c>
      <c r="K529" t="s">
        <v>20</v>
      </c>
      <c r="M529" s="6">
        <f>ROUNDDOWN(IF(Tabella1[[#This Row],[DOPPIO OPERATORE '[SI/NO']]]="SI",Tabella1[[#This Row],[DIFFERENZA]]/2,Tabella1[[#This Row],[DIFFERENZA]]),0)</f>
        <v>2148</v>
      </c>
      <c r="O529" s="6">
        <f>Tabella1[[#This Row],[DIFFERENZA EFFETTIVA SE DOPPIO OPERATORE]]-Tabella1[[#This Row],[SCARTI]]</f>
        <v>2148</v>
      </c>
      <c r="P529" s="4">
        <v>0.33333333333333331</v>
      </c>
      <c r="Q529" s="4">
        <v>0.38194444444444442</v>
      </c>
      <c r="R529" s="5">
        <f>Tabella1[[#This Row],[ORA FINE MATTINA]]-Tabella1[[#This Row],[ORA INIZIO MATTINA]]</f>
        <v>4.8611111111111105E-2</v>
      </c>
      <c r="S529" s="4"/>
      <c r="T529" s="4"/>
      <c r="U529" s="5">
        <f>Tabella1[[#This Row],[ORA FINE POMERIGGIO]]-Tabella1[[#This Row],[ORA INIZIO POMERIGGIO]]</f>
        <v>0</v>
      </c>
      <c r="V529" s="5">
        <f>Tabella1[[#This Row],[TOT. TEMPO POMERIGGIO]]+Tabella1[[#This Row],[TOT. TEMPO MATTINA]]</f>
        <v>4.8611111111111105E-2</v>
      </c>
      <c r="W529" s="7">
        <f>((HOUR(Tabella1[[#This Row],[TOT. ORE]])*60)+MINUTE(Tabella1[[#This Row],[TOT. ORE]]))</f>
        <v>70</v>
      </c>
      <c r="Y529" s="6">
        <f>Tabella1[[#This Row],[TOT. MINUTI]]-Tabella1[[#This Row],[FERMO MACCHINA]]</f>
        <v>70</v>
      </c>
      <c r="Z529" s="6">
        <f>ROUNDDOWN(Tabella1[[#This Row],[DIFFERENZA EFFETTIVA - SCARTI]]/Tabella1[[#This Row],[TEMPO EFFETTIVO]]*60,0)</f>
        <v>1841</v>
      </c>
    </row>
    <row r="530" spans="1:26" x14ac:dyDescent="0.25">
      <c r="A530" s="1">
        <v>44635</v>
      </c>
      <c r="B530">
        <v>11</v>
      </c>
      <c r="C530" s="6" t="str">
        <f>VLOOKUP(Tabella1[[#This Row],[COD. OPERATORE]],Tabella3[],2,FALSE)</f>
        <v>ILENIA</v>
      </c>
      <c r="D530" t="s">
        <v>74</v>
      </c>
      <c r="E530" t="s">
        <v>182</v>
      </c>
      <c r="F530">
        <v>4</v>
      </c>
      <c r="G530" s="6" t="str">
        <f>VLOOKUP(Tabella1[[#This Row],[COD. MACCHINA]],Tabella35[],2,FALSE)</f>
        <v>LASER VERDE</v>
      </c>
      <c r="H530">
        <v>0</v>
      </c>
      <c r="I530">
        <v>219</v>
      </c>
      <c r="J530" s="6">
        <f>Tabella1[[#This Row],[ASS. FINALI]]-Tabella1[[#This Row],[ASS.INIZIALI]]</f>
        <v>219</v>
      </c>
      <c r="K530" t="s">
        <v>20</v>
      </c>
      <c r="M530" s="6">
        <f>ROUNDDOWN(IF(Tabella1[[#This Row],[DOPPIO OPERATORE '[SI/NO']]]="SI",Tabella1[[#This Row],[DIFFERENZA]]/2,Tabella1[[#This Row],[DIFFERENZA]]),0)</f>
        <v>219</v>
      </c>
      <c r="O530" s="6">
        <f>Tabella1[[#This Row],[DIFFERENZA EFFETTIVA SE DOPPIO OPERATORE]]-Tabella1[[#This Row],[SCARTI]]</f>
        <v>219</v>
      </c>
      <c r="P530" s="4">
        <v>0.43055555555555558</v>
      </c>
      <c r="Q530" s="4">
        <v>0.5</v>
      </c>
      <c r="R530" s="5">
        <f>Tabella1[[#This Row],[ORA FINE MATTINA]]-Tabella1[[#This Row],[ORA INIZIO MATTINA]]</f>
        <v>6.944444444444442E-2</v>
      </c>
      <c r="S530" s="4"/>
      <c r="T530" s="4"/>
      <c r="U530" s="5">
        <f>Tabella1[[#This Row],[ORA FINE POMERIGGIO]]-Tabella1[[#This Row],[ORA INIZIO POMERIGGIO]]</f>
        <v>0</v>
      </c>
      <c r="V530" s="5">
        <f>Tabella1[[#This Row],[TOT. TEMPO POMERIGGIO]]+Tabella1[[#This Row],[TOT. TEMPO MATTINA]]</f>
        <v>6.944444444444442E-2</v>
      </c>
      <c r="W530" s="7">
        <f>((HOUR(Tabella1[[#This Row],[TOT. ORE]])*60)+MINUTE(Tabella1[[#This Row],[TOT. ORE]]))</f>
        <v>100</v>
      </c>
      <c r="Y530" s="6">
        <f>Tabella1[[#This Row],[TOT. MINUTI]]-Tabella1[[#This Row],[FERMO MACCHINA]]</f>
        <v>100</v>
      </c>
      <c r="Z530" s="6">
        <f>ROUNDDOWN(Tabella1[[#This Row],[DIFFERENZA EFFETTIVA - SCARTI]]/Tabella1[[#This Row],[TEMPO EFFETTIVO]]*60,0)</f>
        <v>131</v>
      </c>
    </row>
    <row r="531" spans="1:26" x14ac:dyDescent="0.25">
      <c r="A531" s="1">
        <v>44635</v>
      </c>
      <c r="B531">
        <v>11</v>
      </c>
      <c r="C531" s="6" t="str">
        <f>VLOOKUP(Tabella1[[#This Row],[COD. OPERATORE]],Tabella3[],2,FALSE)</f>
        <v>ILENIA</v>
      </c>
      <c r="D531" t="s">
        <v>74</v>
      </c>
      <c r="E531" t="s">
        <v>125</v>
      </c>
      <c r="F531">
        <v>22</v>
      </c>
      <c r="G531" s="6" t="str">
        <f>VLOOKUP(Tabella1[[#This Row],[COD. MACCHINA]],Tabella35[],2,FALSE)</f>
        <v>LASER VIOLA</v>
      </c>
      <c r="H531">
        <v>0</v>
      </c>
      <c r="I531">
        <v>180</v>
      </c>
      <c r="J531" s="6">
        <f>Tabella1[[#This Row],[ASS. FINALI]]-Tabella1[[#This Row],[ASS.INIZIALI]]</f>
        <v>180</v>
      </c>
      <c r="K531" t="s">
        <v>20</v>
      </c>
      <c r="M531" s="6">
        <f>ROUNDDOWN(IF(Tabella1[[#This Row],[DOPPIO OPERATORE '[SI/NO']]]="SI",Tabella1[[#This Row],[DIFFERENZA]]/2,Tabella1[[#This Row],[DIFFERENZA]]),0)</f>
        <v>180</v>
      </c>
      <c r="O531" s="6">
        <f>Tabella1[[#This Row],[DIFFERENZA EFFETTIVA SE DOPPIO OPERATORE]]-Tabella1[[#This Row],[SCARTI]]</f>
        <v>180</v>
      </c>
      <c r="P531" s="4">
        <v>0.43055555555555558</v>
      </c>
      <c r="Q531" s="4">
        <v>0.5</v>
      </c>
      <c r="R531" s="5">
        <f>Tabella1[[#This Row],[ORA FINE MATTINA]]-Tabella1[[#This Row],[ORA INIZIO MATTINA]]</f>
        <v>6.944444444444442E-2</v>
      </c>
      <c r="S531" s="4"/>
      <c r="T531" s="4"/>
      <c r="U531" s="5">
        <f>Tabella1[[#This Row],[ORA FINE POMERIGGIO]]-Tabella1[[#This Row],[ORA INIZIO POMERIGGIO]]</f>
        <v>0</v>
      </c>
      <c r="V531" s="5">
        <f>Tabella1[[#This Row],[TOT. TEMPO POMERIGGIO]]+Tabella1[[#This Row],[TOT. TEMPO MATTINA]]</f>
        <v>6.944444444444442E-2</v>
      </c>
      <c r="W531" s="7">
        <f>((HOUR(Tabella1[[#This Row],[TOT. ORE]])*60)+MINUTE(Tabella1[[#This Row],[TOT. ORE]]))</f>
        <v>100</v>
      </c>
      <c r="Y531" s="6">
        <f>Tabella1[[#This Row],[TOT. MINUTI]]-Tabella1[[#This Row],[FERMO MACCHINA]]</f>
        <v>100</v>
      </c>
      <c r="Z531" s="6">
        <f>ROUNDDOWN(Tabella1[[#This Row],[DIFFERENZA EFFETTIVA - SCARTI]]/Tabella1[[#This Row],[TEMPO EFFETTIVO]]*60,0)</f>
        <v>108</v>
      </c>
    </row>
    <row r="532" spans="1:26" x14ac:dyDescent="0.25">
      <c r="A532" s="1">
        <v>44636</v>
      </c>
      <c r="B532">
        <v>11</v>
      </c>
      <c r="C532" s="6" t="str">
        <f>VLOOKUP(Tabella1[[#This Row],[COD. OPERATORE]],Tabella3[],2,FALSE)</f>
        <v>ILENIA</v>
      </c>
      <c r="D532" t="s">
        <v>74</v>
      </c>
      <c r="E532" t="s">
        <v>271</v>
      </c>
      <c r="F532" t="s">
        <v>64</v>
      </c>
      <c r="G532" s="6" t="str">
        <f>VLOOKUP(Tabella1[[#This Row],[COD. MACCHINA]],Tabella35[],2,FALSE)</f>
        <v>MANUALE</v>
      </c>
      <c r="H532">
        <v>0</v>
      </c>
      <c r="I532">
        <v>2000</v>
      </c>
      <c r="J532" s="6">
        <f>Tabella1[[#This Row],[ASS. FINALI]]-Tabella1[[#This Row],[ASS.INIZIALI]]</f>
        <v>2000</v>
      </c>
      <c r="K532" t="s">
        <v>20</v>
      </c>
      <c r="M532" s="6">
        <f>ROUNDDOWN(IF(Tabella1[[#This Row],[DOPPIO OPERATORE '[SI/NO']]]="SI",Tabella1[[#This Row],[DIFFERENZA]]/2,Tabella1[[#This Row],[DIFFERENZA]]),0)</f>
        <v>2000</v>
      </c>
      <c r="O532" s="6">
        <f>Tabella1[[#This Row],[DIFFERENZA EFFETTIVA SE DOPPIO OPERATORE]]-Tabella1[[#This Row],[SCARTI]]</f>
        <v>2000</v>
      </c>
      <c r="P532" s="4">
        <v>0.60416666666666663</v>
      </c>
      <c r="Q532" s="4">
        <v>0.72916666666666663</v>
      </c>
      <c r="R532" s="5">
        <f>Tabella1[[#This Row],[ORA FINE MATTINA]]-Tabella1[[#This Row],[ORA INIZIO MATTINA]]</f>
        <v>0.125</v>
      </c>
      <c r="S532" s="4"/>
      <c r="T532" s="4"/>
      <c r="U532" s="5">
        <f>Tabella1[[#This Row],[ORA FINE POMERIGGIO]]-Tabella1[[#This Row],[ORA INIZIO POMERIGGIO]]</f>
        <v>0</v>
      </c>
      <c r="V532" s="5">
        <f>Tabella1[[#This Row],[TOT. TEMPO POMERIGGIO]]+Tabella1[[#This Row],[TOT. TEMPO MATTINA]]</f>
        <v>0.125</v>
      </c>
      <c r="W532" s="7">
        <f>((HOUR(Tabella1[[#This Row],[TOT. ORE]])*60)+MINUTE(Tabella1[[#This Row],[TOT. ORE]]))</f>
        <v>180</v>
      </c>
      <c r="Y532" s="6">
        <f>Tabella1[[#This Row],[TOT. MINUTI]]-Tabella1[[#This Row],[FERMO MACCHINA]]</f>
        <v>180</v>
      </c>
      <c r="Z532" s="6">
        <f>ROUNDDOWN(Tabella1[[#This Row],[DIFFERENZA EFFETTIVA - SCARTI]]/Tabella1[[#This Row],[TEMPO EFFETTIVO]]*60,0)</f>
        <v>666</v>
      </c>
    </row>
    <row r="533" spans="1:26" x14ac:dyDescent="0.25">
      <c r="A533" s="1">
        <v>44636</v>
      </c>
      <c r="B533">
        <v>11</v>
      </c>
      <c r="C533" s="6" t="str">
        <f>VLOOKUP(Tabella1[[#This Row],[COD. OPERATORE]],Tabella3[],2,FALSE)</f>
        <v>ILENIA</v>
      </c>
      <c r="D533" t="s">
        <v>16</v>
      </c>
      <c r="E533" t="s">
        <v>272</v>
      </c>
      <c r="F533">
        <v>6</v>
      </c>
      <c r="G533" s="6" t="str">
        <f>VLOOKUP(Tabella1[[#This Row],[COD. MACCHINA]],Tabella35[],2,FALSE)</f>
        <v>MSA matr.4319</v>
      </c>
      <c r="H533">
        <v>572445</v>
      </c>
      <c r="I533">
        <v>572486</v>
      </c>
      <c r="J533" s="6">
        <f>Tabella1[[#This Row],[ASS. FINALI]]-Tabella1[[#This Row],[ASS.INIZIALI]]</f>
        <v>41</v>
      </c>
      <c r="K533" t="s">
        <v>20</v>
      </c>
      <c r="M533" s="6">
        <f>ROUNDDOWN(IF(Tabella1[[#This Row],[DOPPIO OPERATORE '[SI/NO']]]="SI",Tabella1[[#This Row],[DIFFERENZA]]/2,Tabella1[[#This Row],[DIFFERENZA]]),0)</f>
        <v>41</v>
      </c>
      <c r="O533" s="6">
        <f>Tabella1[[#This Row],[DIFFERENZA EFFETTIVA SE DOPPIO OPERATORE]]-Tabella1[[#This Row],[SCARTI]]</f>
        <v>41</v>
      </c>
      <c r="P533" s="4">
        <v>0.625</v>
      </c>
      <c r="Q533" s="4">
        <v>0.63194444444444442</v>
      </c>
      <c r="R533" s="5">
        <f>Tabella1[[#This Row],[ORA FINE MATTINA]]-Tabella1[[#This Row],[ORA INIZIO MATTINA]]</f>
        <v>6.9444444444444198E-3</v>
      </c>
      <c r="S533" s="4"/>
      <c r="T533" s="4"/>
      <c r="U533" s="5">
        <f>Tabella1[[#This Row],[ORA FINE POMERIGGIO]]-Tabella1[[#This Row],[ORA INIZIO POMERIGGIO]]</f>
        <v>0</v>
      </c>
      <c r="V533" s="5">
        <f>Tabella1[[#This Row],[TOT. TEMPO POMERIGGIO]]+Tabella1[[#This Row],[TOT. TEMPO MATTINA]]</f>
        <v>6.9444444444444198E-3</v>
      </c>
      <c r="W533" s="7">
        <f>((HOUR(Tabella1[[#This Row],[TOT. ORE]])*60)+MINUTE(Tabella1[[#This Row],[TOT. ORE]]))</f>
        <v>10</v>
      </c>
      <c r="Y533" s="6">
        <f>Tabella1[[#This Row],[TOT. MINUTI]]-Tabella1[[#This Row],[FERMO MACCHINA]]</f>
        <v>10</v>
      </c>
      <c r="Z533" s="6">
        <f>ROUNDDOWN(Tabella1[[#This Row],[DIFFERENZA EFFETTIVA - SCARTI]]/Tabella1[[#This Row],[TEMPO EFFETTIVO]]*60,0)</f>
        <v>246</v>
      </c>
    </row>
    <row r="534" spans="1:26" x14ac:dyDescent="0.25">
      <c r="A534" s="1">
        <v>44635</v>
      </c>
      <c r="B534">
        <v>32</v>
      </c>
      <c r="C534" s="6" t="str">
        <f>VLOOKUP(Tabella1[[#This Row],[COD. OPERATORE]],Tabella3[],2,FALSE)</f>
        <v>ALESSANDRA</v>
      </c>
      <c r="D534" t="s">
        <v>16</v>
      </c>
      <c r="E534" t="s">
        <v>26</v>
      </c>
      <c r="F534">
        <v>6</v>
      </c>
      <c r="G534" s="6" t="str">
        <f>VLOOKUP(Tabella1[[#This Row],[COD. MACCHINA]],Tabella35[],2,FALSE)</f>
        <v>MSA matr.4319</v>
      </c>
      <c r="H534">
        <v>570603</v>
      </c>
      <c r="I534">
        <v>571276</v>
      </c>
      <c r="J534" s="6">
        <f>Tabella1[[#This Row],[ASS. FINALI]]-Tabella1[[#This Row],[ASS.INIZIALI]]</f>
        <v>673</v>
      </c>
      <c r="K534" t="s">
        <v>20</v>
      </c>
      <c r="M534" s="6">
        <f>ROUNDDOWN(IF(Tabella1[[#This Row],[DOPPIO OPERATORE '[SI/NO']]]="SI",Tabella1[[#This Row],[DIFFERENZA]]/2,Tabella1[[#This Row],[DIFFERENZA]]),0)</f>
        <v>673</v>
      </c>
      <c r="O534" s="6">
        <f>Tabella1[[#This Row],[DIFFERENZA EFFETTIVA SE DOPPIO OPERATORE]]-Tabella1[[#This Row],[SCARTI]]</f>
        <v>673</v>
      </c>
      <c r="P534" s="4">
        <v>0.34722222222222227</v>
      </c>
      <c r="Q534" s="4">
        <v>0.48958333333333331</v>
      </c>
      <c r="R534" s="5">
        <f>Tabella1[[#This Row],[ORA FINE MATTINA]]-Tabella1[[#This Row],[ORA INIZIO MATTINA]]</f>
        <v>0.14236111111111105</v>
      </c>
      <c r="S534" s="4"/>
      <c r="T534" s="4"/>
      <c r="U534" s="5">
        <f>Tabella1[[#This Row],[ORA FINE POMERIGGIO]]-Tabella1[[#This Row],[ORA INIZIO POMERIGGIO]]</f>
        <v>0</v>
      </c>
      <c r="V534" s="5">
        <f>Tabella1[[#This Row],[TOT. TEMPO POMERIGGIO]]+Tabella1[[#This Row],[TOT. TEMPO MATTINA]]</f>
        <v>0.14236111111111105</v>
      </c>
      <c r="W534" s="7">
        <f>((HOUR(Tabella1[[#This Row],[TOT. ORE]])*60)+MINUTE(Tabella1[[#This Row],[TOT. ORE]]))</f>
        <v>205</v>
      </c>
      <c r="Y534" s="6">
        <f>Tabella1[[#This Row],[TOT. MINUTI]]-Tabella1[[#This Row],[FERMO MACCHINA]]</f>
        <v>205</v>
      </c>
      <c r="Z534" s="6">
        <f>ROUNDDOWN(Tabella1[[#This Row],[DIFFERENZA EFFETTIVA - SCARTI]]/Tabella1[[#This Row],[TEMPO EFFETTIVO]]*60,0)</f>
        <v>196</v>
      </c>
    </row>
    <row r="535" spans="1:26" x14ac:dyDescent="0.25">
      <c r="A535" s="1">
        <v>44635</v>
      </c>
      <c r="B535">
        <v>32</v>
      </c>
      <c r="C535" s="6" t="str">
        <f>VLOOKUP(Tabella1[[#This Row],[COD. OPERATORE]],Tabella3[],2,FALSE)</f>
        <v>ALESSANDRA</v>
      </c>
      <c r="D535" t="s">
        <v>74</v>
      </c>
      <c r="E535" t="s">
        <v>271</v>
      </c>
      <c r="F535">
        <v>21</v>
      </c>
      <c r="G535" s="6" t="str">
        <f>VLOOKUP(Tabella1[[#This Row],[COD. MACCHINA]],Tabella35[],2,FALSE)</f>
        <v>PRESSA MANUALE</v>
      </c>
      <c r="H535">
        <v>0</v>
      </c>
      <c r="I535">
        <v>200</v>
      </c>
      <c r="J535" s="6">
        <f>Tabella1[[#This Row],[ASS. FINALI]]-Tabella1[[#This Row],[ASS.INIZIALI]]</f>
        <v>200</v>
      </c>
      <c r="K535" t="s">
        <v>20</v>
      </c>
      <c r="M535" s="6">
        <f>ROUNDDOWN(IF(Tabella1[[#This Row],[DOPPIO OPERATORE '[SI/NO']]]="SI",Tabella1[[#This Row],[DIFFERENZA]]/2,Tabella1[[#This Row],[DIFFERENZA]]),0)</f>
        <v>200</v>
      </c>
      <c r="O535" s="6">
        <f>Tabella1[[#This Row],[DIFFERENZA EFFETTIVA SE DOPPIO OPERATORE]]-Tabella1[[#This Row],[SCARTI]]</f>
        <v>200</v>
      </c>
      <c r="P535" s="4">
        <v>0.48958333333333331</v>
      </c>
      <c r="Q535" s="4">
        <v>0.5</v>
      </c>
      <c r="R535" s="5">
        <f>Tabella1[[#This Row],[ORA FINE MATTINA]]-Tabella1[[#This Row],[ORA INIZIO MATTINA]]</f>
        <v>1.0416666666666685E-2</v>
      </c>
      <c r="S535" s="4"/>
      <c r="T535" s="4"/>
      <c r="U535" s="5">
        <f>Tabella1[[#This Row],[ORA FINE POMERIGGIO]]-Tabella1[[#This Row],[ORA INIZIO POMERIGGIO]]</f>
        <v>0</v>
      </c>
      <c r="V535" s="5">
        <f>Tabella1[[#This Row],[TOT. TEMPO POMERIGGIO]]+Tabella1[[#This Row],[TOT. TEMPO MATTINA]]</f>
        <v>1.0416666666666685E-2</v>
      </c>
      <c r="W535" s="7">
        <f>((HOUR(Tabella1[[#This Row],[TOT. ORE]])*60)+MINUTE(Tabella1[[#This Row],[TOT. ORE]]))</f>
        <v>15</v>
      </c>
      <c r="Y535" s="6">
        <f>Tabella1[[#This Row],[TOT. MINUTI]]-Tabella1[[#This Row],[FERMO MACCHINA]]</f>
        <v>15</v>
      </c>
      <c r="Z535" s="6">
        <f>ROUNDDOWN(Tabella1[[#This Row],[DIFFERENZA EFFETTIVA - SCARTI]]/Tabella1[[#This Row],[TEMPO EFFETTIVO]]*60,0)</f>
        <v>800</v>
      </c>
    </row>
    <row r="536" spans="1:26" x14ac:dyDescent="0.25">
      <c r="A536" s="1">
        <v>44636</v>
      </c>
      <c r="B536">
        <v>32</v>
      </c>
      <c r="C536" s="6" t="str">
        <f>VLOOKUP(Tabella1[[#This Row],[COD. OPERATORE]],Tabella3[],2,FALSE)</f>
        <v>ALESSANDRA</v>
      </c>
      <c r="D536" t="s">
        <v>56</v>
      </c>
      <c r="E536" t="s">
        <v>71</v>
      </c>
      <c r="F536" t="s">
        <v>64</v>
      </c>
      <c r="G536" s="6" t="str">
        <f>VLOOKUP(Tabella1[[#This Row],[COD. MACCHINA]],Tabella35[],2,FALSE)</f>
        <v>MANUALE</v>
      </c>
      <c r="H536">
        <v>0</v>
      </c>
      <c r="I536">
        <v>285</v>
      </c>
      <c r="J536" s="6">
        <f>Tabella1[[#This Row],[ASS. FINALI]]-Tabella1[[#This Row],[ASS.INIZIALI]]</f>
        <v>285</v>
      </c>
      <c r="K536" t="s">
        <v>20</v>
      </c>
      <c r="M536" s="6">
        <f>ROUNDDOWN(IF(Tabella1[[#This Row],[DOPPIO OPERATORE '[SI/NO']]]="SI",Tabella1[[#This Row],[DIFFERENZA]]/2,Tabella1[[#This Row],[DIFFERENZA]]),0)</f>
        <v>285</v>
      </c>
      <c r="O536" s="6">
        <f>Tabella1[[#This Row],[DIFFERENZA EFFETTIVA SE DOPPIO OPERATORE]]-Tabella1[[#This Row],[SCARTI]]</f>
        <v>285</v>
      </c>
      <c r="P536" s="4">
        <v>0.60416666666666663</v>
      </c>
      <c r="Q536" s="4">
        <v>0.72916666666666663</v>
      </c>
      <c r="R536" s="5">
        <f>Tabella1[[#This Row],[ORA FINE MATTINA]]-Tabella1[[#This Row],[ORA INIZIO MATTINA]]</f>
        <v>0.125</v>
      </c>
      <c r="S536" s="4"/>
      <c r="T536" s="4"/>
      <c r="U536" s="5">
        <f>Tabella1[[#This Row],[ORA FINE POMERIGGIO]]-Tabella1[[#This Row],[ORA INIZIO POMERIGGIO]]</f>
        <v>0</v>
      </c>
      <c r="V536" s="5">
        <f>Tabella1[[#This Row],[TOT. TEMPO POMERIGGIO]]+Tabella1[[#This Row],[TOT. TEMPO MATTINA]]</f>
        <v>0.125</v>
      </c>
      <c r="W536" s="7">
        <f>((HOUR(Tabella1[[#This Row],[TOT. ORE]])*60)+MINUTE(Tabella1[[#This Row],[TOT. ORE]]))</f>
        <v>180</v>
      </c>
      <c r="Y536" s="6">
        <f>Tabella1[[#This Row],[TOT. MINUTI]]-Tabella1[[#This Row],[FERMO MACCHINA]]</f>
        <v>180</v>
      </c>
      <c r="Z536" s="6">
        <f>ROUNDDOWN(Tabella1[[#This Row],[DIFFERENZA EFFETTIVA - SCARTI]]/Tabella1[[#This Row],[TEMPO EFFETTIVO]]*60,0)</f>
        <v>95</v>
      </c>
    </row>
    <row r="537" spans="1:26" x14ac:dyDescent="0.25">
      <c r="A537" s="1">
        <v>44637</v>
      </c>
      <c r="B537">
        <v>32</v>
      </c>
      <c r="C537" s="6" t="str">
        <f>VLOOKUP(Tabella1[[#This Row],[COD. OPERATORE]],Tabella3[],2,FALSE)</f>
        <v>ALESSANDRA</v>
      </c>
      <c r="D537" t="s">
        <v>76</v>
      </c>
      <c r="E537" t="s">
        <v>273</v>
      </c>
      <c r="F537" t="s">
        <v>64</v>
      </c>
      <c r="G537" s="6" t="str">
        <f>VLOOKUP(Tabella1[[#This Row],[COD. MACCHINA]],Tabella35[],2,FALSE)</f>
        <v>MANUALE</v>
      </c>
      <c r="H537">
        <v>0</v>
      </c>
      <c r="I537">
        <v>1500</v>
      </c>
      <c r="J537" s="6">
        <f>Tabella1[[#This Row],[ASS. FINALI]]-Tabella1[[#This Row],[ASS.INIZIALI]]</f>
        <v>1500</v>
      </c>
      <c r="K537" t="s">
        <v>20</v>
      </c>
      <c r="M537" s="6">
        <f>ROUNDDOWN(IF(Tabella1[[#This Row],[DOPPIO OPERATORE '[SI/NO']]]="SI",Tabella1[[#This Row],[DIFFERENZA]]/2,Tabella1[[#This Row],[DIFFERENZA]]),0)</f>
        <v>1500</v>
      </c>
      <c r="O537" s="6">
        <f>Tabella1[[#This Row],[DIFFERENZA EFFETTIVA SE DOPPIO OPERATORE]]-Tabella1[[#This Row],[SCARTI]]</f>
        <v>1500</v>
      </c>
      <c r="P537" s="4">
        <v>0.3125</v>
      </c>
      <c r="Q537" s="4">
        <v>0.45833333333333331</v>
      </c>
      <c r="R537" s="5">
        <f>Tabella1[[#This Row],[ORA FINE MATTINA]]-Tabella1[[#This Row],[ORA INIZIO MATTINA]]</f>
        <v>0.14583333333333331</v>
      </c>
      <c r="S537" s="4"/>
      <c r="T537" s="4"/>
      <c r="U537" s="5">
        <f>Tabella1[[#This Row],[ORA FINE POMERIGGIO]]-Tabella1[[#This Row],[ORA INIZIO POMERIGGIO]]</f>
        <v>0</v>
      </c>
      <c r="V537" s="5">
        <f>Tabella1[[#This Row],[TOT. TEMPO POMERIGGIO]]+Tabella1[[#This Row],[TOT. TEMPO MATTINA]]</f>
        <v>0.14583333333333331</v>
      </c>
      <c r="W537" s="7">
        <f>((HOUR(Tabella1[[#This Row],[TOT. ORE]])*60)+MINUTE(Tabella1[[#This Row],[TOT. ORE]]))</f>
        <v>210</v>
      </c>
      <c r="Y537" s="6">
        <f>Tabella1[[#This Row],[TOT. MINUTI]]-Tabella1[[#This Row],[FERMO MACCHINA]]</f>
        <v>210</v>
      </c>
      <c r="Z537" s="6">
        <f>ROUNDDOWN(Tabella1[[#This Row],[DIFFERENZA EFFETTIVA - SCARTI]]/Tabella1[[#This Row],[TEMPO EFFETTIVO]]*60,0)</f>
        <v>428</v>
      </c>
    </row>
    <row r="538" spans="1:26" x14ac:dyDescent="0.25">
      <c r="A538" s="1">
        <v>44637</v>
      </c>
      <c r="B538">
        <v>32</v>
      </c>
      <c r="C538" s="6" t="str">
        <f>VLOOKUP(Tabella1[[#This Row],[COD. OPERATORE]],Tabella3[],2,FALSE)</f>
        <v>ALESSANDRA</v>
      </c>
      <c r="D538" t="s">
        <v>16</v>
      </c>
      <c r="E538" t="s">
        <v>274</v>
      </c>
      <c r="F538">
        <v>14</v>
      </c>
      <c r="G538" s="6" t="str">
        <f>VLOOKUP(Tabella1[[#This Row],[COD. MACCHINA]],Tabella35[],2,FALSE)</f>
        <v>PRESSA MANUALE</v>
      </c>
      <c r="H538">
        <v>0</v>
      </c>
      <c r="I538">
        <v>120</v>
      </c>
      <c r="J538" s="6">
        <f>Tabella1[[#This Row],[ASS. FINALI]]-Tabella1[[#This Row],[ASS.INIZIALI]]</f>
        <v>120</v>
      </c>
      <c r="K538" t="s">
        <v>20</v>
      </c>
      <c r="M538" s="6">
        <f>ROUNDDOWN(IF(Tabella1[[#This Row],[DOPPIO OPERATORE '[SI/NO']]]="SI",Tabella1[[#This Row],[DIFFERENZA]]/2,Tabella1[[#This Row],[DIFFERENZA]]),0)</f>
        <v>120</v>
      </c>
      <c r="O538" s="6">
        <f>Tabella1[[#This Row],[DIFFERENZA EFFETTIVA SE DOPPIO OPERATORE]]-Tabella1[[#This Row],[SCARTI]]</f>
        <v>120</v>
      </c>
      <c r="P538" s="4">
        <v>0.45833333333333331</v>
      </c>
      <c r="Q538" s="4">
        <v>0.47569444444444442</v>
      </c>
      <c r="R538" s="5">
        <f>Tabella1[[#This Row],[ORA FINE MATTINA]]-Tabella1[[#This Row],[ORA INIZIO MATTINA]]</f>
        <v>1.7361111111111105E-2</v>
      </c>
      <c r="S538" s="4"/>
      <c r="T538" s="4"/>
      <c r="U538" s="5">
        <f>Tabella1[[#This Row],[ORA FINE POMERIGGIO]]-Tabella1[[#This Row],[ORA INIZIO POMERIGGIO]]</f>
        <v>0</v>
      </c>
      <c r="V538" s="5">
        <f>Tabella1[[#This Row],[TOT. TEMPO POMERIGGIO]]+Tabella1[[#This Row],[TOT. TEMPO MATTINA]]</f>
        <v>1.7361111111111105E-2</v>
      </c>
      <c r="W538" s="7">
        <f>((HOUR(Tabella1[[#This Row],[TOT. ORE]])*60)+MINUTE(Tabella1[[#This Row],[TOT. ORE]]))</f>
        <v>25</v>
      </c>
      <c r="Y538" s="6">
        <f>Tabella1[[#This Row],[TOT. MINUTI]]-Tabella1[[#This Row],[FERMO MACCHINA]]</f>
        <v>25</v>
      </c>
      <c r="Z538" s="6">
        <f>ROUNDDOWN(Tabella1[[#This Row],[DIFFERENZA EFFETTIVA - SCARTI]]/Tabella1[[#This Row],[TEMPO EFFETTIVO]]*60,0)</f>
        <v>288</v>
      </c>
    </row>
    <row r="539" spans="1:26" x14ac:dyDescent="0.25">
      <c r="A539" s="1">
        <v>44637</v>
      </c>
      <c r="B539">
        <v>32</v>
      </c>
      <c r="C539" s="6" t="str">
        <f>VLOOKUP(Tabella1[[#This Row],[COD. OPERATORE]],Tabella3[],2,FALSE)</f>
        <v>ALESSANDRA</v>
      </c>
      <c r="D539" t="s">
        <v>16</v>
      </c>
      <c r="E539" t="s">
        <v>274</v>
      </c>
      <c r="F539">
        <v>7</v>
      </c>
      <c r="G539" s="6" t="str">
        <f>VLOOKUP(Tabella1[[#This Row],[COD. MACCHINA]],Tabella35[],2,FALSE)</f>
        <v>MSA matr.2316</v>
      </c>
      <c r="H539">
        <v>572861</v>
      </c>
      <c r="I539">
        <v>572911</v>
      </c>
      <c r="J539" s="6">
        <f>Tabella1[[#This Row],[ASS. FINALI]]-Tabella1[[#This Row],[ASS.INIZIALI]]</f>
        <v>50</v>
      </c>
      <c r="K539" t="s">
        <v>58</v>
      </c>
      <c r="L539">
        <v>31</v>
      </c>
      <c r="M539" s="6">
        <f>ROUNDDOWN(IF(Tabella1[[#This Row],[DOPPIO OPERATORE '[SI/NO']]]="SI",Tabella1[[#This Row],[DIFFERENZA]]/2,Tabella1[[#This Row],[DIFFERENZA]]),0)</f>
        <v>25</v>
      </c>
      <c r="O539" s="6">
        <f>Tabella1[[#This Row],[DIFFERENZA EFFETTIVA SE DOPPIO OPERATORE]]-Tabella1[[#This Row],[SCARTI]]</f>
        <v>25</v>
      </c>
      <c r="P539" s="4">
        <v>0.5625</v>
      </c>
      <c r="Q539" s="4">
        <v>0.59722222222222221</v>
      </c>
      <c r="R539" s="5">
        <f>Tabella1[[#This Row],[ORA FINE MATTINA]]-Tabella1[[#This Row],[ORA INIZIO MATTINA]]</f>
        <v>3.472222222222221E-2</v>
      </c>
      <c r="S539" s="4"/>
      <c r="T539" s="4"/>
      <c r="U539" s="5">
        <f>Tabella1[[#This Row],[ORA FINE POMERIGGIO]]-Tabella1[[#This Row],[ORA INIZIO POMERIGGIO]]</f>
        <v>0</v>
      </c>
      <c r="V539" s="5">
        <f>Tabella1[[#This Row],[TOT. TEMPO POMERIGGIO]]+Tabella1[[#This Row],[TOT. TEMPO MATTINA]]</f>
        <v>3.472222222222221E-2</v>
      </c>
      <c r="W539" s="7">
        <f>((HOUR(Tabella1[[#This Row],[TOT. ORE]])*60)+MINUTE(Tabella1[[#This Row],[TOT. ORE]]))</f>
        <v>50</v>
      </c>
      <c r="Y539" s="6">
        <f>Tabella1[[#This Row],[TOT. MINUTI]]-Tabella1[[#This Row],[FERMO MACCHINA]]</f>
        <v>50</v>
      </c>
      <c r="Z539" s="6">
        <f>ROUNDDOWN(Tabella1[[#This Row],[DIFFERENZA EFFETTIVA - SCARTI]]/Tabella1[[#This Row],[TEMPO EFFETTIVO]]*60,0)</f>
        <v>30</v>
      </c>
    </row>
    <row r="540" spans="1:26" x14ac:dyDescent="0.25">
      <c r="A540" s="1">
        <v>44637</v>
      </c>
      <c r="B540">
        <v>11</v>
      </c>
      <c r="C540" s="6" t="str">
        <f>VLOOKUP(Tabella1[[#This Row],[COD. OPERATORE]],Tabella3[],2,FALSE)</f>
        <v>ILENIA</v>
      </c>
      <c r="D540" t="s">
        <v>16</v>
      </c>
      <c r="E540" t="s">
        <v>17</v>
      </c>
      <c r="F540">
        <v>6</v>
      </c>
      <c r="G540" s="6" t="str">
        <f>VLOOKUP(Tabella1[[#This Row],[COD. MACCHINA]],Tabella35[],2,FALSE)</f>
        <v>MSA matr.4319</v>
      </c>
      <c r="H540">
        <v>572486</v>
      </c>
      <c r="I540">
        <v>572860</v>
      </c>
      <c r="J540" s="6">
        <f>Tabella1[[#This Row],[ASS. FINALI]]-Tabella1[[#This Row],[ASS.INIZIALI]]</f>
        <v>374</v>
      </c>
      <c r="K540" t="s">
        <v>20</v>
      </c>
      <c r="M540" s="6">
        <f>ROUNDDOWN(IF(Tabella1[[#This Row],[DOPPIO OPERATORE '[SI/NO']]]="SI",Tabella1[[#This Row],[DIFFERENZA]]/2,Tabella1[[#This Row],[DIFFERENZA]]),0)</f>
        <v>374</v>
      </c>
      <c r="O540" s="6">
        <f>Tabella1[[#This Row],[DIFFERENZA EFFETTIVA SE DOPPIO OPERATORE]]-Tabella1[[#This Row],[SCARTI]]</f>
        <v>374</v>
      </c>
      <c r="P540" s="4">
        <v>0.33333333333333331</v>
      </c>
      <c r="Q540" s="4">
        <v>0.4236111111111111</v>
      </c>
      <c r="R540" s="5">
        <f>Tabella1[[#This Row],[ORA FINE MATTINA]]-Tabella1[[#This Row],[ORA INIZIO MATTINA]]</f>
        <v>9.027777777777779E-2</v>
      </c>
      <c r="S540" s="4"/>
      <c r="T540" s="4"/>
      <c r="U540" s="5">
        <f>Tabella1[[#This Row],[ORA FINE POMERIGGIO]]-Tabella1[[#This Row],[ORA INIZIO POMERIGGIO]]</f>
        <v>0</v>
      </c>
      <c r="V540" s="5">
        <f>Tabella1[[#This Row],[TOT. TEMPO POMERIGGIO]]+Tabella1[[#This Row],[TOT. TEMPO MATTINA]]</f>
        <v>9.027777777777779E-2</v>
      </c>
      <c r="W540" s="7">
        <f>((HOUR(Tabella1[[#This Row],[TOT. ORE]])*60)+MINUTE(Tabella1[[#This Row],[TOT. ORE]]))</f>
        <v>130</v>
      </c>
      <c r="Y540" s="6">
        <f>Tabella1[[#This Row],[TOT. MINUTI]]-Tabella1[[#This Row],[FERMO MACCHINA]]</f>
        <v>130</v>
      </c>
      <c r="Z540" s="6">
        <f>ROUNDDOWN(Tabella1[[#This Row],[DIFFERENZA EFFETTIVA - SCARTI]]/Tabella1[[#This Row],[TEMPO EFFETTIVO]]*60,0)</f>
        <v>172</v>
      </c>
    </row>
    <row r="541" spans="1:26" x14ac:dyDescent="0.25">
      <c r="A541" s="1">
        <v>44637</v>
      </c>
      <c r="B541">
        <v>11</v>
      </c>
      <c r="C541" s="6" t="str">
        <f>VLOOKUP(Tabella1[[#This Row],[COD. OPERATORE]],Tabella3[],2,FALSE)</f>
        <v>ILENIA</v>
      </c>
      <c r="D541" t="s">
        <v>74</v>
      </c>
      <c r="E541" t="s">
        <v>275</v>
      </c>
      <c r="F541" t="s">
        <v>64</v>
      </c>
      <c r="G541" s="6" t="str">
        <f>VLOOKUP(Tabella1[[#This Row],[COD. MACCHINA]],Tabella35[],2,FALSE)</f>
        <v>MANUALE</v>
      </c>
      <c r="H541">
        <v>2000</v>
      </c>
      <c r="I541">
        <v>4000</v>
      </c>
      <c r="J541" s="6">
        <f>Tabella1[[#This Row],[ASS. FINALI]]-Tabella1[[#This Row],[ASS.INIZIALI]]</f>
        <v>2000</v>
      </c>
      <c r="K541" t="s">
        <v>20</v>
      </c>
      <c r="M541" s="6">
        <f>ROUNDDOWN(IF(Tabella1[[#This Row],[DOPPIO OPERATORE '[SI/NO']]]="SI",Tabella1[[#This Row],[DIFFERENZA]]/2,Tabella1[[#This Row],[DIFFERENZA]]),0)</f>
        <v>2000</v>
      </c>
      <c r="O541" s="6">
        <f>Tabella1[[#This Row],[DIFFERENZA EFFETTIVA SE DOPPIO OPERATORE]]-Tabella1[[#This Row],[SCARTI]]</f>
        <v>2000</v>
      </c>
      <c r="P541" s="4">
        <v>0.4236111111111111</v>
      </c>
      <c r="Q541" s="4">
        <v>0.5</v>
      </c>
      <c r="R541" s="5">
        <f>Tabella1[[#This Row],[ORA FINE MATTINA]]-Tabella1[[#This Row],[ORA INIZIO MATTINA]]</f>
        <v>7.6388888888888895E-2</v>
      </c>
      <c r="S541" s="4">
        <v>0.5625</v>
      </c>
      <c r="T541" s="4">
        <v>0.60416666666666663</v>
      </c>
      <c r="U541" s="5">
        <f>Tabella1[[#This Row],[ORA FINE POMERIGGIO]]-Tabella1[[#This Row],[ORA INIZIO POMERIGGIO]]</f>
        <v>4.166666666666663E-2</v>
      </c>
      <c r="V541" s="5">
        <f>Tabella1[[#This Row],[TOT. TEMPO POMERIGGIO]]+Tabella1[[#This Row],[TOT. TEMPO MATTINA]]</f>
        <v>0.11805555555555552</v>
      </c>
      <c r="W541" s="7">
        <f>((HOUR(Tabella1[[#This Row],[TOT. ORE]])*60)+MINUTE(Tabella1[[#This Row],[TOT. ORE]]))</f>
        <v>170</v>
      </c>
      <c r="Y541" s="6">
        <f>Tabella1[[#This Row],[TOT. MINUTI]]-Tabella1[[#This Row],[FERMO MACCHINA]]</f>
        <v>170</v>
      </c>
      <c r="Z541" s="6">
        <f>ROUNDDOWN(Tabella1[[#This Row],[DIFFERENZA EFFETTIVA - SCARTI]]/Tabella1[[#This Row],[TEMPO EFFETTIVO]]*60,0)</f>
        <v>705</v>
      </c>
    </row>
    <row r="542" spans="1:26" x14ac:dyDescent="0.25">
      <c r="A542" s="1">
        <v>44638</v>
      </c>
      <c r="B542">
        <v>11</v>
      </c>
      <c r="C542" s="6" t="str">
        <f>VLOOKUP(Tabella1[[#This Row],[COD. OPERATORE]],Tabella3[],2,FALSE)</f>
        <v>ILENIA</v>
      </c>
      <c r="D542" t="s">
        <v>16</v>
      </c>
      <c r="E542" t="s">
        <v>26</v>
      </c>
      <c r="F542">
        <v>6</v>
      </c>
      <c r="G542" s="6" t="str">
        <f>VLOOKUP(Tabella1[[#This Row],[COD. MACCHINA]],Tabella35[],2,FALSE)</f>
        <v>MSA matr.4319</v>
      </c>
      <c r="H542">
        <v>572918</v>
      </c>
      <c r="I542">
        <v>573421</v>
      </c>
      <c r="J542" s="6">
        <f>Tabella1[[#This Row],[ASS. FINALI]]-Tabella1[[#This Row],[ASS.INIZIALI]]</f>
        <v>503</v>
      </c>
      <c r="K542" t="s">
        <v>20</v>
      </c>
      <c r="M542" s="6">
        <f>ROUNDDOWN(IF(Tabella1[[#This Row],[DOPPIO OPERATORE '[SI/NO']]]="SI",Tabella1[[#This Row],[DIFFERENZA]]/2,Tabella1[[#This Row],[DIFFERENZA]]),0)</f>
        <v>503</v>
      </c>
      <c r="O542" s="6">
        <f>Tabella1[[#This Row],[DIFFERENZA EFFETTIVA SE DOPPIO OPERATORE]]-Tabella1[[#This Row],[SCARTI]]</f>
        <v>503</v>
      </c>
      <c r="P542" s="4">
        <v>0.40972222222222227</v>
      </c>
      <c r="Q542" s="4">
        <v>0.5</v>
      </c>
      <c r="R542" s="5">
        <f>Tabella1[[#This Row],[ORA FINE MATTINA]]-Tabella1[[#This Row],[ORA INIZIO MATTINA]]</f>
        <v>9.0277777777777735E-2</v>
      </c>
      <c r="S542" s="4">
        <v>0.5625</v>
      </c>
      <c r="T542" s="4">
        <v>0.57638888888888895</v>
      </c>
      <c r="U542" s="5">
        <f>Tabella1[[#This Row],[ORA FINE POMERIGGIO]]-Tabella1[[#This Row],[ORA INIZIO POMERIGGIO]]</f>
        <v>1.3888888888888951E-2</v>
      </c>
      <c r="V542" s="5">
        <f>Tabella1[[#This Row],[TOT. TEMPO POMERIGGIO]]+Tabella1[[#This Row],[TOT. TEMPO MATTINA]]</f>
        <v>0.10416666666666669</v>
      </c>
      <c r="W542" s="7">
        <f>((HOUR(Tabella1[[#This Row],[TOT. ORE]])*60)+MINUTE(Tabella1[[#This Row],[TOT. ORE]]))</f>
        <v>150</v>
      </c>
      <c r="Y542" s="6">
        <f>Tabella1[[#This Row],[TOT. MINUTI]]-Tabella1[[#This Row],[FERMO MACCHINA]]</f>
        <v>150</v>
      </c>
      <c r="Z542" s="6">
        <f>ROUNDDOWN(Tabella1[[#This Row],[DIFFERENZA EFFETTIVA - SCARTI]]/Tabella1[[#This Row],[TEMPO EFFETTIVO]]*60,0)</f>
        <v>201</v>
      </c>
    </row>
    <row r="543" spans="1:26" x14ac:dyDescent="0.25">
      <c r="A543" s="1">
        <v>44638</v>
      </c>
      <c r="B543">
        <v>11</v>
      </c>
      <c r="C543" s="6" t="str">
        <f>VLOOKUP(Tabella1[[#This Row],[COD. OPERATORE]],Tabella3[],2,FALSE)</f>
        <v>ILENIA</v>
      </c>
      <c r="D543" t="s">
        <v>16</v>
      </c>
      <c r="E543" t="s">
        <v>26</v>
      </c>
      <c r="F543">
        <v>6</v>
      </c>
      <c r="G543" s="6" t="str">
        <f>VLOOKUP(Tabella1[[#This Row],[COD. MACCHINA]],Tabella35[],2,FALSE)</f>
        <v>MSA matr.4319</v>
      </c>
      <c r="H543">
        <v>573421</v>
      </c>
      <c r="I543">
        <v>573925</v>
      </c>
      <c r="J543" s="6">
        <f>Tabella1[[#This Row],[ASS. FINALI]]-Tabella1[[#This Row],[ASS.INIZIALI]]</f>
        <v>504</v>
      </c>
      <c r="K543" t="s">
        <v>20</v>
      </c>
      <c r="M543" s="6">
        <f>ROUNDDOWN(IF(Tabella1[[#This Row],[DOPPIO OPERATORE '[SI/NO']]]="SI",Tabella1[[#This Row],[DIFFERENZA]]/2,Tabella1[[#This Row],[DIFFERENZA]]),0)</f>
        <v>504</v>
      </c>
      <c r="O543" s="6">
        <f>Tabella1[[#This Row],[DIFFERENZA EFFETTIVA SE DOPPIO OPERATORE]]-Tabella1[[#This Row],[SCARTI]]</f>
        <v>504</v>
      </c>
      <c r="P543" s="4">
        <v>0.57638888888888895</v>
      </c>
      <c r="Q543" s="4">
        <v>0.67361111111111116</v>
      </c>
      <c r="R543" s="5">
        <f>Tabella1[[#This Row],[ORA FINE MATTINA]]-Tabella1[[#This Row],[ORA INIZIO MATTINA]]</f>
        <v>9.722222222222221E-2</v>
      </c>
      <c r="S543" s="4"/>
      <c r="T543" s="4"/>
      <c r="U543" s="5">
        <f>Tabella1[[#This Row],[ORA FINE POMERIGGIO]]-Tabella1[[#This Row],[ORA INIZIO POMERIGGIO]]</f>
        <v>0</v>
      </c>
      <c r="V543" s="5">
        <f>Tabella1[[#This Row],[TOT. TEMPO POMERIGGIO]]+Tabella1[[#This Row],[TOT. TEMPO MATTINA]]</f>
        <v>9.722222222222221E-2</v>
      </c>
      <c r="W543" s="7">
        <f>((HOUR(Tabella1[[#This Row],[TOT. ORE]])*60)+MINUTE(Tabella1[[#This Row],[TOT. ORE]]))</f>
        <v>140</v>
      </c>
      <c r="Y543" s="6">
        <f>Tabella1[[#This Row],[TOT. MINUTI]]-Tabella1[[#This Row],[FERMO MACCHINA]]</f>
        <v>140</v>
      </c>
      <c r="Z543" s="6">
        <f>ROUNDDOWN(Tabella1[[#This Row],[DIFFERENZA EFFETTIVA - SCARTI]]/Tabella1[[#This Row],[TEMPO EFFETTIVO]]*60,0)</f>
        <v>216</v>
      </c>
    </row>
    <row r="544" spans="1:26" x14ac:dyDescent="0.25">
      <c r="A544" s="1">
        <v>44638</v>
      </c>
      <c r="B544">
        <v>11</v>
      </c>
      <c r="C544" s="6" t="str">
        <f>VLOOKUP(Tabella1[[#This Row],[COD. OPERATORE]],Tabella3[],2,FALSE)</f>
        <v>ILENIA</v>
      </c>
      <c r="D544" t="s">
        <v>74</v>
      </c>
      <c r="E544" t="s">
        <v>271</v>
      </c>
      <c r="F544" t="s">
        <v>64</v>
      </c>
      <c r="G544" s="6" t="str">
        <f>VLOOKUP(Tabella1[[#This Row],[COD. MACCHINA]],Tabella35[],2,FALSE)</f>
        <v>MANUALE</v>
      </c>
      <c r="H544">
        <v>4000</v>
      </c>
      <c r="I544">
        <v>5000</v>
      </c>
      <c r="J544" s="6">
        <f>Tabella1[[#This Row],[ASS. FINALI]]-Tabella1[[#This Row],[ASS.INIZIALI]]</f>
        <v>1000</v>
      </c>
      <c r="K544" t="s">
        <v>20</v>
      </c>
      <c r="M544" s="6">
        <f>ROUNDDOWN(IF(Tabella1[[#This Row],[DOPPIO OPERATORE '[SI/NO']]]="SI",Tabella1[[#This Row],[DIFFERENZA]]/2,Tabella1[[#This Row],[DIFFERENZA]]),0)</f>
        <v>1000</v>
      </c>
      <c r="O544" s="6">
        <f>Tabella1[[#This Row],[DIFFERENZA EFFETTIVA SE DOPPIO OPERATORE]]-Tabella1[[#This Row],[SCARTI]]</f>
        <v>1000</v>
      </c>
      <c r="P544" s="4">
        <v>0.67361111111111116</v>
      </c>
      <c r="Q544" s="4">
        <v>0.72916666666666663</v>
      </c>
      <c r="R544" s="5">
        <f>Tabella1[[#This Row],[ORA FINE MATTINA]]-Tabella1[[#This Row],[ORA INIZIO MATTINA]]</f>
        <v>5.5555555555555469E-2</v>
      </c>
      <c r="S544" s="4"/>
      <c r="T544" s="4"/>
      <c r="U544" s="5">
        <f>Tabella1[[#This Row],[ORA FINE POMERIGGIO]]-Tabella1[[#This Row],[ORA INIZIO POMERIGGIO]]</f>
        <v>0</v>
      </c>
      <c r="V544" s="5">
        <f>Tabella1[[#This Row],[TOT. TEMPO POMERIGGIO]]+Tabella1[[#This Row],[TOT. TEMPO MATTINA]]</f>
        <v>5.5555555555555469E-2</v>
      </c>
      <c r="W544" s="7">
        <f>((HOUR(Tabella1[[#This Row],[TOT. ORE]])*60)+MINUTE(Tabella1[[#This Row],[TOT. ORE]]))</f>
        <v>80</v>
      </c>
      <c r="Y544" s="6">
        <f>Tabella1[[#This Row],[TOT. MINUTI]]-Tabella1[[#This Row],[FERMO MACCHINA]]</f>
        <v>80</v>
      </c>
      <c r="Z544" s="6">
        <f>ROUNDDOWN(Tabella1[[#This Row],[DIFFERENZA EFFETTIVA - SCARTI]]/Tabella1[[#This Row],[TEMPO EFFETTIVO]]*60,0)</f>
        <v>750</v>
      </c>
    </row>
    <row r="545" spans="1:26" x14ac:dyDescent="0.25">
      <c r="A545" s="1">
        <v>44641</v>
      </c>
      <c r="B545">
        <v>11</v>
      </c>
      <c r="C545" s="6" t="str">
        <f>VLOOKUP(Tabella1[[#This Row],[COD. OPERATORE]],Tabella3[],2,FALSE)</f>
        <v>ILENIA</v>
      </c>
      <c r="D545" t="s">
        <v>74</v>
      </c>
      <c r="E545" t="s">
        <v>271</v>
      </c>
      <c r="F545" t="s">
        <v>64</v>
      </c>
      <c r="G545" s="6" t="str">
        <f>VLOOKUP(Tabella1[[#This Row],[COD. MACCHINA]],Tabella35[],2,FALSE)</f>
        <v>MANUALE</v>
      </c>
      <c r="H545">
        <v>5000</v>
      </c>
      <c r="I545">
        <v>8000</v>
      </c>
      <c r="J545" s="6">
        <f>Tabella1[[#This Row],[ASS. FINALI]]-Tabella1[[#This Row],[ASS.INIZIALI]]</f>
        <v>3000</v>
      </c>
      <c r="K545" t="s">
        <v>20</v>
      </c>
      <c r="M545" s="6">
        <f>ROUNDDOWN(IF(Tabella1[[#This Row],[DOPPIO OPERATORE '[SI/NO']]]="SI",Tabella1[[#This Row],[DIFFERENZA]]/2,Tabella1[[#This Row],[DIFFERENZA]]),0)</f>
        <v>3000</v>
      </c>
      <c r="O545" s="6">
        <f>Tabella1[[#This Row],[DIFFERENZA EFFETTIVA SE DOPPIO OPERATORE]]-Tabella1[[#This Row],[SCARTI]]</f>
        <v>3000</v>
      </c>
      <c r="P545" s="4">
        <v>0.33333333333333331</v>
      </c>
      <c r="Q545" s="4">
        <v>0.5</v>
      </c>
      <c r="R545" s="5">
        <f>Tabella1[[#This Row],[ORA FINE MATTINA]]-Tabella1[[#This Row],[ORA INIZIO MATTINA]]</f>
        <v>0.16666666666666669</v>
      </c>
      <c r="S545" s="4"/>
      <c r="T545" s="4"/>
      <c r="U545" s="5">
        <f>Tabella1[[#This Row],[ORA FINE POMERIGGIO]]-Tabella1[[#This Row],[ORA INIZIO POMERIGGIO]]</f>
        <v>0</v>
      </c>
      <c r="V545" s="5">
        <f>Tabella1[[#This Row],[TOT. TEMPO POMERIGGIO]]+Tabella1[[#This Row],[TOT. TEMPO MATTINA]]</f>
        <v>0.16666666666666669</v>
      </c>
      <c r="W545" s="7">
        <f>((HOUR(Tabella1[[#This Row],[TOT. ORE]])*60)+MINUTE(Tabella1[[#This Row],[TOT. ORE]]))</f>
        <v>240</v>
      </c>
      <c r="Y545" s="6">
        <f>Tabella1[[#This Row],[TOT. MINUTI]]-Tabella1[[#This Row],[FERMO MACCHINA]]</f>
        <v>240</v>
      </c>
      <c r="Z545" s="6">
        <f>ROUNDDOWN(Tabella1[[#This Row],[DIFFERENZA EFFETTIVA - SCARTI]]/Tabella1[[#This Row],[TEMPO EFFETTIVO]]*60,0)</f>
        <v>750</v>
      </c>
    </row>
    <row r="546" spans="1:26" x14ac:dyDescent="0.25">
      <c r="A546" s="1">
        <v>3</v>
      </c>
      <c r="B546">
        <v>11</v>
      </c>
      <c r="C546" s="6" t="str">
        <f>VLOOKUP(Tabella1[[#This Row],[COD. OPERATORE]],Tabella3[],2,FALSE)</f>
        <v>ILENIA</v>
      </c>
      <c r="D546" t="s">
        <v>16</v>
      </c>
      <c r="E546" t="s">
        <v>26</v>
      </c>
      <c r="F546">
        <v>6</v>
      </c>
      <c r="G546" s="6" t="str">
        <f>VLOOKUP(Tabella1[[#This Row],[COD. MACCHINA]],Tabella35[],2,FALSE)</f>
        <v>MSA matr.4319</v>
      </c>
      <c r="H546">
        <v>573925</v>
      </c>
      <c r="I546">
        <v>574431</v>
      </c>
      <c r="J546" s="6">
        <f>Tabella1[[#This Row],[ASS. FINALI]]-Tabella1[[#This Row],[ASS.INIZIALI]]</f>
        <v>506</v>
      </c>
      <c r="K546" t="s">
        <v>20</v>
      </c>
      <c r="M546" s="6">
        <f>ROUNDDOWN(IF(Tabella1[[#This Row],[DOPPIO OPERATORE '[SI/NO']]]="SI",Tabella1[[#This Row],[DIFFERENZA]]/2,Tabella1[[#This Row],[DIFFERENZA]]),0)</f>
        <v>506</v>
      </c>
      <c r="O546" s="6">
        <f>Tabella1[[#This Row],[DIFFERENZA EFFETTIVA SE DOPPIO OPERATORE]]-Tabella1[[#This Row],[SCARTI]]</f>
        <v>506</v>
      </c>
      <c r="P546" s="4">
        <v>0.5625</v>
      </c>
      <c r="Q546" s="4">
        <v>0.67013888888888884</v>
      </c>
      <c r="R546" s="5">
        <f>Tabella1[[#This Row],[ORA FINE MATTINA]]-Tabella1[[#This Row],[ORA INIZIO MATTINA]]</f>
        <v>0.10763888888888884</v>
      </c>
      <c r="S546" s="4"/>
      <c r="T546" s="4"/>
      <c r="U546" s="5">
        <f>Tabella1[[#This Row],[ORA FINE POMERIGGIO]]-Tabella1[[#This Row],[ORA INIZIO POMERIGGIO]]</f>
        <v>0</v>
      </c>
      <c r="V546" s="5">
        <f>Tabella1[[#This Row],[TOT. TEMPO POMERIGGIO]]+Tabella1[[#This Row],[TOT. TEMPO MATTINA]]</f>
        <v>0.10763888888888884</v>
      </c>
      <c r="W546" s="7">
        <f>((HOUR(Tabella1[[#This Row],[TOT. ORE]])*60)+MINUTE(Tabella1[[#This Row],[TOT. ORE]]))</f>
        <v>155</v>
      </c>
      <c r="Y546" s="6">
        <f>Tabella1[[#This Row],[TOT. MINUTI]]-Tabella1[[#This Row],[FERMO MACCHINA]]</f>
        <v>155</v>
      </c>
      <c r="Z546" s="6">
        <f>ROUNDDOWN(Tabella1[[#This Row],[DIFFERENZA EFFETTIVA - SCARTI]]/Tabella1[[#This Row],[TEMPO EFFETTIVO]]*60,0)</f>
        <v>195</v>
      </c>
    </row>
    <row r="547" spans="1:26" x14ac:dyDescent="0.25">
      <c r="A547" s="1">
        <v>44641</v>
      </c>
      <c r="B547">
        <v>11</v>
      </c>
      <c r="C547" s="6" t="str">
        <f>VLOOKUP(Tabella1[[#This Row],[COD. OPERATORE]],Tabella3[],2,FALSE)</f>
        <v>ILENIA</v>
      </c>
      <c r="D547" t="s">
        <v>74</v>
      </c>
      <c r="E547" t="s">
        <v>271</v>
      </c>
      <c r="F547" t="s">
        <v>64</v>
      </c>
      <c r="G547" s="6" t="str">
        <f>VLOOKUP(Tabella1[[#This Row],[COD. MACCHINA]],Tabella35[],2,FALSE)</f>
        <v>MANUALE</v>
      </c>
      <c r="H547">
        <v>8000</v>
      </c>
      <c r="I547">
        <v>9000</v>
      </c>
      <c r="J547" s="6">
        <f>Tabella1[[#This Row],[ASS. FINALI]]-Tabella1[[#This Row],[ASS.INIZIALI]]</f>
        <v>1000</v>
      </c>
      <c r="K547" t="s">
        <v>20</v>
      </c>
      <c r="M547" s="6">
        <f>ROUNDDOWN(IF(Tabella1[[#This Row],[DOPPIO OPERATORE '[SI/NO']]]="SI",Tabella1[[#This Row],[DIFFERENZA]]/2,Tabella1[[#This Row],[DIFFERENZA]]),0)</f>
        <v>1000</v>
      </c>
      <c r="O547" s="6">
        <f>Tabella1[[#This Row],[DIFFERENZA EFFETTIVA SE DOPPIO OPERATORE]]-Tabella1[[#This Row],[SCARTI]]</f>
        <v>1000</v>
      </c>
      <c r="P547" s="4">
        <v>0.67013888888888884</v>
      </c>
      <c r="Q547" s="4">
        <v>0.72916666666666663</v>
      </c>
      <c r="R547" s="5">
        <f>Tabella1[[#This Row],[ORA FINE MATTINA]]-Tabella1[[#This Row],[ORA INIZIO MATTINA]]</f>
        <v>5.902777777777779E-2</v>
      </c>
      <c r="S547" s="4"/>
      <c r="T547" s="4"/>
      <c r="U547" s="5">
        <f>Tabella1[[#This Row],[ORA FINE POMERIGGIO]]-Tabella1[[#This Row],[ORA INIZIO POMERIGGIO]]</f>
        <v>0</v>
      </c>
      <c r="V547" s="5">
        <f>Tabella1[[#This Row],[TOT. TEMPO POMERIGGIO]]+Tabella1[[#This Row],[TOT. TEMPO MATTINA]]</f>
        <v>5.902777777777779E-2</v>
      </c>
      <c r="W547" s="7">
        <f>((HOUR(Tabella1[[#This Row],[TOT. ORE]])*60)+MINUTE(Tabella1[[#This Row],[TOT. ORE]]))</f>
        <v>85</v>
      </c>
      <c r="Y547" s="6">
        <f>Tabella1[[#This Row],[TOT. MINUTI]]-Tabella1[[#This Row],[FERMO MACCHINA]]</f>
        <v>85</v>
      </c>
      <c r="Z547" s="6">
        <f>ROUNDDOWN(Tabella1[[#This Row],[DIFFERENZA EFFETTIVA - SCARTI]]/Tabella1[[#This Row],[TEMPO EFFETTIVO]]*60,0)</f>
        <v>705</v>
      </c>
    </row>
    <row r="548" spans="1:26" x14ac:dyDescent="0.25">
      <c r="A548" s="1">
        <v>44634</v>
      </c>
      <c r="B548">
        <v>33</v>
      </c>
      <c r="C548" s="6" t="str">
        <f>VLOOKUP(Tabella1[[#This Row],[COD. OPERATORE]],Tabella3[],2,FALSE)</f>
        <v>KETTY</v>
      </c>
      <c r="D548" t="s">
        <v>56</v>
      </c>
      <c r="E548" t="s">
        <v>108</v>
      </c>
      <c r="F548" t="s">
        <v>64</v>
      </c>
      <c r="G548" s="6" t="str">
        <f>VLOOKUP(Tabella1[[#This Row],[COD. MACCHINA]],Tabella35[],2,FALSE)</f>
        <v>MANUALE</v>
      </c>
      <c r="H548">
        <v>0</v>
      </c>
      <c r="I548">
        <v>800</v>
      </c>
      <c r="J548" s="6">
        <f>Tabella1[[#This Row],[ASS. FINALI]]-Tabella1[[#This Row],[ASS.INIZIALI]]</f>
        <v>800</v>
      </c>
      <c r="K548" t="s">
        <v>58</v>
      </c>
      <c r="L548">
        <v>31</v>
      </c>
      <c r="M548" s="6">
        <f>ROUNDDOWN(IF(Tabella1[[#This Row],[DOPPIO OPERATORE '[SI/NO']]]="SI",Tabella1[[#This Row],[DIFFERENZA]]/2,Tabella1[[#This Row],[DIFFERENZA]]),0)</f>
        <v>400</v>
      </c>
      <c r="O548" s="6">
        <f>Tabella1[[#This Row],[DIFFERENZA EFFETTIVA SE DOPPIO OPERATORE]]-Tabella1[[#This Row],[SCARTI]]</f>
        <v>400</v>
      </c>
      <c r="P548" s="4">
        <v>0.33333333333333331</v>
      </c>
      <c r="Q548" s="4">
        <v>0.38194444444444442</v>
      </c>
      <c r="R548" s="5">
        <f>Tabella1[[#This Row],[ORA FINE MATTINA]]-Tabella1[[#This Row],[ORA INIZIO MATTINA]]</f>
        <v>4.8611111111111105E-2</v>
      </c>
      <c r="S548" s="4"/>
      <c r="T548" s="4"/>
      <c r="U548" s="5">
        <f>Tabella1[[#This Row],[ORA FINE POMERIGGIO]]-Tabella1[[#This Row],[ORA INIZIO POMERIGGIO]]</f>
        <v>0</v>
      </c>
      <c r="V548" s="5">
        <f>Tabella1[[#This Row],[TOT. TEMPO POMERIGGIO]]+Tabella1[[#This Row],[TOT. TEMPO MATTINA]]</f>
        <v>4.8611111111111105E-2</v>
      </c>
      <c r="W548" s="7">
        <f>((HOUR(Tabella1[[#This Row],[TOT. ORE]])*60)+MINUTE(Tabella1[[#This Row],[TOT. ORE]]))</f>
        <v>70</v>
      </c>
      <c r="Y548" s="6">
        <f>Tabella1[[#This Row],[TOT. MINUTI]]-Tabella1[[#This Row],[FERMO MACCHINA]]</f>
        <v>70</v>
      </c>
      <c r="Z548" s="6">
        <f>ROUNDDOWN(Tabella1[[#This Row],[DIFFERENZA EFFETTIVA - SCARTI]]/Tabella1[[#This Row],[TEMPO EFFETTIVO]]*60,0)</f>
        <v>342</v>
      </c>
    </row>
    <row r="549" spans="1:26" x14ac:dyDescent="0.25">
      <c r="A549" s="1">
        <v>44634</v>
      </c>
      <c r="B549">
        <v>33</v>
      </c>
      <c r="C549" s="6" t="str">
        <f>VLOOKUP(Tabella1[[#This Row],[COD. OPERATORE]],Tabella3[],2,FALSE)</f>
        <v>KETTY</v>
      </c>
      <c r="D549" t="s">
        <v>56</v>
      </c>
      <c r="E549" t="s">
        <v>109</v>
      </c>
      <c r="F549" t="s">
        <v>64</v>
      </c>
      <c r="G549" s="6" t="str">
        <f>VLOOKUP(Tabella1[[#This Row],[COD. MACCHINA]],Tabella35[],2,FALSE)</f>
        <v>MANUALE</v>
      </c>
      <c r="H549">
        <v>0</v>
      </c>
      <c r="I549">
        <v>320</v>
      </c>
      <c r="J549" s="6">
        <f>Tabella1[[#This Row],[ASS. FINALI]]-Tabella1[[#This Row],[ASS.INIZIALI]]</f>
        <v>320</v>
      </c>
      <c r="K549" t="s">
        <v>58</v>
      </c>
      <c r="L549">
        <v>31</v>
      </c>
      <c r="M549" s="6">
        <f>ROUNDDOWN(IF(Tabella1[[#This Row],[DOPPIO OPERATORE '[SI/NO']]]="SI",Tabella1[[#This Row],[DIFFERENZA]]/2,Tabella1[[#This Row],[DIFFERENZA]]),0)</f>
        <v>160</v>
      </c>
      <c r="O549" s="6">
        <f>Tabella1[[#This Row],[DIFFERENZA EFFETTIVA SE DOPPIO OPERATORE]]-Tabella1[[#This Row],[SCARTI]]</f>
        <v>160</v>
      </c>
      <c r="P549" s="4">
        <v>0.38194444444444442</v>
      </c>
      <c r="Q549" s="4">
        <v>0.41319444444444442</v>
      </c>
      <c r="R549" s="5">
        <f>Tabella1[[#This Row],[ORA FINE MATTINA]]-Tabella1[[#This Row],[ORA INIZIO MATTINA]]</f>
        <v>3.125E-2</v>
      </c>
      <c r="S549" s="4"/>
      <c r="T549" s="4"/>
      <c r="U549" s="5">
        <f>Tabella1[[#This Row],[ORA FINE POMERIGGIO]]-Tabella1[[#This Row],[ORA INIZIO POMERIGGIO]]</f>
        <v>0</v>
      </c>
      <c r="V549" s="5">
        <f>Tabella1[[#This Row],[TOT. TEMPO POMERIGGIO]]+Tabella1[[#This Row],[TOT. TEMPO MATTINA]]</f>
        <v>3.125E-2</v>
      </c>
      <c r="W549" s="7">
        <f>((HOUR(Tabella1[[#This Row],[TOT. ORE]])*60)+MINUTE(Tabella1[[#This Row],[TOT. ORE]]))</f>
        <v>45</v>
      </c>
      <c r="Y549" s="6">
        <f>Tabella1[[#This Row],[TOT. MINUTI]]-Tabella1[[#This Row],[FERMO MACCHINA]]</f>
        <v>45</v>
      </c>
      <c r="Z549" s="6">
        <f>ROUNDDOWN(Tabella1[[#This Row],[DIFFERENZA EFFETTIVA - SCARTI]]/Tabella1[[#This Row],[TEMPO EFFETTIVO]]*60,0)</f>
        <v>213</v>
      </c>
    </row>
    <row r="550" spans="1:26" x14ac:dyDescent="0.25">
      <c r="A550" s="1">
        <v>44634</v>
      </c>
      <c r="B550">
        <v>33</v>
      </c>
      <c r="C550" s="6" t="str">
        <f>VLOOKUP(Tabella1[[#This Row],[COD. OPERATORE]],Tabella3[],2,FALSE)</f>
        <v>KETTY</v>
      </c>
      <c r="D550" t="s">
        <v>56</v>
      </c>
      <c r="E550" t="s">
        <v>188</v>
      </c>
      <c r="F550" t="s">
        <v>64</v>
      </c>
      <c r="G550" s="6" t="str">
        <f>VLOOKUP(Tabella1[[#This Row],[COD. MACCHINA]],Tabella35[],2,FALSE)</f>
        <v>MANUALE</v>
      </c>
      <c r="H550">
        <v>0</v>
      </c>
      <c r="I550">
        <v>1626</v>
      </c>
      <c r="J550" s="6">
        <f>Tabella1[[#This Row],[ASS. FINALI]]-Tabella1[[#This Row],[ASS.INIZIALI]]</f>
        <v>1626</v>
      </c>
      <c r="K550" t="s">
        <v>58</v>
      </c>
      <c r="L550">
        <v>31</v>
      </c>
      <c r="M550" s="6">
        <f>ROUNDDOWN(IF(Tabella1[[#This Row],[DOPPIO OPERATORE '[SI/NO']]]="SI",Tabella1[[#This Row],[DIFFERENZA]]/2,Tabella1[[#This Row],[DIFFERENZA]]),0)</f>
        <v>813</v>
      </c>
      <c r="O550" s="6">
        <f>Tabella1[[#This Row],[DIFFERENZA EFFETTIVA SE DOPPIO OPERATORE]]-Tabella1[[#This Row],[SCARTI]]</f>
        <v>813</v>
      </c>
      <c r="P550" s="4">
        <v>0.46527777777777773</v>
      </c>
      <c r="Q550" s="4">
        <v>0.5</v>
      </c>
      <c r="R550" s="5">
        <f>Tabella1[[#This Row],[ORA FINE MATTINA]]-Tabella1[[#This Row],[ORA INIZIO MATTINA]]</f>
        <v>3.4722222222222265E-2</v>
      </c>
      <c r="S550" s="4">
        <v>0.5625</v>
      </c>
      <c r="T550" s="4">
        <v>0.72916666666666663</v>
      </c>
      <c r="U550" s="5">
        <f>Tabella1[[#This Row],[ORA FINE POMERIGGIO]]-Tabella1[[#This Row],[ORA INIZIO POMERIGGIO]]</f>
        <v>0.16666666666666663</v>
      </c>
      <c r="V550" s="5">
        <f>Tabella1[[#This Row],[TOT. TEMPO POMERIGGIO]]+Tabella1[[#This Row],[TOT. TEMPO MATTINA]]</f>
        <v>0.2013888888888889</v>
      </c>
      <c r="W550" s="7">
        <f>((HOUR(Tabella1[[#This Row],[TOT. ORE]])*60)+MINUTE(Tabella1[[#This Row],[TOT. ORE]]))</f>
        <v>290</v>
      </c>
      <c r="Y550" s="6">
        <f>Tabella1[[#This Row],[TOT. MINUTI]]-Tabella1[[#This Row],[FERMO MACCHINA]]</f>
        <v>290</v>
      </c>
      <c r="Z550" s="6">
        <f>ROUNDDOWN(Tabella1[[#This Row],[DIFFERENZA EFFETTIVA - SCARTI]]/Tabella1[[#This Row],[TEMPO EFFETTIVO]]*60,0)</f>
        <v>168</v>
      </c>
    </row>
    <row r="551" spans="1:26" x14ac:dyDescent="0.25">
      <c r="A551" s="1">
        <v>44641</v>
      </c>
      <c r="B551">
        <v>33</v>
      </c>
      <c r="C551" s="6" t="str">
        <f>VLOOKUP(Tabella1[[#This Row],[COD. OPERATORE]],Tabella3[],2,FALSE)</f>
        <v>KETTY</v>
      </c>
      <c r="D551" t="s">
        <v>74</v>
      </c>
      <c r="E551" t="s">
        <v>269</v>
      </c>
      <c r="F551">
        <v>4</v>
      </c>
      <c r="G551" s="6" t="str">
        <f>VLOOKUP(Tabella1[[#This Row],[COD. MACCHINA]],Tabella35[],2,FALSE)</f>
        <v>LASER VERDE</v>
      </c>
      <c r="H551">
        <v>3151</v>
      </c>
      <c r="I551">
        <v>4156</v>
      </c>
      <c r="J551" s="6">
        <f>Tabella1[[#This Row],[ASS. FINALI]]-Tabella1[[#This Row],[ASS.INIZIALI]]</f>
        <v>1005</v>
      </c>
      <c r="K551" t="s">
        <v>20</v>
      </c>
      <c r="L551">
        <v>31</v>
      </c>
      <c r="M551" s="6">
        <f>ROUNDDOWN(IF(Tabella1[[#This Row],[DOPPIO OPERATORE '[SI/NO']]]="SI",Tabella1[[#This Row],[DIFFERENZA]]/2,Tabella1[[#This Row],[DIFFERENZA]]),0)</f>
        <v>1005</v>
      </c>
      <c r="O551" s="6">
        <f>Tabella1[[#This Row],[DIFFERENZA EFFETTIVA SE DOPPIO OPERATORE]]-Tabella1[[#This Row],[SCARTI]]</f>
        <v>1005</v>
      </c>
      <c r="P551" s="4">
        <v>0.33333333333333331</v>
      </c>
      <c r="Q551" s="4">
        <v>0.5</v>
      </c>
      <c r="R551" s="5">
        <f>Tabella1[[#This Row],[ORA FINE MATTINA]]-Tabella1[[#This Row],[ORA INIZIO MATTINA]]</f>
        <v>0.16666666666666669</v>
      </c>
      <c r="S551" s="4">
        <v>0.5625</v>
      </c>
      <c r="T551" s="4">
        <v>0.71527777777777779</v>
      </c>
      <c r="U551" s="5">
        <f>Tabella1[[#This Row],[ORA FINE POMERIGGIO]]-Tabella1[[#This Row],[ORA INIZIO POMERIGGIO]]</f>
        <v>0.15277777777777779</v>
      </c>
      <c r="V551" s="5">
        <f>Tabella1[[#This Row],[TOT. TEMPO POMERIGGIO]]+Tabella1[[#This Row],[TOT. TEMPO MATTINA]]</f>
        <v>0.31944444444444448</v>
      </c>
      <c r="W551" s="7">
        <f>((HOUR(Tabella1[[#This Row],[TOT. ORE]])*60)+MINUTE(Tabella1[[#This Row],[TOT. ORE]]))</f>
        <v>460</v>
      </c>
      <c r="Y551" s="6">
        <f>Tabella1[[#This Row],[TOT. MINUTI]]-Tabella1[[#This Row],[FERMO MACCHINA]]</f>
        <v>460</v>
      </c>
      <c r="Z551" s="6">
        <f>ROUNDDOWN(Tabella1[[#This Row],[DIFFERENZA EFFETTIVA - SCARTI]]/Tabella1[[#This Row],[TEMPO EFFETTIVO]]*60,0)</f>
        <v>131</v>
      </c>
    </row>
    <row r="552" spans="1:26" x14ac:dyDescent="0.25">
      <c r="A552" s="1">
        <v>44641</v>
      </c>
      <c r="B552">
        <v>33</v>
      </c>
      <c r="C552" s="6" t="str">
        <f>VLOOKUP(Tabella1[[#This Row],[COD. OPERATORE]],Tabella3[],2,FALSE)</f>
        <v>KETTY</v>
      </c>
      <c r="D552" t="s">
        <v>74</v>
      </c>
      <c r="E552" t="s">
        <v>276</v>
      </c>
      <c r="F552">
        <v>22</v>
      </c>
      <c r="G552" s="6" t="str">
        <f>VLOOKUP(Tabella1[[#This Row],[COD. MACCHINA]],Tabella35[],2,FALSE)</f>
        <v>LASER VIOLA</v>
      </c>
      <c r="H552">
        <v>2986</v>
      </c>
      <c r="I552">
        <v>3224</v>
      </c>
      <c r="J552" s="6">
        <f>Tabella1[[#This Row],[ASS. FINALI]]-Tabella1[[#This Row],[ASS.INIZIALI]]</f>
        <v>238</v>
      </c>
      <c r="K552" t="s">
        <v>20</v>
      </c>
      <c r="L552">
        <v>31</v>
      </c>
      <c r="M552" s="6">
        <f>ROUNDDOWN(IF(Tabella1[[#This Row],[DOPPIO OPERATORE '[SI/NO']]]="SI",Tabella1[[#This Row],[DIFFERENZA]]/2,Tabella1[[#This Row],[DIFFERENZA]]),0)</f>
        <v>238</v>
      </c>
      <c r="O552" s="6">
        <f>Tabella1[[#This Row],[DIFFERENZA EFFETTIVA SE DOPPIO OPERATORE]]-Tabella1[[#This Row],[SCARTI]]</f>
        <v>238</v>
      </c>
      <c r="P552" s="4">
        <v>0.33333333333333331</v>
      </c>
      <c r="Q552" s="4">
        <v>0.42708333333333331</v>
      </c>
      <c r="R552" s="5">
        <f>Tabella1[[#This Row],[ORA FINE MATTINA]]-Tabella1[[#This Row],[ORA INIZIO MATTINA]]</f>
        <v>9.375E-2</v>
      </c>
      <c r="S552" s="4"/>
      <c r="T552" s="4"/>
      <c r="U552" s="5">
        <f>Tabella1[[#This Row],[ORA FINE POMERIGGIO]]-Tabella1[[#This Row],[ORA INIZIO POMERIGGIO]]</f>
        <v>0</v>
      </c>
      <c r="V552" s="5">
        <f>Tabella1[[#This Row],[TOT. TEMPO POMERIGGIO]]+Tabella1[[#This Row],[TOT. TEMPO MATTINA]]</f>
        <v>9.375E-2</v>
      </c>
      <c r="W552" s="7">
        <f>((HOUR(Tabella1[[#This Row],[TOT. ORE]])*60)+MINUTE(Tabella1[[#This Row],[TOT. ORE]]))</f>
        <v>135</v>
      </c>
      <c r="Y552" s="6">
        <f>Tabella1[[#This Row],[TOT. MINUTI]]-Tabella1[[#This Row],[FERMO MACCHINA]]</f>
        <v>135</v>
      </c>
      <c r="Z552" s="6">
        <f>ROUNDDOWN(Tabella1[[#This Row],[DIFFERENZA EFFETTIVA - SCARTI]]/Tabella1[[#This Row],[TEMPO EFFETTIVO]]*60,0)</f>
        <v>105</v>
      </c>
    </row>
    <row r="553" spans="1:26" x14ac:dyDescent="0.25">
      <c r="A553" s="1">
        <v>44642</v>
      </c>
      <c r="B553">
        <v>33</v>
      </c>
      <c r="C553" s="6" t="str">
        <f>VLOOKUP(Tabella1[[#This Row],[COD. OPERATORE]],Tabella3[],2,FALSE)</f>
        <v>KETTY</v>
      </c>
      <c r="D553" t="s">
        <v>74</v>
      </c>
      <c r="E553" t="s">
        <v>277</v>
      </c>
      <c r="F553">
        <v>22</v>
      </c>
      <c r="G553" s="6" t="str">
        <f>VLOOKUP(Tabella1[[#This Row],[COD. MACCHINA]],Tabella35[],2,FALSE)</f>
        <v>LASER VIOLA</v>
      </c>
      <c r="H553">
        <v>0</v>
      </c>
      <c r="I553">
        <v>474</v>
      </c>
      <c r="J553" s="6">
        <f>Tabella1[[#This Row],[ASS. FINALI]]-Tabella1[[#This Row],[ASS.INIZIALI]]</f>
        <v>474</v>
      </c>
      <c r="K553" t="s">
        <v>20</v>
      </c>
      <c r="M553" s="6">
        <f>ROUNDDOWN(IF(Tabella1[[#This Row],[DOPPIO OPERATORE '[SI/NO']]]="SI",Tabella1[[#This Row],[DIFFERENZA]]/2,Tabella1[[#This Row],[DIFFERENZA]]),0)</f>
        <v>474</v>
      </c>
      <c r="O553" s="6">
        <f>Tabella1[[#This Row],[DIFFERENZA EFFETTIVA SE DOPPIO OPERATORE]]-Tabella1[[#This Row],[SCARTI]]</f>
        <v>474</v>
      </c>
      <c r="P553" s="4">
        <v>0.5625</v>
      </c>
      <c r="Q553" s="4">
        <v>0.72916666666666663</v>
      </c>
      <c r="R553" s="5">
        <f>Tabella1[[#This Row],[ORA FINE MATTINA]]-Tabella1[[#This Row],[ORA INIZIO MATTINA]]</f>
        <v>0.16666666666666663</v>
      </c>
      <c r="S553" s="4"/>
      <c r="T553" s="4"/>
      <c r="U553" s="5">
        <f>Tabella1[[#This Row],[ORA FINE POMERIGGIO]]-Tabella1[[#This Row],[ORA INIZIO POMERIGGIO]]</f>
        <v>0</v>
      </c>
      <c r="V553" s="5">
        <f>Tabella1[[#This Row],[TOT. TEMPO POMERIGGIO]]+Tabella1[[#This Row],[TOT. TEMPO MATTINA]]</f>
        <v>0.16666666666666663</v>
      </c>
      <c r="W553" s="7">
        <f>((HOUR(Tabella1[[#This Row],[TOT. ORE]])*60)+MINUTE(Tabella1[[#This Row],[TOT. ORE]]))</f>
        <v>240</v>
      </c>
      <c r="Y553" s="6">
        <f>Tabella1[[#This Row],[TOT. MINUTI]]-Tabella1[[#This Row],[FERMO MACCHINA]]</f>
        <v>240</v>
      </c>
      <c r="Z553" s="6">
        <f>ROUNDDOWN(Tabella1[[#This Row],[DIFFERENZA EFFETTIVA - SCARTI]]/Tabella1[[#This Row],[TEMPO EFFETTIVO]]*60,0)</f>
        <v>118</v>
      </c>
    </row>
    <row r="554" spans="1:26" x14ac:dyDescent="0.25">
      <c r="A554" s="1">
        <v>44642</v>
      </c>
      <c r="B554">
        <v>33</v>
      </c>
      <c r="C554" s="6" t="str">
        <f>VLOOKUP(Tabella1[[#This Row],[COD. OPERATORE]],Tabella3[],2,FALSE)</f>
        <v>KETTY</v>
      </c>
      <c r="D554" t="s">
        <v>16</v>
      </c>
      <c r="E554" t="s">
        <v>70</v>
      </c>
      <c r="F554">
        <v>6</v>
      </c>
      <c r="G554" s="6" t="str">
        <f>VLOOKUP(Tabella1[[#This Row],[COD. MACCHINA]],Tabella35[],2,FALSE)</f>
        <v>MSA matr.4319</v>
      </c>
      <c r="H554">
        <v>574431</v>
      </c>
      <c r="I554">
        <v>574932</v>
      </c>
      <c r="J554" s="6">
        <f>Tabella1[[#This Row],[ASS. FINALI]]-Tabella1[[#This Row],[ASS.INIZIALI]]</f>
        <v>501</v>
      </c>
      <c r="K554" t="s">
        <v>20</v>
      </c>
      <c r="M554" s="6">
        <f>ROUNDDOWN(IF(Tabella1[[#This Row],[DOPPIO OPERATORE '[SI/NO']]]="SI",Tabella1[[#This Row],[DIFFERENZA]]/2,Tabella1[[#This Row],[DIFFERENZA]]),0)</f>
        <v>501</v>
      </c>
      <c r="O554" s="6">
        <f>Tabella1[[#This Row],[DIFFERENZA EFFETTIVA SE DOPPIO OPERATORE]]-Tabella1[[#This Row],[SCARTI]]</f>
        <v>501</v>
      </c>
      <c r="P554" s="4">
        <v>0.33333333333333331</v>
      </c>
      <c r="Q554" s="4">
        <v>0.3923611111111111</v>
      </c>
      <c r="R554" s="5">
        <f>Tabella1[[#This Row],[ORA FINE MATTINA]]-Tabella1[[#This Row],[ORA INIZIO MATTINA]]</f>
        <v>5.902777777777779E-2</v>
      </c>
      <c r="S554" s="4"/>
      <c r="T554" s="4"/>
      <c r="U554" s="5">
        <f>Tabella1[[#This Row],[ORA FINE POMERIGGIO]]-Tabella1[[#This Row],[ORA INIZIO POMERIGGIO]]</f>
        <v>0</v>
      </c>
      <c r="V554" s="5">
        <f>Tabella1[[#This Row],[TOT. TEMPO POMERIGGIO]]+Tabella1[[#This Row],[TOT. TEMPO MATTINA]]</f>
        <v>5.902777777777779E-2</v>
      </c>
      <c r="W554" s="7">
        <f>((HOUR(Tabella1[[#This Row],[TOT. ORE]])*60)+MINUTE(Tabella1[[#This Row],[TOT. ORE]]))</f>
        <v>85</v>
      </c>
      <c r="Y554" s="6">
        <f>Tabella1[[#This Row],[TOT. MINUTI]]-Tabella1[[#This Row],[FERMO MACCHINA]]</f>
        <v>85</v>
      </c>
      <c r="Z554" s="6">
        <f>ROUNDDOWN(Tabella1[[#This Row],[DIFFERENZA EFFETTIVA - SCARTI]]/Tabella1[[#This Row],[TEMPO EFFETTIVO]]*60,0)</f>
        <v>353</v>
      </c>
    </row>
    <row r="555" spans="1:26" x14ac:dyDescent="0.25">
      <c r="A555" s="1">
        <v>44643</v>
      </c>
      <c r="B555">
        <v>33</v>
      </c>
      <c r="C555" s="6" t="str">
        <f>VLOOKUP(Tabella1[[#This Row],[COD. OPERATORE]],Tabella3[],2,FALSE)</f>
        <v>KETTY</v>
      </c>
      <c r="D555" t="s">
        <v>74</v>
      </c>
      <c r="E555" t="s">
        <v>278</v>
      </c>
      <c r="F555" t="s">
        <v>64</v>
      </c>
      <c r="G555" s="6" t="str">
        <f>VLOOKUP(Tabella1[[#This Row],[COD. MACCHINA]],Tabella35[],2,FALSE)</f>
        <v>MANUALE</v>
      </c>
      <c r="H555">
        <v>650</v>
      </c>
      <c r="I555">
        <v>5600</v>
      </c>
      <c r="J555" s="6">
        <f>Tabella1[[#This Row],[ASS. FINALI]]-Tabella1[[#This Row],[ASS.INIZIALI]]</f>
        <v>4950</v>
      </c>
      <c r="K555" t="s">
        <v>58</v>
      </c>
      <c r="L555">
        <v>1</v>
      </c>
      <c r="M555" s="6">
        <f>ROUNDDOWN(IF(Tabella1[[#This Row],[DOPPIO OPERATORE '[SI/NO']]]="SI",Tabella1[[#This Row],[DIFFERENZA]]/2,Tabella1[[#This Row],[DIFFERENZA]]),0)</f>
        <v>2475</v>
      </c>
      <c r="O555" s="6">
        <f>Tabella1[[#This Row],[DIFFERENZA EFFETTIVA SE DOPPIO OPERATORE]]-Tabella1[[#This Row],[SCARTI]]</f>
        <v>2475</v>
      </c>
      <c r="P555" s="4">
        <v>0.3923611111111111</v>
      </c>
      <c r="Q555" s="4">
        <v>0.5</v>
      </c>
      <c r="R555" s="5">
        <f>Tabella1[[#This Row],[ORA FINE MATTINA]]-Tabella1[[#This Row],[ORA INIZIO MATTINA]]</f>
        <v>0.1076388888888889</v>
      </c>
      <c r="S555" s="4">
        <v>0.5625</v>
      </c>
      <c r="T555" s="4">
        <v>0.72916666666666663</v>
      </c>
      <c r="U555" s="5">
        <f>Tabella1[[#This Row],[ORA FINE POMERIGGIO]]-Tabella1[[#This Row],[ORA INIZIO POMERIGGIO]]</f>
        <v>0.16666666666666663</v>
      </c>
      <c r="V555" s="5">
        <f>Tabella1[[#This Row],[TOT. TEMPO POMERIGGIO]]+Tabella1[[#This Row],[TOT. TEMPO MATTINA]]</f>
        <v>0.27430555555555552</v>
      </c>
      <c r="W555" s="7">
        <f>((HOUR(Tabella1[[#This Row],[TOT. ORE]])*60)+MINUTE(Tabella1[[#This Row],[TOT. ORE]]))</f>
        <v>395</v>
      </c>
      <c r="Y555" s="6">
        <f>Tabella1[[#This Row],[TOT. MINUTI]]-Tabella1[[#This Row],[FERMO MACCHINA]]</f>
        <v>395</v>
      </c>
      <c r="Z555" s="6">
        <f>ROUNDDOWN(Tabella1[[#This Row],[DIFFERENZA EFFETTIVA - SCARTI]]/Tabella1[[#This Row],[TEMPO EFFETTIVO]]*60,0)</f>
        <v>375</v>
      </c>
    </row>
    <row r="556" spans="1:26" x14ac:dyDescent="0.25">
      <c r="A556" s="1">
        <v>44643</v>
      </c>
      <c r="B556">
        <v>33</v>
      </c>
      <c r="C556" s="6" t="str">
        <f>VLOOKUP(Tabella1[[#This Row],[COD. OPERATORE]],Tabella3[],2,FALSE)</f>
        <v>KETTY</v>
      </c>
      <c r="D556" t="s">
        <v>74</v>
      </c>
      <c r="E556" t="s">
        <v>279</v>
      </c>
      <c r="F556">
        <v>4</v>
      </c>
      <c r="G556" s="6" t="str">
        <f>VLOOKUP(Tabella1[[#This Row],[COD. MACCHINA]],Tabella35[],2,FALSE)</f>
        <v>LASER VERDE</v>
      </c>
      <c r="H556">
        <v>1082</v>
      </c>
      <c r="I556">
        <v>2008</v>
      </c>
      <c r="J556" s="6">
        <f>Tabella1[[#This Row],[ASS. FINALI]]-Tabella1[[#This Row],[ASS.INIZIALI]]</f>
        <v>926</v>
      </c>
      <c r="K556" t="s">
        <v>20</v>
      </c>
      <c r="M556" s="6">
        <f>ROUNDDOWN(IF(Tabella1[[#This Row],[DOPPIO OPERATORE '[SI/NO']]]="SI",Tabella1[[#This Row],[DIFFERENZA]]/2,Tabella1[[#This Row],[DIFFERENZA]]),0)</f>
        <v>926</v>
      </c>
      <c r="O556" s="6">
        <f>Tabella1[[#This Row],[DIFFERENZA EFFETTIVA SE DOPPIO OPERATORE]]-Tabella1[[#This Row],[SCARTI]]</f>
        <v>926</v>
      </c>
      <c r="P556" s="4">
        <v>0.33333333333333331</v>
      </c>
      <c r="Q556" s="4">
        <v>0.5</v>
      </c>
      <c r="R556" s="5">
        <f>Tabella1[[#This Row],[ORA FINE MATTINA]]-Tabella1[[#This Row],[ORA INIZIO MATTINA]]</f>
        <v>0.16666666666666669</v>
      </c>
      <c r="S556" s="4">
        <v>0.5625</v>
      </c>
      <c r="T556" s="4">
        <v>0.72916666666666663</v>
      </c>
      <c r="U556" s="5">
        <f>Tabella1[[#This Row],[ORA FINE POMERIGGIO]]-Tabella1[[#This Row],[ORA INIZIO POMERIGGIO]]</f>
        <v>0.16666666666666663</v>
      </c>
      <c r="V556" s="5">
        <f>Tabella1[[#This Row],[TOT. TEMPO POMERIGGIO]]+Tabella1[[#This Row],[TOT. TEMPO MATTINA]]</f>
        <v>0.33333333333333331</v>
      </c>
      <c r="W556" s="7">
        <f>((HOUR(Tabella1[[#This Row],[TOT. ORE]])*60)+MINUTE(Tabella1[[#This Row],[TOT. ORE]]))</f>
        <v>480</v>
      </c>
      <c r="Y556" s="6">
        <f>Tabella1[[#This Row],[TOT. MINUTI]]-Tabella1[[#This Row],[FERMO MACCHINA]]</f>
        <v>480</v>
      </c>
      <c r="Z556" s="6">
        <f>ROUNDDOWN(Tabella1[[#This Row],[DIFFERENZA EFFETTIVA - SCARTI]]/Tabella1[[#This Row],[TEMPO EFFETTIVO]]*60,0)</f>
        <v>115</v>
      </c>
    </row>
    <row r="557" spans="1:26" x14ac:dyDescent="0.25">
      <c r="A557" s="1">
        <v>44643</v>
      </c>
      <c r="B557">
        <v>33</v>
      </c>
      <c r="C557" s="6" t="str">
        <f>VLOOKUP(Tabella1[[#This Row],[COD. OPERATORE]],Tabella3[],2,FALSE)</f>
        <v>KETTY</v>
      </c>
      <c r="D557" t="s">
        <v>74</v>
      </c>
      <c r="E557" t="s">
        <v>279</v>
      </c>
      <c r="F557">
        <v>22</v>
      </c>
      <c r="G557" s="6" t="str">
        <f>VLOOKUP(Tabella1[[#This Row],[COD. MACCHINA]],Tabella35[],2,FALSE)</f>
        <v>LASER VIOLA</v>
      </c>
      <c r="H557">
        <v>1319</v>
      </c>
      <c r="I557">
        <v>2225</v>
      </c>
      <c r="J557" s="6">
        <f>Tabella1[[#This Row],[ASS. FINALI]]-Tabella1[[#This Row],[ASS.INIZIALI]]</f>
        <v>906</v>
      </c>
      <c r="K557" t="s">
        <v>20</v>
      </c>
      <c r="M557" s="6">
        <f>ROUNDDOWN(IF(Tabella1[[#This Row],[DOPPIO OPERATORE '[SI/NO']]]="SI",Tabella1[[#This Row],[DIFFERENZA]]/2,Tabella1[[#This Row],[DIFFERENZA]]),0)</f>
        <v>906</v>
      </c>
      <c r="O557" s="6">
        <f>Tabella1[[#This Row],[DIFFERENZA EFFETTIVA SE DOPPIO OPERATORE]]-Tabella1[[#This Row],[SCARTI]]</f>
        <v>906</v>
      </c>
      <c r="P557" s="4">
        <v>0.5625</v>
      </c>
      <c r="Q557" s="4">
        <v>0.72916666666666663</v>
      </c>
      <c r="R557" s="5">
        <f>Tabella1[[#This Row],[ORA FINE MATTINA]]-Tabella1[[#This Row],[ORA INIZIO MATTINA]]</f>
        <v>0.16666666666666663</v>
      </c>
      <c r="S557" s="4"/>
      <c r="T557" s="4"/>
      <c r="U557" s="5">
        <f>Tabella1[[#This Row],[ORA FINE POMERIGGIO]]-Tabella1[[#This Row],[ORA INIZIO POMERIGGIO]]</f>
        <v>0</v>
      </c>
      <c r="V557" s="5">
        <f>Tabella1[[#This Row],[TOT. TEMPO POMERIGGIO]]+Tabella1[[#This Row],[TOT. TEMPO MATTINA]]</f>
        <v>0.16666666666666663</v>
      </c>
      <c r="W557" s="7">
        <f>((HOUR(Tabella1[[#This Row],[TOT. ORE]])*60)+MINUTE(Tabella1[[#This Row],[TOT. ORE]]))</f>
        <v>240</v>
      </c>
      <c r="Y557" s="6">
        <f>Tabella1[[#This Row],[TOT. MINUTI]]-Tabella1[[#This Row],[FERMO MACCHINA]]</f>
        <v>240</v>
      </c>
      <c r="Z557" s="6">
        <f>ROUNDDOWN(Tabella1[[#This Row],[DIFFERENZA EFFETTIVA - SCARTI]]/Tabella1[[#This Row],[TEMPO EFFETTIVO]]*60,0)</f>
        <v>226</v>
      </c>
    </row>
    <row r="558" spans="1:26" x14ac:dyDescent="0.25">
      <c r="A558" s="1">
        <v>44644</v>
      </c>
      <c r="B558">
        <v>33</v>
      </c>
      <c r="C558" s="6" t="str">
        <f>VLOOKUP(Tabella1[[#This Row],[COD. OPERATORE]],Tabella3[],2,FALSE)</f>
        <v>KETTY</v>
      </c>
      <c r="D558" t="s">
        <v>16</v>
      </c>
      <c r="E558" t="s">
        <v>280</v>
      </c>
      <c r="F558">
        <v>8</v>
      </c>
      <c r="G558" s="6" t="str">
        <f>VLOOKUP(Tabella1[[#This Row],[COD. MACCHINA]],Tabella35[],2,FALSE)</f>
        <v>MONTAGGIO RUOTE</v>
      </c>
      <c r="H558">
        <v>3250</v>
      </c>
      <c r="I558">
        <v>4250</v>
      </c>
      <c r="J558" s="6">
        <f>Tabella1[[#This Row],[ASS. FINALI]]-Tabella1[[#This Row],[ASS.INIZIALI]]</f>
        <v>1000</v>
      </c>
      <c r="K558" t="s">
        <v>20</v>
      </c>
      <c r="M558" s="6">
        <f>ROUNDDOWN(IF(Tabella1[[#This Row],[DOPPIO OPERATORE '[SI/NO']]]="SI",Tabella1[[#This Row],[DIFFERENZA]]/2,Tabella1[[#This Row],[DIFFERENZA]]),0)</f>
        <v>1000</v>
      </c>
      <c r="O558" s="6">
        <f>Tabella1[[#This Row],[DIFFERENZA EFFETTIVA SE DOPPIO OPERATORE]]-Tabella1[[#This Row],[SCARTI]]</f>
        <v>1000</v>
      </c>
      <c r="P558" s="4">
        <v>0.33333333333333331</v>
      </c>
      <c r="Q558" s="4">
        <v>0.47916666666666669</v>
      </c>
      <c r="R558" s="5">
        <f>Tabella1[[#This Row],[ORA FINE MATTINA]]-Tabella1[[#This Row],[ORA INIZIO MATTINA]]</f>
        <v>0.14583333333333337</v>
      </c>
      <c r="S558" s="4"/>
      <c r="T558" s="4"/>
      <c r="U558" s="5">
        <f>Tabella1[[#This Row],[ORA FINE POMERIGGIO]]-Tabella1[[#This Row],[ORA INIZIO POMERIGGIO]]</f>
        <v>0</v>
      </c>
      <c r="V558" s="5">
        <f>Tabella1[[#This Row],[TOT. TEMPO POMERIGGIO]]+Tabella1[[#This Row],[TOT. TEMPO MATTINA]]</f>
        <v>0.14583333333333337</v>
      </c>
      <c r="W558" s="7">
        <f>((HOUR(Tabella1[[#This Row],[TOT. ORE]])*60)+MINUTE(Tabella1[[#This Row],[TOT. ORE]]))</f>
        <v>210</v>
      </c>
      <c r="Y558" s="6">
        <f>Tabella1[[#This Row],[TOT. MINUTI]]-Tabella1[[#This Row],[FERMO MACCHINA]]</f>
        <v>210</v>
      </c>
      <c r="Z558" s="6">
        <f>ROUNDDOWN(Tabella1[[#This Row],[DIFFERENZA EFFETTIVA - SCARTI]]/Tabella1[[#This Row],[TEMPO EFFETTIVO]]*60,0)</f>
        <v>285</v>
      </c>
    </row>
    <row r="559" spans="1:26" x14ac:dyDescent="0.25">
      <c r="A559" s="1">
        <v>44638</v>
      </c>
      <c r="B559">
        <v>32</v>
      </c>
      <c r="C559" s="6" t="str">
        <f>VLOOKUP(Tabella1[[#This Row],[COD. OPERATORE]],Tabella3[],2,FALSE)</f>
        <v>ALESSANDRA</v>
      </c>
      <c r="D559" t="s">
        <v>56</v>
      </c>
      <c r="E559" t="s">
        <v>71</v>
      </c>
      <c r="F559" t="s">
        <v>64</v>
      </c>
      <c r="G559" s="6" t="str">
        <f>VLOOKUP(Tabella1[[#This Row],[COD. MACCHINA]],Tabella35[],2,FALSE)</f>
        <v>MANUALE</v>
      </c>
      <c r="H559">
        <v>0</v>
      </c>
      <c r="I559">
        <v>60</v>
      </c>
      <c r="J559" s="6">
        <f>Tabella1[[#This Row],[ASS. FINALI]]-Tabella1[[#This Row],[ASS.INIZIALI]]</f>
        <v>60</v>
      </c>
      <c r="K559" t="s">
        <v>58</v>
      </c>
      <c r="L559">
        <v>31</v>
      </c>
      <c r="M559" s="6">
        <f>ROUNDDOWN(IF(Tabella1[[#This Row],[DOPPIO OPERATORE '[SI/NO']]]="SI",Tabella1[[#This Row],[DIFFERENZA]]/2,Tabella1[[#This Row],[DIFFERENZA]]),0)</f>
        <v>30</v>
      </c>
      <c r="O559" s="6">
        <f>Tabella1[[#This Row],[DIFFERENZA EFFETTIVA SE DOPPIO OPERATORE]]-Tabella1[[#This Row],[SCARTI]]</f>
        <v>30</v>
      </c>
      <c r="P559" s="4">
        <v>0.40625</v>
      </c>
      <c r="Q559" s="4">
        <v>0.5</v>
      </c>
      <c r="R559" s="5">
        <f>Tabella1[[#This Row],[ORA FINE MATTINA]]-Tabella1[[#This Row],[ORA INIZIO MATTINA]]</f>
        <v>9.375E-2</v>
      </c>
      <c r="S559" s="4">
        <v>0.61111111111111105</v>
      </c>
      <c r="T559" s="4">
        <v>0.72916666666666663</v>
      </c>
      <c r="U559" s="5">
        <f>Tabella1[[#This Row],[ORA FINE POMERIGGIO]]-Tabella1[[#This Row],[ORA INIZIO POMERIGGIO]]</f>
        <v>0.11805555555555558</v>
      </c>
      <c r="V559" s="5">
        <f>Tabella1[[#This Row],[TOT. TEMPO POMERIGGIO]]+Tabella1[[#This Row],[TOT. TEMPO MATTINA]]</f>
        <v>0.21180555555555558</v>
      </c>
      <c r="W559" s="7">
        <f>((HOUR(Tabella1[[#This Row],[TOT. ORE]])*60)+MINUTE(Tabella1[[#This Row],[TOT. ORE]]))</f>
        <v>305</v>
      </c>
      <c r="Y559" s="6">
        <f>Tabella1[[#This Row],[TOT. MINUTI]]-Tabella1[[#This Row],[FERMO MACCHINA]]</f>
        <v>305</v>
      </c>
      <c r="Z559" s="6">
        <f>ROUNDDOWN(Tabella1[[#This Row],[DIFFERENZA EFFETTIVA - SCARTI]]/Tabella1[[#This Row],[TEMPO EFFETTIVO]]*60,0)</f>
        <v>5</v>
      </c>
    </row>
    <row r="560" spans="1:26" x14ac:dyDescent="0.25">
      <c r="A560" s="1">
        <v>44638</v>
      </c>
      <c r="B560">
        <v>32</v>
      </c>
      <c r="C560" s="6" t="str">
        <f>VLOOKUP(Tabella1[[#This Row],[COD. OPERATORE]],Tabella3[],2,FALSE)</f>
        <v>ALESSANDRA</v>
      </c>
      <c r="D560" t="s">
        <v>56</v>
      </c>
      <c r="E560" t="s">
        <v>73</v>
      </c>
      <c r="F560" t="s">
        <v>64</v>
      </c>
      <c r="G560" s="6" t="str">
        <f>VLOOKUP(Tabella1[[#This Row],[COD. MACCHINA]],Tabella35[],2,FALSE)</f>
        <v>MANUALE</v>
      </c>
      <c r="H560">
        <v>0</v>
      </c>
      <c r="I560">
        <v>1585</v>
      </c>
      <c r="J560" s="6">
        <f>Tabella1[[#This Row],[ASS. FINALI]]-Tabella1[[#This Row],[ASS.INIZIALI]]</f>
        <v>1585</v>
      </c>
      <c r="K560" t="s">
        <v>58</v>
      </c>
      <c r="L560">
        <v>31</v>
      </c>
      <c r="M560" s="6">
        <f>ROUNDDOWN(IF(Tabella1[[#This Row],[DOPPIO OPERATORE '[SI/NO']]]="SI",Tabella1[[#This Row],[DIFFERENZA]]/2,Tabella1[[#This Row],[DIFFERENZA]]),0)</f>
        <v>792</v>
      </c>
      <c r="O560" s="6">
        <f>Tabella1[[#This Row],[DIFFERENZA EFFETTIVA SE DOPPIO OPERATORE]]-Tabella1[[#This Row],[SCARTI]]</f>
        <v>792</v>
      </c>
      <c r="P560" s="4">
        <v>0.61111111111111105</v>
      </c>
      <c r="Q560" s="4">
        <v>0.72916666666666663</v>
      </c>
      <c r="R560" s="5">
        <f>Tabella1[[#This Row],[ORA FINE MATTINA]]-Tabella1[[#This Row],[ORA INIZIO MATTINA]]</f>
        <v>0.11805555555555558</v>
      </c>
      <c r="S560" s="4"/>
      <c r="T560" s="4"/>
      <c r="U560" s="5">
        <f>Tabella1[[#This Row],[ORA FINE POMERIGGIO]]-Tabella1[[#This Row],[ORA INIZIO POMERIGGIO]]</f>
        <v>0</v>
      </c>
      <c r="V560" s="5">
        <f>Tabella1[[#This Row],[TOT. TEMPO POMERIGGIO]]+Tabella1[[#This Row],[TOT. TEMPO MATTINA]]</f>
        <v>0.11805555555555558</v>
      </c>
      <c r="W560" s="7">
        <f>((HOUR(Tabella1[[#This Row],[TOT. ORE]])*60)+MINUTE(Tabella1[[#This Row],[TOT. ORE]]))</f>
        <v>170</v>
      </c>
      <c r="Y560" s="6">
        <f>Tabella1[[#This Row],[TOT. MINUTI]]-Tabella1[[#This Row],[FERMO MACCHINA]]</f>
        <v>170</v>
      </c>
      <c r="Z560" s="6">
        <f>ROUNDDOWN(Tabella1[[#This Row],[DIFFERENZA EFFETTIVA - SCARTI]]/Tabella1[[#This Row],[TEMPO EFFETTIVO]]*60,0)</f>
        <v>279</v>
      </c>
    </row>
    <row r="561" spans="1:27" x14ac:dyDescent="0.25">
      <c r="A561" s="1">
        <v>44641</v>
      </c>
      <c r="B561">
        <v>32</v>
      </c>
      <c r="C561" s="6" t="str">
        <f>VLOOKUP(Tabella1[[#This Row],[COD. OPERATORE]],Tabella3[],2,FALSE)</f>
        <v>ALESSANDRA</v>
      </c>
      <c r="D561" t="s">
        <v>56</v>
      </c>
      <c r="E561" t="s">
        <v>73</v>
      </c>
      <c r="F561" t="s">
        <v>64</v>
      </c>
      <c r="G561" s="6" t="str">
        <f>VLOOKUP(Tabella1[[#This Row],[COD. MACCHINA]],Tabella35[],2,FALSE)</f>
        <v>MANUALE</v>
      </c>
      <c r="H561">
        <v>1585</v>
      </c>
      <c r="I561">
        <v>2500</v>
      </c>
      <c r="J561" s="6">
        <f>Tabella1[[#This Row],[ASS. FINALI]]-Tabella1[[#This Row],[ASS.INIZIALI]]</f>
        <v>915</v>
      </c>
      <c r="K561" t="s">
        <v>58</v>
      </c>
      <c r="L561">
        <v>31</v>
      </c>
      <c r="M561" s="6">
        <f>ROUNDDOWN(IF(Tabella1[[#This Row],[DOPPIO OPERATORE '[SI/NO']]]="SI",Tabella1[[#This Row],[DIFFERENZA]]/2,Tabella1[[#This Row],[DIFFERENZA]]),0)</f>
        <v>457</v>
      </c>
      <c r="O561" s="6">
        <f>Tabella1[[#This Row],[DIFFERENZA EFFETTIVA SE DOPPIO OPERATORE]]-Tabella1[[#This Row],[SCARTI]]</f>
        <v>457</v>
      </c>
      <c r="P561" s="4">
        <v>0.3125</v>
      </c>
      <c r="Q561" s="4">
        <v>0.38541666666666669</v>
      </c>
      <c r="R561" s="5">
        <f>Tabella1[[#This Row],[ORA FINE MATTINA]]-Tabella1[[#This Row],[ORA INIZIO MATTINA]]</f>
        <v>7.2916666666666685E-2</v>
      </c>
      <c r="S561" s="4"/>
      <c r="T561" s="4"/>
      <c r="U561" s="5">
        <f>Tabella1[[#This Row],[ORA FINE POMERIGGIO]]-Tabella1[[#This Row],[ORA INIZIO POMERIGGIO]]</f>
        <v>0</v>
      </c>
      <c r="V561" s="5">
        <f>Tabella1[[#This Row],[TOT. TEMPO POMERIGGIO]]+Tabella1[[#This Row],[TOT. TEMPO MATTINA]]</f>
        <v>7.2916666666666685E-2</v>
      </c>
      <c r="W561" s="7">
        <f>((HOUR(Tabella1[[#This Row],[TOT. ORE]])*60)+MINUTE(Tabella1[[#This Row],[TOT. ORE]]))</f>
        <v>105</v>
      </c>
      <c r="Y561" s="6">
        <f>Tabella1[[#This Row],[TOT. MINUTI]]-Tabella1[[#This Row],[FERMO MACCHINA]]</f>
        <v>105</v>
      </c>
      <c r="Z561" s="6">
        <f>ROUNDDOWN(Tabella1[[#This Row],[DIFFERENZA EFFETTIVA - SCARTI]]/Tabella1[[#This Row],[TEMPO EFFETTIVO]]*60,0)</f>
        <v>261</v>
      </c>
    </row>
    <row r="562" spans="1:27" x14ac:dyDescent="0.25">
      <c r="A562" s="1">
        <v>44641</v>
      </c>
      <c r="B562">
        <v>32</v>
      </c>
      <c r="C562" s="6" t="str">
        <f>VLOOKUP(Tabella1[[#This Row],[COD. OPERATORE]],Tabella3[],2,FALSE)</f>
        <v>ALESSANDRA</v>
      </c>
      <c r="D562" t="s">
        <v>56</v>
      </c>
      <c r="E562" t="s">
        <v>95</v>
      </c>
      <c r="F562" t="s">
        <v>64</v>
      </c>
      <c r="G562" s="6" t="str">
        <f>VLOOKUP(Tabella1[[#This Row],[COD. MACCHINA]],Tabella35[],2,FALSE)</f>
        <v>MANUALE</v>
      </c>
      <c r="H562">
        <v>0</v>
      </c>
      <c r="I562">
        <v>1200</v>
      </c>
      <c r="J562" s="6">
        <f>Tabella1[[#This Row],[ASS. FINALI]]-Tabella1[[#This Row],[ASS.INIZIALI]]</f>
        <v>1200</v>
      </c>
      <c r="K562" t="s">
        <v>58</v>
      </c>
      <c r="L562">
        <v>31</v>
      </c>
      <c r="M562" s="6">
        <f>ROUNDDOWN(IF(Tabella1[[#This Row],[DOPPIO OPERATORE '[SI/NO']]]="SI",Tabella1[[#This Row],[DIFFERENZA]]/2,Tabella1[[#This Row],[DIFFERENZA]]),0)</f>
        <v>600</v>
      </c>
      <c r="O562" s="6">
        <f>Tabella1[[#This Row],[DIFFERENZA EFFETTIVA SE DOPPIO OPERATORE]]-Tabella1[[#This Row],[SCARTI]]</f>
        <v>600</v>
      </c>
      <c r="P562" s="4">
        <v>0.38541666666666669</v>
      </c>
      <c r="Q562" s="4">
        <v>0.5</v>
      </c>
      <c r="R562" s="5">
        <f>Tabella1[[#This Row],[ORA FINE MATTINA]]-Tabella1[[#This Row],[ORA INIZIO MATTINA]]</f>
        <v>0.11458333333333331</v>
      </c>
      <c r="S562" s="4">
        <v>0.5625</v>
      </c>
      <c r="T562" s="4">
        <v>0.72916666666666663</v>
      </c>
      <c r="U562" s="5">
        <f>Tabella1[[#This Row],[ORA FINE POMERIGGIO]]-Tabella1[[#This Row],[ORA INIZIO POMERIGGIO]]</f>
        <v>0.16666666666666663</v>
      </c>
      <c r="V562" s="5">
        <f>Tabella1[[#This Row],[TOT. TEMPO POMERIGGIO]]+Tabella1[[#This Row],[TOT. TEMPO MATTINA]]</f>
        <v>0.28124999999999994</v>
      </c>
      <c r="W562" s="7">
        <f>((HOUR(Tabella1[[#This Row],[TOT. ORE]])*60)+MINUTE(Tabella1[[#This Row],[TOT. ORE]]))</f>
        <v>405</v>
      </c>
      <c r="Y562" s="6">
        <f>Tabella1[[#This Row],[TOT. MINUTI]]-Tabella1[[#This Row],[FERMO MACCHINA]]</f>
        <v>405</v>
      </c>
      <c r="Z562" s="6">
        <f>ROUNDDOWN(Tabella1[[#This Row],[DIFFERENZA EFFETTIVA - SCARTI]]/Tabella1[[#This Row],[TEMPO EFFETTIVO]]*60,0)</f>
        <v>88</v>
      </c>
    </row>
    <row r="563" spans="1:27" x14ac:dyDescent="0.25">
      <c r="A563" s="1">
        <v>44642</v>
      </c>
      <c r="B563">
        <v>32</v>
      </c>
      <c r="C563" s="6" t="str">
        <f>VLOOKUP(Tabella1[[#This Row],[COD. OPERATORE]],Tabella3[],2,FALSE)</f>
        <v>ALESSANDRA</v>
      </c>
      <c r="D563" t="s">
        <v>56</v>
      </c>
      <c r="E563" t="s">
        <v>95</v>
      </c>
      <c r="F563" t="s">
        <v>64</v>
      </c>
      <c r="G563" s="6" t="str">
        <f>VLOOKUP(Tabella1[[#This Row],[COD. MACCHINA]],Tabella35[],2,FALSE)</f>
        <v>MANUALE</v>
      </c>
      <c r="H563">
        <v>1200</v>
      </c>
      <c r="I563">
        <v>1325</v>
      </c>
      <c r="J563" s="6">
        <f>Tabella1[[#This Row],[ASS. FINALI]]-Tabella1[[#This Row],[ASS.INIZIALI]]</f>
        <v>125</v>
      </c>
      <c r="K563" t="s">
        <v>20</v>
      </c>
      <c r="M563" s="6">
        <f>ROUNDDOWN(IF(Tabella1[[#This Row],[DOPPIO OPERATORE '[SI/NO']]]="SI",Tabella1[[#This Row],[DIFFERENZA]]/2,Tabella1[[#This Row],[DIFFERENZA]]),0)</f>
        <v>125</v>
      </c>
      <c r="O563" s="6">
        <f>Tabella1[[#This Row],[DIFFERENZA EFFETTIVA SE DOPPIO OPERATORE]]-Tabella1[[#This Row],[SCARTI]]</f>
        <v>125</v>
      </c>
      <c r="P563" s="4">
        <v>0.3125</v>
      </c>
      <c r="Q563" s="4">
        <v>0.37152777777777773</v>
      </c>
      <c r="R563" s="5">
        <f>Tabella1[[#This Row],[ORA FINE MATTINA]]-Tabella1[[#This Row],[ORA INIZIO MATTINA]]</f>
        <v>5.9027777777777735E-2</v>
      </c>
      <c r="S563" s="4"/>
      <c r="T563" s="4"/>
      <c r="U563" s="5">
        <f>Tabella1[[#This Row],[ORA FINE POMERIGGIO]]-Tabella1[[#This Row],[ORA INIZIO POMERIGGIO]]</f>
        <v>0</v>
      </c>
      <c r="V563" s="5">
        <f>Tabella1[[#This Row],[TOT. TEMPO POMERIGGIO]]+Tabella1[[#This Row],[TOT. TEMPO MATTINA]]</f>
        <v>5.9027777777777735E-2</v>
      </c>
      <c r="W563" s="7">
        <f>((HOUR(Tabella1[[#This Row],[TOT. ORE]])*60)+MINUTE(Tabella1[[#This Row],[TOT. ORE]]))</f>
        <v>85</v>
      </c>
      <c r="Y563" s="6">
        <f>Tabella1[[#This Row],[TOT. MINUTI]]-Tabella1[[#This Row],[FERMO MACCHINA]]</f>
        <v>85</v>
      </c>
      <c r="Z563" s="6">
        <f>ROUNDDOWN(Tabella1[[#This Row],[DIFFERENZA EFFETTIVA - SCARTI]]/Tabella1[[#This Row],[TEMPO EFFETTIVO]]*60,0)</f>
        <v>88</v>
      </c>
    </row>
    <row r="564" spans="1:27" x14ac:dyDescent="0.25">
      <c r="A564" s="1">
        <v>44642</v>
      </c>
      <c r="B564">
        <v>32</v>
      </c>
      <c r="C564" s="6" t="str">
        <f>VLOOKUP(Tabella1[[#This Row],[COD. OPERATORE]],Tabella3[],2,FALSE)</f>
        <v>ALESSANDRA</v>
      </c>
      <c r="D564" t="s">
        <v>282</v>
      </c>
      <c r="E564" t="s">
        <v>283</v>
      </c>
      <c r="F564" t="s">
        <v>64</v>
      </c>
      <c r="G564" s="6" t="str">
        <f>VLOOKUP(Tabella1[[#This Row],[COD. MACCHINA]],Tabella35[],2,FALSE)</f>
        <v>MANUALE</v>
      </c>
      <c r="H564">
        <v>100</v>
      </c>
      <c r="I564">
        <v>1000</v>
      </c>
      <c r="J564" s="6">
        <f>Tabella1[[#This Row],[ASS. FINALI]]-Tabella1[[#This Row],[ASS.INIZIALI]]</f>
        <v>900</v>
      </c>
      <c r="K564" t="s">
        <v>20</v>
      </c>
      <c r="M564" s="6">
        <f>ROUNDDOWN(IF(Tabella1[[#This Row],[DOPPIO OPERATORE '[SI/NO']]]="SI",Tabella1[[#This Row],[DIFFERENZA]]/2,Tabella1[[#This Row],[DIFFERENZA]]),0)</f>
        <v>900</v>
      </c>
      <c r="O564" s="6">
        <f>Tabella1[[#This Row],[DIFFERENZA EFFETTIVA SE DOPPIO OPERATORE]]-Tabella1[[#This Row],[SCARTI]]</f>
        <v>900</v>
      </c>
      <c r="P564" s="4">
        <v>0.47569444444444442</v>
      </c>
      <c r="Q564" s="4">
        <v>0.5</v>
      </c>
      <c r="R564" s="5">
        <f>Tabella1[[#This Row],[ORA FINE MATTINA]]-Tabella1[[#This Row],[ORA INIZIO MATTINA]]</f>
        <v>2.430555555555558E-2</v>
      </c>
      <c r="S564" s="4">
        <v>0.5625</v>
      </c>
      <c r="T564" s="4">
        <v>0.62638888888888888</v>
      </c>
      <c r="U564" s="5">
        <f>Tabella1[[#This Row],[ORA FINE POMERIGGIO]]-Tabella1[[#This Row],[ORA INIZIO POMERIGGIO]]</f>
        <v>6.3888888888888884E-2</v>
      </c>
      <c r="V564" s="5">
        <f>Tabella1[[#This Row],[TOT. TEMPO POMERIGGIO]]+Tabella1[[#This Row],[TOT. TEMPO MATTINA]]</f>
        <v>8.8194444444444464E-2</v>
      </c>
      <c r="W564" s="7">
        <f>((HOUR(Tabella1[[#This Row],[TOT. ORE]])*60)+MINUTE(Tabella1[[#This Row],[TOT. ORE]]))</f>
        <v>127</v>
      </c>
      <c r="Y564" s="6">
        <f>Tabella1[[#This Row],[TOT. MINUTI]]-Tabella1[[#This Row],[FERMO MACCHINA]]</f>
        <v>127</v>
      </c>
      <c r="Z564" s="6">
        <f>ROUNDDOWN(Tabella1[[#This Row],[DIFFERENZA EFFETTIVA - SCARTI]]/Tabella1[[#This Row],[TEMPO EFFETTIVO]]*60,0)</f>
        <v>425</v>
      </c>
    </row>
    <row r="565" spans="1:27" x14ac:dyDescent="0.25">
      <c r="A565" s="1">
        <v>44642</v>
      </c>
      <c r="B565">
        <v>32</v>
      </c>
      <c r="C565" s="6" t="str">
        <f>VLOOKUP(Tabella1[[#This Row],[COD. OPERATORE]],Tabella3[],2,FALSE)</f>
        <v>ALESSANDRA</v>
      </c>
      <c r="D565" t="s">
        <v>281</v>
      </c>
      <c r="E565" t="s">
        <v>284</v>
      </c>
      <c r="F565" t="s">
        <v>64</v>
      </c>
      <c r="G565" s="6" t="str">
        <f>VLOOKUP(Tabella1[[#This Row],[COD. MACCHINA]],Tabella35[],2,FALSE)</f>
        <v>MANUALE</v>
      </c>
      <c r="H565">
        <v>0</v>
      </c>
      <c r="I565">
        <v>640</v>
      </c>
      <c r="J565" s="6">
        <f>Tabella1[[#This Row],[ASS. FINALI]]-Tabella1[[#This Row],[ASS.INIZIALI]]</f>
        <v>640</v>
      </c>
      <c r="K565" t="s">
        <v>20</v>
      </c>
      <c r="M565" s="6">
        <f>ROUNDDOWN(IF(Tabella1[[#This Row],[DOPPIO OPERATORE '[SI/NO']]]="SI",Tabella1[[#This Row],[DIFFERENZA]]/2,Tabella1[[#This Row],[DIFFERENZA]]),0)</f>
        <v>640</v>
      </c>
      <c r="O565" s="6">
        <f>Tabella1[[#This Row],[DIFFERENZA EFFETTIVA SE DOPPIO OPERATORE]]-Tabella1[[#This Row],[SCARTI]]</f>
        <v>640</v>
      </c>
      <c r="P565" s="4">
        <v>0.62638888888888888</v>
      </c>
      <c r="Q565" s="4">
        <v>0.72916666666666663</v>
      </c>
      <c r="R565" s="5">
        <f>Tabella1[[#This Row],[ORA FINE MATTINA]]-Tabella1[[#This Row],[ORA INIZIO MATTINA]]</f>
        <v>0.10277777777777775</v>
      </c>
      <c r="S565" s="4"/>
      <c r="T565" s="4"/>
      <c r="U565" s="5">
        <f>Tabella1[[#This Row],[ORA FINE POMERIGGIO]]-Tabella1[[#This Row],[ORA INIZIO POMERIGGIO]]</f>
        <v>0</v>
      </c>
      <c r="V565" s="5">
        <f>Tabella1[[#This Row],[TOT. TEMPO POMERIGGIO]]+Tabella1[[#This Row],[TOT. TEMPO MATTINA]]</f>
        <v>0.10277777777777775</v>
      </c>
      <c r="W565" s="7">
        <f>((HOUR(Tabella1[[#This Row],[TOT. ORE]])*60)+MINUTE(Tabella1[[#This Row],[TOT. ORE]]))</f>
        <v>148</v>
      </c>
      <c r="Y565" s="6">
        <f>Tabella1[[#This Row],[TOT. MINUTI]]-Tabella1[[#This Row],[FERMO MACCHINA]]</f>
        <v>148</v>
      </c>
      <c r="Z565" s="6">
        <f>ROUNDDOWN(Tabella1[[#This Row],[DIFFERENZA EFFETTIVA - SCARTI]]/Tabella1[[#This Row],[TEMPO EFFETTIVO]]*60,0)</f>
        <v>259</v>
      </c>
    </row>
    <row r="566" spans="1:27" x14ac:dyDescent="0.25">
      <c r="A566" s="1">
        <v>44643</v>
      </c>
      <c r="B566">
        <v>32</v>
      </c>
      <c r="C566" s="6" t="str">
        <f>VLOOKUP(Tabella1[[#This Row],[COD. OPERATORE]],Tabella3[],2,FALSE)</f>
        <v>ALESSANDRA</v>
      </c>
      <c r="D566" t="s">
        <v>281</v>
      </c>
      <c r="E566" t="s">
        <v>284</v>
      </c>
      <c r="F566" t="s">
        <v>64</v>
      </c>
      <c r="G566" s="6" t="str">
        <f>VLOOKUP(Tabella1[[#This Row],[COD. MACCHINA]],Tabella35[],2,FALSE)</f>
        <v>MANUALE</v>
      </c>
      <c r="H566">
        <v>640</v>
      </c>
      <c r="I566">
        <v>1020</v>
      </c>
      <c r="J566" s="6">
        <f>Tabella1[[#This Row],[ASS. FINALI]]-Tabella1[[#This Row],[ASS.INIZIALI]]</f>
        <v>380</v>
      </c>
      <c r="K566" t="s">
        <v>20</v>
      </c>
      <c r="M566" s="6">
        <f>ROUNDDOWN(IF(Tabella1[[#This Row],[DOPPIO OPERATORE '[SI/NO']]]="SI",Tabella1[[#This Row],[DIFFERENZA]]/2,Tabella1[[#This Row],[DIFFERENZA]]),0)</f>
        <v>380</v>
      </c>
      <c r="O566" s="6">
        <f>Tabella1[[#This Row],[DIFFERENZA EFFETTIVA SE DOPPIO OPERATORE]]-Tabella1[[#This Row],[SCARTI]]</f>
        <v>380</v>
      </c>
      <c r="P566" s="4">
        <v>0.3125</v>
      </c>
      <c r="Q566" s="4">
        <v>0.36805555555555558</v>
      </c>
      <c r="R566" s="5">
        <f>Tabella1[[#This Row],[ORA FINE MATTINA]]-Tabella1[[#This Row],[ORA INIZIO MATTINA]]</f>
        <v>5.555555555555558E-2</v>
      </c>
      <c r="S566" s="4"/>
      <c r="T566" s="4"/>
      <c r="U566" s="5">
        <f>Tabella1[[#This Row],[ORA FINE POMERIGGIO]]-Tabella1[[#This Row],[ORA INIZIO POMERIGGIO]]</f>
        <v>0</v>
      </c>
      <c r="V566" s="5">
        <f>Tabella1[[#This Row],[TOT. TEMPO POMERIGGIO]]+Tabella1[[#This Row],[TOT. TEMPO MATTINA]]</f>
        <v>5.555555555555558E-2</v>
      </c>
      <c r="W566" s="7">
        <f>((HOUR(Tabella1[[#This Row],[TOT. ORE]])*60)+MINUTE(Tabella1[[#This Row],[TOT. ORE]]))</f>
        <v>80</v>
      </c>
      <c r="Y566" s="6">
        <f>Tabella1[[#This Row],[TOT. MINUTI]]-Tabella1[[#This Row],[FERMO MACCHINA]]</f>
        <v>80</v>
      </c>
      <c r="Z566" s="6">
        <f>ROUNDDOWN(Tabella1[[#This Row],[DIFFERENZA EFFETTIVA - SCARTI]]/Tabella1[[#This Row],[TEMPO EFFETTIVO]]*60,0)</f>
        <v>285</v>
      </c>
    </row>
    <row r="567" spans="1:27" x14ac:dyDescent="0.25">
      <c r="A567" s="1">
        <v>44643</v>
      </c>
      <c r="B567">
        <v>32</v>
      </c>
      <c r="C567" s="6" t="str">
        <f>VLOOKUP(Tabella1[[#This Row],[COD. OPERATORE]],Tabella3[],2,FALSE)</f>
        <v>ALESSANDRA</v>
      </c>
      <c r="D567" t="s">
        <v>74</v>
      </c>
      <c r="E567" t="s">
        <v>285</v>
      </c>
      <c r="F567" t="s">
        <v>64</v>
      </c>
      <c r="G567" s="6" t="str">
        <f>VLOOKUP(Tabella1[[#This Row],[COD. MACCHINA]],Tabella35[],2,FALSE)</f>
        <v>MANUALE</v>
      </c>
      <c r="H567">
        <v>1000</v>
      </c>
      <c r="I567">
        <v>2000</v>
      </c>
      <c r="J567" s="6">
        <f>Tabella1[[#This Row],[ASS. FINALI]]-Tabella1[[#This Row],[ASS.INIZIALI]]</f>
        <v>1000</v>
      </c>
      <c r="K567" t="s">
        <v>20</v>
      </c>
      <c r="M567" s="6">
        <f>ROUNDDOWN(IF(Tabella1[[#This Row],[DOPPIO OPERATORE '[SI/NO']]]="SI",Tabella1[[#This Row],[DIFFERENZA]]/2,Tabella1[[#This Row],[DIFFERENZA]]),0)</f>
        <v>1000</v>
      </c>
      <c r="O567" s="6">
        <f>Tabella1[[#This Row],[DIFFERENZA EFFETTIVA SE DOPPIO OPERATORE]]-Tabella1[[#This Row],[SCARTI]]</f>
        <v>1000</v>
      </c>
      <c r="P567" s="4">
        <v>0.36805555555555558</v>
      </c>
      <c r="Q567" s="4">
        <v>0.44444444444444442</v>
      </c>
      <c r="R567" s="5">
        <f>Tabella1[[#This Row],[ORA FINE MATTINA]]-Tabella1[[#This Row],[ORA INIZIO MATTINA]]</f>
        <v>7.638888888888884E-2</v>
      </c>
      <c r="S567" s="4"/>
      <c r="T567" s="4"/>
      <c r="U567" s="5">
        <f>Tabella1[[#This Row],[ORA FINE POMERIGGIO]]-Tabella1[[#This Row],[ORA INIZIO POMERIGGIO]]</f>
        <v>0</v>
      </c>
      <c r="V567" s="5">
        <f>Tabella1[[#This Row],[TOT. TEMPO POMERIGGIO]]+Tabella1[[#This Row],[TOT. TEMPO MATTINA]]</f>
        <v>7.638888888888884E-2</v>
      </c>
      <c r="W567" s="7">
        <f>((HOUR(Tabella1[[#This Row],[TOT. ORE]])*60)+MINUTE(Tabella1[[#This Row],[TOT. ORE]]))</f>
        <v>110</v>
      </c>
      <c r="Y567" s="6">
        <f>Tabella1[[#This Row],[TOT. MINUTI]]-Tabella1[[#This Row],[FERMO MACCHINA]]</f>
        <v>110</v>
      </c>
      <c r="Z567" s="6">
        <f>ROUNDDOWN(Tabella1[[#This Row],[DIFFERENZA EFFETTIVA - SCARTI]]/Tabella1[[#This Row],[TEMPO EFFETTIVO]]*60,0)</f>
        <v>545</v>
      </c>
      <c r="AA567" t="s">
        <v>66</v>
      </c>
    </row>
    <row r="568" spans="1:27" x14ac:dyDescent="0.25">
      <c r="A568" s="1">
        <v>44637</v>
      </c>
      <c r="B568">
        <v>1</v>
      </c>
      <c r="C568" s="6" t="str">
        <f>VLOOKUP(Tabella1[[#This Row],[COD. OPERATORE]],Tabella3[],2,FALSE)</f>
        <v>ROBY</v>
      </c>
      <c r="D568" t="s">
        <v>74</v>
      </c>
      <c r="E568" t="s">
        <v>182</v>
      </c>
      <c r="F568">
        <v>4</v>
      </c>
      <c r="G568" s="6" t="str">
        <f>VLOOKUP(Tabella1[[#This Row],[COD. MACCHINA]],Tabella35[],2,FALSE)</f>
        <v>LASER VERDE</v>
      </c>
      <c r="H568">
        <v>1467</v>
      </c>
      <c r="I568">
        <v>2341</v>
      </c>
      <c r="J568" s="6">
        <f>Tabella1[[#This Row],[ASS. FINALI]]-Tabella1[[#This Row],[ASS.INIZIALI]]</f>
        <v>874</v>
      </c>
      <c r="K568" t="s">
        <v>20</v>
      </c>
      <c r="M568" s="6">
        <f>ROUNDDOWN(IF(Tabella1[[#This Row],[DOPPIO OPERATORE '[SI/NO']]]="SI",Tabella1[[#This Row],[DIFFERENZA]]/2,Tabella1[[#This Row],[DIFFERENZA]]),0)</f>
        <v>874</v>
      </c>
      <c r="O568" s="6">
        <f>Tabella1[[#This Row],[DIFFERENZA EFFETTIVA SE DOPPIO OPERATORE]]-Tabella1[[#This Row],[SCARTI]]</f>
        <v>874</v>
      </c>
      <c r="P568" s="4">
        <v>0.33333333333333331</v>
      </c>
      <c r="Q568" s="4">
        <v>0.5</v>
      </c>
      <c r="R568" s="5">
        <f>Tabella1[[#This Row],[ORA FINE MATTINA]]-Tabella1[[#This Row],[ORA INIZIO MATTINA]]</f>
        <v>0.16666666666666669</v>
      </c>
      <c r="S568" s="4">
        <v>0.5625</v>
      </c>
      <c r="T568" s="4">
        <v>0.72916666666666663</v>
      </c>
      <c r="U568" s="5">
        <f>Tabella1[[#This Row],[ORA FINE POMERIGGIO]]-Tabella1[[#This Row],[ORA INIZIO POMERIGGIO]]</f>
        <v>0.16666666666666663</v>
      </c>
      <c r="V568" s="5">
        <f>Tabella1[[#This Row],[TOT. TEMPO POMERIGGIO]]+Tabella1[[#This Row],[TOT. TEMPO MATTINA]]</f>
        <v>0.33333333333333331</v>
      </c>
      <c r="W568" s="7">
        <f>((HOUR(Tabella1[[#This Row],[TOT. ORE]])*60)+MINUTE(Tabella1[[#This Row],[TOT. ORE]]))</f>
        <v>480</v>
      </c>
      <c r="Y568" s="6">
        <f>Tabella1[[#This Row],[TOT. MINUTI]]-Tabella1[[#This Row],[FERMO MACCHINA]]</f>
        <v>480</v>
      </c>
      <c r="Z568" s="6">
        <f>ROUNDDOWN(Tabella1[[#This Row],[DIFFERENZA EFFETTIVA - SCARTI]]/Tabella1[[#This Row],[TEMPO EFFETTIVO]]*60,0)</f>
        <v>109</v>
      </c>
    </row>
    <row r="569" spans="1:27" x14ac:dyDescent="0.25">
      <c r="A569" s="1">
        <v>44637</v>
      </c>
      <c r="B569">
        <v>1</v>
      </c>
      <c r="C569" s="6" t="str">
        <f>VLOOKUP(Tabella1[[#This Row],[COD. OPERATORE]],Tabella3[],2,FALSE)</f>
        <v>ROBY</v>
      </c>
      <c r="D569" t="s">
        <v>74</v>
      </c>
      <c r="E569" t="s">
        <v>286</v>
      </c>
      <c r="F569">
        <v>22</v>
      </c>
      <c r="G569" s="6" t="str">
        <f>VLOOKUP(Tabella1[[#This Row],[COD. MACCHINA]],Tabella35[],2,FALSE)</f>
        <v>LASER VIOLA</v>
      </c>
      <c r="H569">
        <v>1389</v>
      </c>
      <c r="I569">
        <v>2163</v>
      </c>
      <c r="J569" s="6">
        <f>Tabella1[[#This Row],[ASS. FINALI]]-Tabella1[[#This Row],[ASS.INIZIALI]]</f>
        <v>774</v>
      </c>
      <c r="K569" t="s">
        <v>20</v>
      </c>
      <c r="M569" s="6">
        <f>ROUNDDOWN(IF(Tabella1[[#This Row],[DOPPIO OPERATORE '[SI/NO']]]="SI",Tabella1[[#This Row],[DIFFERENZA]]/2,Tabella1[[#This Row],[DIFFERENZA]]),0)</f>
        <v>774</v>
      </c>
      <c r="O569" s="6">
        <f>Tabella1[[#This Row],[DIFFERENZA EFFETTIVA SE DOPPIO OPERATORE]]-Tabella1[[#This Row],[SCARTI]]</f>
        <v>774</v>
      </c>
      <c r="P569" s="4">
        <v>0.33333333333333331</v>
      </c>
      <c r="Q569" s="4">
        <v>0.5</v>
      </c>
      <c r="R569" s="5">
        <f>Tabella1[[#This Row],[ORA FINE MATTINA]]-Tabella1[[#This Row],[ORA INIZIO MATTINA]]</f>
        <v>0.16666666666666669</v>
      </c>
      <c r="S569" s="4">
        <v>0.5625</v>
      </c>
      <c r="T569" s="4">
        <v>0.72916666666666663</v>
      </c>
      <c r="U569" s="5">
        <f>Tabella1[[#This Row],[ORA FINE POMERIGGIO]]-Tabella1[[#This Row],[ORA INIZIO POMERIGGIO]]</f>
        <v>0.16666666666666663</v>
      </c>
      <c r="V569" s="5">
        <f>Tabella1[[#This Row],[TOT. TEMPO POMERIGGIO]]+Tabella1[[#This Row],[TOT. TEMPO MATTINA]]</f>
        <v>0.33333333333333331</v>
      </c>
      <c r="W569" s="7">
        <f>((HOUR(Tabella1[[#This Row],[TOT. ORE]])*60)+MINUTE(Tabella1[[#This Row],[TOT. ORE]]))</f>
        <v>480</v>
      </c>
      <c r="Y569" s="6">
        <f>Tabella1[[#This Row],[TOT. MINUTI]]-Tabella1[[#This Row],[FERMO MACCHINA]]</f>
        <v>480</v>
      </c>
      <c r="Z569" s="6">
        <f>ROUNDDOWN(Tabella1[[#This Row],[DIFFERENZA EFFETTIVA - SCARTI]]/Tabella1[[#This Row],[TEMPO EFFETTIVO]]*60,0)</f>
        <v>96</v>
      </c>
    </row>
    <row r="570" spans="1:27" x14ac:dyDescent="0.25">
      <c r="A570" s="1">
        <v>44638</v>
      </c>
      <c r="B570">
        <v>1</v>
      </c>
      <c r="C570" s="6" t="str">
        <f>VLOOKUP(Tabella1[[#This Row],[COD. OPERATORE]],Tabella3[],2,FALSE)</f>
        <v>ROBY</v>
      </c>
      <c r="D570" t="s">
        <v>74</v>
      </c>
      <c r="E570" t="s">
        <v>182</v>
      </c>
      <c r="F570">
        <v>4</v>
      </c>
      <c r="G570" s="6" t="str">
        <f>VLOOKUP(Tabella1[[#This Row],[COD. MACCHINA]],Tabella35[],2,FALSE)</f>
        <v>LASER VERDE</v>
      </c>
      <c r="H570">
        <v>2341</v>
      </c>
      <c r="I570">
        <v>3150</v>
      </c>
      <c r="J570" s="6">
        <f>Tabella1[[#This Row],[ASS. FINALI]]-Tabella1[[#This Row],[ASS.INIZIALI]]</f>
        <v>809</v>
      </c>
      <c r="K570" t="s">
        <v>20</v>
      </c>
      <c r="M570" s="6">
        <f>ROUNDDOWN(IF(Tabella1[[#This Row],[DOPPIO OPERATORE '[SI/NO']]]="SI",Tabella1[[#This Row],[DIFFERENZA]]/2,Tabella1[[#This Row],[DIFFERENZA]]),0)</f>
        <v>809</v>
      </c>
      <c r="O570" s="6">
        <f>Tabella1[[#This Row],[DIFFERENZA EFFETTIVA SE DOPPIO OPERATORE]]-Tabella1[[#This Row],[SCARTI]]</f>
        <v>809</v>
      </c>
      <c r="P570" s="4">
        <v>0.33333333333333331</v>
      </c>
      <c r="Q570" s="4">
        <v>0.5</v>
      </c>
      <c r="R570" s="5">
        <f>Tabella1[[#This Row],[ORA FINE MATTINA]]-Tabella1[[#This Row],[ORA INIZIO MATTINA]]</f>
        <v>0.16666666666666669</v>
      </c>
      <c r="S570" s="4">
        <v>0.5625</v>
      </c>
      <c r="T570" s="4">
        <v>0.72916666666666663</v>
      </c>
      <c r="U570" s="5">
        <f>Tabella1[[#This Row],[ORA FINE POMERIGGIO]]-Tabella1[[#This Row],[ORA INIZIO POMERIGGIO]]</f>
        <v>0.16666666666666663</v>
      </c>
      <c r="V570" s="5">
        <f>Tabella1[[#This Row],[TOT. TEMPO POMERIGGIO]]+Tabella1[[#This Row],[TOT. TEMPO MATTINA]]</f>
        <v>0.33333333333333331</v>
      </c>
      <c r="W570" s="7">
        <f>((HOUR(Tabella1[[#This Row],[TOT. ORE]])*60)+MINUTE(Tabella1[[#This Row],[TOT. ORE]]))</f>
        <v>480</v>
      </c>
      <c r="Y570" s="6">
        <f>Tabella1[[#This Row],[TOT. MINUTI]]-Tabella1[[#This Row],[FERMO MACCHINA]]</f>
        <v>480</v>
      </c>
      <c r="Z570" s="6">
        <f>ROUNDDOWN(Tabella1[[#This Row],[DIFFERENZA EFFETTIVA - SCARTI]]/Tabella1[[#This Row],[TEMPO EFFETTIVO]]*60,0)</f>
        <v>101</v>
      </c>
    </row>
    <row r="571" spans="1:27" x14ac:dyDescent="0.25">
      <c r="A571" s="1">
        <v>44638</v>
      </c>
      <c r="B571">
        <v>1</v>
      </c>
      <c r="C571" s="6" t="str">
        <f>VLOOKUP(Tabella1[[#This Row],[COD. OPERATORE]],Tabella3[],2,FALSE)</f>
        <v>ROBY</v>
      </c>
      <c r="D571" t="s">
        <v>74</v>
      </c>
      <c r="E571" t="s">
        <v>286</v>
      </c>
      <c r="F571">
        <v>22</v>
      </c>
      <c r="G571" s="6" t="str">
        <f>VLOOKUP(Tabella1[[#This Row],[COD. MACCHINA]],Tabella35[],2,FALSE)</f>
        <v>LASER VIOLA</v>
      </c>
      <c r="H571">
        <v>2163</v>
      </c>
      <c r="I571">
        <v>2985</v>
      </c>
      <c r="J571" s="6">
        <f>Tabella1[[#This Row],[ASS. FINALI]]-Tabella1[[#This Row],[ASS.INIZIALI]]</f>
        <v>822</v>
      </c>
      <c r="K571" t="s">
        <v>20</v>
      </c>
      <c r="M571" s="6">
        <f>ROUNDDOWN(IF(Tabella1[[#This Row],[DOPPIO OPERATORE '[SI/NO']]]="SI",Tabella1[[#This Row],[DIFFERENZA]]/2,Tabella1[[#This Row],[DIFFERENZA]]),0)</f>
        <v>822</v>
      </c>
      <c r="O571" s="6">
        <f>Tabella1[[#This Row],[DIFFERENZA EFFETTIVA SE DOPPIO OPERATORE]]-Tabella1[[#This Row],[SCARTI]]</f>
        <v>822</v>
      </c>
      <c r="P571" s="4">
        <v>0.33333333333333331</v>
      </c>
      <c r="Q571" s="4">
        <v>0.5</v>
      </c>
      <c r="R571" s="5">
        <f>Tabella1[[#This Row],[ORA FINE MATTINA]]-Tabella1[[#This Row],[ORA INIZIO MATTINA]]</f>
        <v>0.16666666666666669</v>
      </c>
      <c r="S571" s="4">
        <v>0.5625</v>
      </c>
      <c r="T571" s="4">
        <v>0.72916666666666663</v>
      </c>
      <c r="U571" s="5">
        <f>Tabella1[[#This Row],[ORA FINE POMERIGGIO]]-Tabella1[[#This Row],[ORA INIZIO POMERIGGIO]]</f>
        <v>0.16666666666666663</v>
      </c>
      <c r="V571" s="5">
        <f>Tabella1[[#This Row],[TOT. TEMPO POMERIGGIO]]+Tabella1[[#This Row],[TOT. TEMPO MATTINA]]</f>
        <v>0.33333333333333331</v>
      </c>
      <c r="W571" s="7">
        <f>((HOUR(Tabella1[[#This Row],[TOT. ORE]])*60)+MINUTE(Tabella1[[#This Row],[TOT. ORE]]))</f>
        <v>480</v>
      </c>
      <c r="Y571" s="6">
        <f>Tabella1[[#This Row],[TOT. MINUTI]]-Tabella1[[#This Row],[FERMO MACCHINA]]</f>
        <v>480</v>
      </c>
      <c r="Z571" s="6">
        <f>ROUNDDOWN(Tabella1[[#This Row],[DIFFERENZA EFFETTIVA - SCARTI]]/Tabella1[[#This Row],[TEMPO EFFETTIVO]]*60,0)</f>
        <v>102</v>
      </c>
    </row>
    <row r="572" spans="1:27" x14ac:dyDescent="0.25">
      <c r="A572" s="1">
        <v>44641</v>
      </c>
      <c r="B572">
        <v>1</v>
      </c>
      <c r="C572" s="6" t="str">
        <f>VLOOKUP(Tabella1[[#This Row],[COD. OPERATORE]],Tabella3[],2,FALSE)</f>
        <v>ROBY</v>
      </c>
      <c r="D572" t="s">
        <v>56</v>
      </c>
      <c r="E572" t="s">
        <v>86</v>
      </c>
      <c r="F572" t="s">
        <v>64</v>
      </c>
      <c r="G572" s="6" t="str">
        <f>VLOOKUP(Tabella1[[#This Row],[COD. MACCHINA]],Tabella35[],2,FALSE)</f>
        <v>MANUALE</v>
      </c>
      <c r="H572">
        <v>0</v>
      </c>
      <c r="I572">
        <v>1805</v>
      </c>
      <c r="J572" s="6">
        <f>Tabella1[[#This Row],[ASS. FINALI]]-Tabella1[[#This Row],[ASS.INIZIALI]]</f>
        <v>1805</v>
      </c>
      <c r="K572" t="s">
        <v>20</v>
      </c>
      <c r="M572" s="6">
        <f>ROUNDDOWN(IF(Tabella1[[#This Row],[DOPPIO OPERATORE '[SI/NO']]]="SI",Tabella1[[#This Row],[DIFFERENZA]]/2,Tabella1[[#This Row],[DIFFERENZA]]),0)</f>
        <v>1805</v>
      </c>
      <c r="O572" s="6">
        <f>Tabella1[[#This Row],[DIFFERENZA EFFETTIVA SE DOPPIO OPERATORE]]-Tabella1[[#This Row],[SCARTI]]</f>
        <v>1805</v>
      </c>
      <c r="P572" s="4">
        <v>0.40972222222222227</v>
      </c>
      <c r="Q572" s="4">
        <v>0.5</v>
      </c>
      <c r="R572" s="5">
        <f>Tabella1[[#This Row],[ORA FINE MATTINA]]-Tabella1[[#This Row],[ORA INIZIO MATTINA]]</f>
        <v>9.0277777777777735E-2</v>
      </c>
      <c r="S572" s="4">
        <v>0.5625</v>
      </c>
      <c r="T572" s="4">
        <v>0.72916666666666663</v>
      </c>
      <c r="U572" s="5">
        <f>Tabella1[[#This Row],[ORA FINE POMERIGGIO]]-Tabella1[[#This Row],[ORA INIZIO POMERIGGIO]]</f>
        <v>0.16666666666666663</v>
      </c>
      <c r="V572" s="5">
        <f>Tabella1[[#This Row],[TOT. TEMPO POMERIGGIO]]+Tabella1[[#This Row],[TOT. TEMPO MATTINA]]</f>
        <v>0.25694444444444436</v>
      </c>
      <c r="W572" s="7">
        <f>((HOUR(Tabella1[[#This Row],[TOT. ORE]])*60)+MINUTE(Tabella1[[#This Row],[TOT. ORE]]))</f>
        <v>370</v>
      </c>
      <c r="Y572" s="6">
        <f>Tabella1[[#This Row],[TOT. MINUTI]]-Tabella1[[#This Row],[FERMO MACCHINA]]</f>
        <v>370</v>
      </c>
      <c r="Z572" s="6">
        <f>ROUNDDOWN(Tabella1[[#This Row],[DIFFERENZA EFFETTIVA - SCARTI]]/Tabella1[[#This Row],[TEMPO EFFETTIVO]]*60,0)</f>
        <v>292</v>
      </c>
    </row>
    <row r="573" spans="1:27" x14ac:dyDescent="0.25">
      <c r="A573" s="1">
        <v>44642</v>
      </c>
      <c r="B573">
        <v>1</v>
      </c>
      <c r="C573" s="6" t="str">
        <f>VLOOKUP(Tabella1[[#This Row],[COD. OPERATORE]],Tabella3[],2,FALSE)</f>
        <v>ROBY</v>
      </c>
      <c r="D573" t="s">
        <v>56</v>
      </c>
      <c r="E573" t="s">
        <v>287</v>
      </c>
      <c r="F573" t="s">
        <v>64</v>
      </c>
      <c r="G573" s="6" t="str">
        <f>VLOOKUP(Tabella1[[#This Row],[COD. MACCHINA]],Tabella35[],2,FALSE)</f>
        <v>MANUALE</v>
      </c>
      <c r="H573">
        <v>1805</v>
      </c>
      <c r="I573">
        <v>2000</v>
      </c>
      <c r="J573" s="6">
        <f>Tabella1[[#This Row],[ASS. FINALI]]-Tabella1[[#This Row],[ASS.INIZIALI]]</f>
        <v>195</v>
      </c>
      <c r="K573" t="s">
        <v>20</v>
      </c>
      <c r="M573" s="6">
        <f>ROUNDDOWN(IF(Tabella1[[#This Row],[DOPPIO OPERATORE '[SI/NO']]]="SI",Tabella1[[#This Row],[DIFFERENZA]]/2,Tabella1[[#This Row],[DIFFERENZA]]),0)</f>
        <v>195</v>
      </c>
      <c r="O573" s="6">
        <f>Tabella1[[#This Row],[DIFFERENZA EFFETTIVA SE DOPPIO OPERATORE]]-Tabella1[[#This Row],[SCARTI]]</f>
        <v>195</v>
      </c>
      <c r="P573" s="4">
        <v>0.33333333333333331</v>
      </c>
      <c r="Q573" s="4">
        <v>0.35833333333333334</v>
      </c>
      <c r="R573" s="5">
        <f>Tabella1[[#This Row],[ORA FINE MATTINA]]-Tabella1[[#This Row],[ORA INIZIO MATTINA]]</f>
        <v>2.5000000000000022E-2</v>
      </c>
      <c r="S573" s="4"/>
      <c r="T573" s="4"/>
      <c r="U573" s="5">
        <f>Tabella1[[#This Row],[ORA FINE POMERIGGIO]]-Tabella1[[#This Row],[ORA INIZIO POMERIGGIO]]</f>
        <v>0</v>
      </c>
      <c r="V573" s="5">
        <f>Tabella1[[#This Row],[TOT. TEMPO POMERIGGIO]]+Tabella1[[#This Row],[TOT. TEMPO MATTINA]]</f>
        <v>2.5000000000000022E-2</v>
      </c>
      <c r="W573" s="7">
        <f>((HOUR(Tabella1[[#This Row],[TOT. ORE]])*60)+MINUTE(Tabella1[[#This Row],[TOT. ORE]]))</f>
        <v>36</v>
      </c>
      <c r="Y573" s="6">
        <f>Tabella1[[#This Row],[TOT. MINUTI]]-Tabella1[[#This Row],[FERMO MACCHINA]]</f>
        <v>36</v>
      </c>
      <c r="Z573" s="6">
        <f>ROUNDDOWN(Tabella1[[#This Row],[DIFFERENZA EFFETTIVA - SCARTI]]/Tabella1[[#This Row],[TEMPO EFFETTIVO]]*60,0)</f>
        <v>325</v>
      </c>
    </row>
    <row r="574" spans="1:27" x14ac:dyDescent="0.25">
      <c r="A574" s="1">
        <v>44642</v>
      </c>
      <c r="B574">
        <v>1</v>
      </c>
      <c r="C574" s="6" t="str">
        <f>VLOOKUP(Tabella1[[#This Row],[COD. OPERATORE]],Tabella3[],2,FALSE)</f>
        <v>ROBY</v>
      </c>
      <c r="D574" t="s">
        <v>74</v>
      </c>
      <c r="E574" t="s">
        <v>288</v>
      </c>
      <c r="F574" t="s">
        <v>64</v>
      </c>
      <c r="G574" s="6" t="str">
        <f>VLOOKUP(Tabella1[[#This Row],[COD. MACCHINA]],Tabella35[],2,FALSE)</f>
        <v>MANUALE</v>
      </c>
      <c r="H574">
        <v>250</v>
      </c>
      <c r="I574">
        <v>5600</v>
      </c>
      <c r="J574" s="6">
        <f>Tabella1[[#This Row],[ASS. FINALI]]-Tabella1[[#This Row],[ASS.INIZIALI]]</f>
        <v>5350</v>
      </c>
      <c r="K574" t="s">
        <v>20</v>
      </c>
      <c r="M574" s="6">
        <f>ROUNDDOWN(IF(Tabella1[[#This Row],[DOPPIO OPERATORE '[SI/NO']]]="SI",Tabella1[[#This Row],[DIFFERENZA]]/2,Tabella1[[#This Row],[DIFFERENZA]]),0)</f>
        <v>5350</v>
      </c>
      <c r="O574" s="6">
        <f>Tabella1[[#This Row],[DIFFERENZA EFFETTIVA SE DOPPIO OPERATORE]]-Tabella1[[#This Row],[SCARTI]]</f>
        <v>5350</v>
      </c>
      <c r="P574" s="4">
        <v>0.36458333333333331</v>
      </c>
      <c r="Q574" s="4">
        <v>0.5</v>
      </c>
      <c r="R574" s="5">
        <f>Tabella1[[#This Row],[ORA FINE MATTINA]]-Tabella1[[#This Row],[ORA INIZIO MATTINA]]</f>
        <v>0.13541666666666669</v>
      </c>
      <c r="S574" s="4">
        <v>0.5625</v>
      </c>
      <c r="T574" s="4">
        <v>0.72916666666666663</v>
      </c>
      <c r="U574" s="5">
        <f>Tabella1[[#This Row],[ORA FINE POMERIGGIO]]-Tabella1[[#This Row],[ORA INIZIO POMERIGGIO]]</f>
        <v>0.16666666666666663</v>
      </c>
      <c r="V574" s="5">
        <f>Tabella1[[#This Row],[TOT. TEMPO POMERIGGIO]]+Tabella1[[#This Row],[TOT. TEMPO MATTINA]]</f>
        <v>0.30208333333333331</v>
      </c>
      <c r="W574" s="7">
        <f>((HOUR(Tabella1[[#This Row],[TOT. ORE]])*60)+MINUTE(Tabella1[[#This Row],[TOT. ORE]]))</f>
        <v>435</v>
      </c>
      <c r="Y574" s="6">
        <f>Tabella1[[#This Row],[TOT. MINUTI]]-Tabella1[[#This Row],[FERMO MACCHINA]]</f>
        <v>435</v>
      </c>
      <c r="Z574" s="6">
        <f>ROUNDDOWN(Tabella1[[#This Row],[DIFFERENZA EFFETTIVA - SCARTI]]/Tabella1[[#This Row],[TEMPO EFFETTIVO]]*60,0)</f>
        <v>737</v>
      </c>
    </row>
    <row r="575" spans="1:27" x14ac:dyDescent="0.25">
      <c r="A575" s="1">
        <v>44643</v>
      </c>
      <c r="B575">
        <v>1</v>
      </c>
      <c r="C575" s="6" t="str">
        <f>VLOOKUP(Tabella1[[#This Row],[COD. OPERATORE]],Tabella3[],2,FALSE)</f>
        <v>ROBY</v>
      </c>
      <c r="D575" t="s">
        <v>56</v>
      </c>
      <c r="E575" t="s">
        <v>118</v>
      </c>
      <c r="F575">
        <v>12</v>
      </c>
      <c r="G575" s="6" t="str">
        <f>VLOOKUP(Tabella1[[#This Row],[COD. MACCHINA]],Tabella35[],2,FALSE)</f>
        <v>FRESA matr.550/6</v>
      </c>
      <c r="H575">
        <v>0</v>
      </c>
      <c r="I575">
        <v>3050</v>
      </c>
      <c r="J575" s="6">
        <f>Tabella1[[#This Row],[ASS. FINALI]]-Tabella1[[#This Row],[ASS.INIZIALI]]</f>
        <v>3050</v>
      </c>
      <c r="K575" t="s">
        <v>20</v>
      </c>
      <c r="M575" s="6">
        <f>ROUNDDOWN(IF(Tabella1[[#This Row],[DOPPIO OPERATORE '[SI/NO']]]="SI",Tabella1[[#This Row],[DIFFERENZA]]/2,Tabella1[[#This Row],[DIFFERENZA]]),0)</f>
        <v>3050</v>
      </c>
      <c r="O575" s="6">
        <f>Tabella1[[#This Row],[DIFFERENZA EFFETTIVA SE DOPPIO OPERATORE]]-Tabella1[[#This Row],[SCARTI]]</f>
        <v>3050</v>
      </c>
      <c r="P575" s="4">
        <v>0.375</v>
      </c>
      <c r="Q575" s="4">
        <v>0.41666666666666669</v>
      </c>
      <c r="R575" s="5">
        <f>Tabella1[[#This Row],[ORA FINE MATTINA]]-Tabella1[[#This Row],[ORA INIZIO MATTINA]]</f>
        <v>4.1666666666666685E-2</v>
      </c>
      <c r="S575" s="4">
        <v>0.60416666666666663</v>
      </c>
      <c r="T575" s="4">
        <v>0.72916666666666663</v>
      </c>
      <c r="U575" s="5">
        <f>Tabella1[[#This Row],[ORA FINE POMERIGGIO]]-Tabella1[[#This Row],[ORA INIZIO POMERIGGIO]]</f>
        <v>0.125</v>
      </c>
      <c r="V575" s="5">
        <f>Tabella1[[#This Row],[TOT. TEMPO POMERIGGIO]]+Tabella1[[#This Row],[TOT. TEMPO MATTINA]]</f>
        <v>0.16666666666666669</v>
      </c>
      <c r="W575" s="7">
        <f>((HOUR(Tabella1[[#This Row],[TOT. ORE]])*60)+MINUTE(Tabella1[[#This Row],[TOT. ORE]]))</f>
        <v>240</v>
      </c>
      <c r="Y575" s="6">
        <f>Tabella1[[#This Row],[TOT. MINUTI]]-Tabella1[[#This Row],[FERMO MACCHINA]]</f>
        <v>240</v>
      </c>
      <c r="Z575" s="6">
        <f>ROUNDDOWN(Tabella1[[#This Row],[DIFFERENZA EFFETTIVA - SCARTI]]/Tabella1[[#This Row],[TEMPO EFFETTIVO]]*60,0)</f>
        <v>762</v>
      </c>
    </row>
    <row r="576" spans="1:27" x14ac:dyDescent="0.25">
      <c r="A576" s="1">
        <v>44644</v>
      </c>
      <c r="B576">
        <v>1</v>
      </c>
      <c r="C576" s="6" t="str">
        <f>VLOOKUP(Tabella1[[#This Row],[COD. OPERATORE]],Tabella3[],2,FALSE)</f>
        <v>ROBY</v>
      </c>
      <c r="D576" t="s">
        <v>56</v>
      </c>
      <c r="E576" t="s">
        <v>118</v>
      </c>
      <c r="F576">
        <v>12</v>
      </c>
      <c r="G576" s="6" t="str">
        <f>VLOOKUP(Tabella1[[#This Row],[COD. MACCHINA]],Tabella35[],2,FALSE)</f>
        <v>FRESA matr.550/6</v>
      </c>
      <c r="H576">
        <v>3050</v>
      </c>
      <c r="I576">
        <v>6000</v>
      </c>
      <c r="J576" s="6">
        <f>Tabella1[[#This Row],[ASS. FINALI]]-Tabella1[[#This Row],[ASS.INIZIALI]]</f>
        <v>2950</v>
      </c>
      <c r="K576" t="s">
        <v>20</v>
      </c>
      <c r="M576" s="6">
        <f>ROUNDDOWN(IF(Tabella1[[#This Row],[DOPPIO OPERATORE '[SI/NO']]]="SI",Tabella1[[#This Row],[DIFFERENZA]]/2,Tabella1[[#This Row],[DIFFERENZA]]),0)</f>
        <v>2950</v>
      </c>
      <c r="O576" s="6">
        <f>Tabella1[[#This Row],[DIFFERENZA EFFETTIVA SE DOPPIO OPERATORE]]-Tabella1[[#This Row],[SCARTI]]</f>
        <v>2950</v>
      </c>
      <c r="P576" s="4">
        <v>0.33333333333333331</v>
      </c>
      <c r="Q576" s="4">
        <v>0.5</v>
      </c>
      <c r="R576" s="5">
        <f>Tabella1[[#This Row],[ORA FINE MATTINA]]-Tabella1[[#This Row],[ORA INIZIO MATTINA]]</f>
        <v>0.16666666666666669</v>
      </c>
      <c r="S576" s="4"/>
      <c r="T576" s="4"/>
      <c r="U576" s="5">
        <f>Tabella1[[#This Row],[ORA FINE POMERIGGIO]]-Tabella1[[#This Row],[ORA INIZIO POMERIGGIO]]</f>
        <v>0</v>
      </c>
      <c r="V576" s="5">
        <f>Tabella1[[#This Row],[TOT. TEMPO POMERIGGIO]]+Tabella1[[#This Row],[TOT. TEMPO MATTINA]]</f>
        <v>0.16666666666666669</v>
      </c>
      <c r="W576" s="7">
        <f>((HOUR(Tabella1[[#This Row],[TOT. ORE]])*60)+MINUTE(Tabella1[[#This Row],[TOT. ORE]]))</f>
        <v>240</v>
      </c>
      <c r="Y576" s="6">
        <f>Tabella1[[#This Row],[TOT. MINUTI]]-Tabella1[[#This Row],[FERMO MACCHINA]]</f>
        <v>240</v>
      </c>
      <c r="Z576" s="6">
        <f>ROUNDDOWN(Tabella1[[#This Row],[DIFFERENZA EFFETTIVA - SCARTI]]/Tabella1[[#This Row],[TEMPO EFFETTIVO]]*60,0)</f>
        <v>737</v>
      </c>
    </row>
    <row r="577" spans="1:27" x14ac:dyDescent="0.25">
      <c r="A577" s="1">
        <v>44637</v>
      </c>
      <c r="B577">
        <v>35</v>
      </c>
      <c r="C577" s="6" t="str">
        <f>VLOOKUP(Tabella1[[#This Row],[COD. OPERATORE]],Tabella3[],2,FALSE)</f>
        <v>MELANIA</v>
      </c>
      <c r="D577" t="s">
        <v>16</v>
      </c>
      <c r="E577" t="s">
        <v>17</v>
      </c>
      <c r="F577">
        <v>8</v>
      </c>
      <c r="G577" s="6" t="str">
        <f>VLOOKUP(Tabella1[[#This Row],[COD. MACCHINA]],Tabella35[],2,FALSE)</f>
        <v>MONTAGGIO RUOTE</v>
      </c>
      <c r="H577">
        <v>750</v>
      </c>
      <c r="I577">
        <v>2000</v>
      </c>
      <c r="J577" s="6">
        <f>Tabella1[[#This Row],[ASS. FINALI]]-Tabella1[[#This Row],[ASS.INIZIALI]]</f>
        <v>1250</v>
      </c>
      <c r="K577" t="s">
        <v>20</v>
      </c>
      <c r="M577" s="6">
        <f>ROUNDDOWN(IF(Tabella1[[#This Row],[DOPPIO OPERATORE '[SI/NO']]]="SI",Tabella1[[#This Row],[DIFFERENZA]]/2,Tabella1[[#This Row],[DIFFERENZA]]),0)</f>
        <v>1250</v>
      </c>
      <c r="O577" s="6">
        <f>Tabella1[[#This Row],[DIFFERENZA EFFETTIVA SE DOPPIO OPERATORE]]-Tabella1[[#This Row],[SCARTI]]</f>
        <v>1250</v>
      </c>
      <c r="P577" s="4">
        <v>0.33333333333333331</v>
      </c>
      <c r="Q577" s="4">
        <v>0.45833333333333331</v>
      </c>
      <c r="R577" s="5">
        <f>Tabella1[[#This Row],[ORA FINE MATTINA]]-Tabella1[[#This Row],[ORA INIZIO MATTINA]]</f>
        <v>0.125</v>
      </c>
      <c r="S577" s="4"/>
      <c r="T577" s="4"/>
      <c r="U577" s="5">
        <f>Tabella1[[#This Row],[ORA FINE POMERIGGIO]]-Tabella1[[#This Row],[ORA INIZIO POMERIGGIO]]</f>
        <v>0</v>
      </c>
      <c r="V577" s="5">
        <f>Tabella1[[#This Row],[TOT. TEMPO POMERIGGIO]]+Tabella1[[#This Row],[TOT. TEMPO MATTINA]]</f>
        <v>0.125</v>
      </c>
      <c r="W577" s="7">
        <f>((HOUR(Tabella1[[#This Row],[TOT. ORE]])*60)+MINUTE(Tabella1[[#This Row],[TOT. ORE]]))</f>
        <v>180</v>
      </c>
      <c r="Y577" s="6">
        <f>Tabella1[[#This Row],[TOT. MINUTI]]-Tabella1[[#This Row],[FERMO MACCHINA]]</f>
        <v>180</v>
      </c>
      <c r="Z577" s="6">
        <f>ROUNDDOWN(Tabella1[[#This Row],[DIFFERENZA EFFETTIVA - SCARTI]]/Tabella1[[#This Row],[TEMPO EFFETTIVO]]*60,0)</f>
        <v>416</v>
      </c>
    </row>
    <row r="578" spans="1:27" x14ac:dyDescent="0.25">
      <c r="A578" s="1">
        <v>44637</v>
      </c>
      <c r="B578">
        <v>35</v>
      </c>
      <c r="C578" s="6" t="str">
        <f>VLOOKUP(Tabella1[[#This Row],[COD. OPERATORE]],Tabella3[],2,FALSE)</f>
        <v>MELANIA</v>
      </c>
      <c r="D578" t="s">
        <v>16</v>
      </c>
      <c r="E578" t="s">
        <v>26</v>
      </c>
      <c r="F578">
        <v>8</v>
      </c>
      <c r="G578" s="6" t="str">
        <f>VLOOKUP(Tabella1[[#This Row],[COD. MACCHINA]],Tabella35[],2,FALSE)</f>
        <v>MONTAGGIO RUOTE</v>
      </c>
      <c r="H578">
        <v>0</v>
      </c>
      <c r="I578">
        <v>1920</v>
      </c>
      <c r="J578" s="6">
        <f>Tabella1[[#This Row],[ASS. FINALI]]-Tabella1[[#This Row],[ASS.INIZIALI]]</f>
        <v>1920</v>
      </c>
      <c r="K578" t="s">
        <v>20</v>
      </c>
      <c r="M578" s="6">
        <f>ROUNDDOWN(IF(Tabella1[[#This Row],[DOPPIO OPERATORE '[SI/NO']]]="SI",Tabella1[[#This Row],[DIFFERENZA]]/2,Tabella1[[#This Row],[DIFFERENZA]]),0)</f>
        <v>1920</v>
      </c>
      <c r="O578" s="6">
        <f>Tabella1[[#This Row],[DIFFERENZA EFFETTIVA SE DOPPIO OPERATORE]]-Tabella1[[#This Row],[SCARTI]]</f>
        <v>1920</v>
      </c>
      <c r="P578" s="4">
        <v>0.45833333333333331</v>
      </c>
      <c r="Q578" s="4">
        <v>0.5</v>
      </c>
      <c r="R578" s="5">
        <f>Tabella1[[#This Row],[ORA FINE MATTINA]]-Tabella1[[#This Row],[ORA INIZIO MATTINA]]</f>
        <v>4.1666666666666685E-2</v>
      </c>
      <c r="S578" s="4">
        <v>0.5625</v>
      </c>
      <c r="T578" s="4">
        <v>0.72916666666666663</v>
      </c>
      <c r="U578" s="5">
        <f>Tabella1[[#This Row],[ORA FINE POMERIGGIO]]-Tabella1[[#This Row],[ORA INIZIO POMERIGGIO]]</f>
        <v>0.16666666666666663</v>
      </c>
      <c r="V578" s="5">
        <f>Tabella1[[#This Row],[TOT. TEMPO POMERIGGIO]]+Tabella1[[#This Row],[TOT. TEMPO MATTINA]]</f>
        <v>0.20833333333333331</v>
      </c>
      <c r="W578" s="7">
        <f>((HOUR(Tabella1[[#This Row],[TOT. ORE]])*60)+MINUTE(Tabella1[[#This Row],[TOT. ORE]]))</f>
        <v>300</v>
      </c>
      <c r="Y578" s="6">
        <f>Tabella1[[#This Row],[TOT. MINUTI]]-Tabella1[[#This Row],[FERMO MACCHINA]]</f>
        <v>300</v>
      </c>
      <c r="Z578" s="6">
        <f>ROUNDDOWN(Tabella1[[#This Row],[DIFFERENZA EFFETTIVA - SCARTI]]/Tabella1[[#This Row],[TEMPO EFFETTIVO]]*60,0)</f>
        <v>384</v>
      </c>
    </row>
    <row r="579" spans="1:27" x14ac:dyDescent="0.25">
      <c r="A579" s="1">
        <v>44638</v>
      </c>
      <c r="B579">
        <v>35</v>
      </c>
      <c r="C579" s="6" t="str">
        <f>VLOOKUP(Tabella1[[#This Row],[COD. OPERATORE]],Tabella3[],2,FALSE)</f>
        <v>MELANIA</v>
      </c>
      <c r="D579" t="s">
        <v>16</v>
      </c>
      <c r="E579" t="s">
        <v>26</v>
      </c>
      <c r="F579">
        <v>8</v>
      </c>
      <c r="G579" s="6" t="str">
        <f>VLOOKUP(Tabella1[[#This Row],[COD. MACCHINA]],Tabella35[],2,FALSE)</f>
        <v>MONTAGGIO RUOTE</v>
      </c>
      <c r="H579">
        <v>1320</v>
      </c>
      <c r="I579">
        <v>4590</v>
      </c>
      <c r="J579" s="6">
        <f>Tabella1[[#This Row],[ASS. FINALI]]-Tabella1[[#This Row],[ASS.INIZIALI]]</f>
        <v>3270</v>
      </c>
      <c r="K579" t="s">
        <v>20</v>
      </c>
      <c r="M579" s="6">
        <f>ROUNDDOWN(IF(Tabella1[[#This Row],[DOPPIO OPERATORE '[SI/NO']]]="SI",Tabella1[[#This Row],[DIFFERENZA]]/2,Tabella1[[#This Row],[DIFFERENZA]]),0)</f>
        <v>3270</v>
      </c>
      <c r="O579" s="6">
        <f>Tabella1[[#This Row],[DIFFERENZA EFFETTIVA SE DOPPIO OPERATORE]]-Tabella1[[#This Row],[SCARTI]]</f>
        <v>3270</v>
      </c>
      <c r="P579" s="4">
        <v>0.33333333333333331</v>
      </c>
      <c r="Q579" s="4">
        <v>0.5</v>
      </c>
      <c r="R579" s="5">
        <f>Tabella1[[#This Row],[ORA FINE MATTINA]]-Tabella1[[#This Row],[ORA INIZIO MATTINA]]</f>
        <v>0.16666666666666669</v>
      </c>
      <c r="S579" s="4">
        <v>0.5625</v>
      </c>
      <c r="T579" s="4">
        <v>0.6875</v>
      </c>
      <c r="U579" s="5">
        <f>Tabella1[[#This Row],[ORA FINE POMERIGGIO]]-Tabella1[[#This Row],[ORA INIZIO POMERIGGIO]]</f>
        <v>0.125</v>
      </c>
      <c r="V579" s="5">
        <f>Tabella1[[#This Row],[TOT. TEMPO POMERIGGIO]]+Tabella1[[#This Row],[TOT. TEMPO MATTINA]]</f>
        <v>0.29166666666666669</v>
      </c>
      <c r="W579" s="7">
        <f>((HOUR(Tabella1[[#This Row],[TOT. ORE]])*60)+MINUTE(Tabella1[[#This Row],[TOT. ORE]]))</f>
        <v>420</v>
      </c>
      <c r="Y579" s="6">
        <f>Tabella1[[#This Row],[TOT. MINUTI]]-Tabella1[[#This Row],[FERMO MACCHINA]]</f>
        <v>420</v>
      </c>
      <c r="Z579" s="6">
        <f>ROUNDDOWN(Tabella1[[#This Row],[DIFFERENZA EFFETTIVA - SCARTI]]/Tabella1[[#This Row],[TEMPO EFFETTIVO]]*60,0)</f>
        <v>467</v>
      </c>
    </row>
    <row r="580" spans="1:27" x14ac:dyDescent="0.25">
      <c r="A580" s="1">
        <v>44638</v>
      </c>
      <c r="B580">
        <v>35</v>
      </c>
      <c r="C580" s="6" t="str">
        <f>VLOOKUP(Tabella1[[#This Row],[COD. OPERATORE]],Tabella3[],2,FALSE)</f>
        <v>MELANIA</v>
      </c>
      <c r="D580" t="s">
        <v>16</v>
      </c>
      <c r="E580" t="s">
        <v>62</v>
      </c>
      <c r="F580">
        <v>9</v>
      </c>
      <c r="G580" s="6" t="str">
        <f>VLOOKUP(Tabella1[[#This Row],[COD. MACCHINA]],Tabella35[],2,FALSE)</f>
        <v>MONTAGGIO ANELLINI</v>
      </c>
      <c r="H580">
        <v>0</v>
      </c>
      <c r="I580">
        <v>1300</v>
      </c>
      <c r="J580" s="6">
        <f>Tabella1[[#This Row],[ASS. FINALI]]-Tabella1[[#This Row],[ASS.INIZIALI]]</f>
        <v>1300</v>
      </c>
      <c r="K580" t="s">
        <v>20</v>
      </c>
      <c r="M580" s="6">
        <f>ROUNDDOWN(IF(Tabella1[[#This Row],[DOPPIO OPERATORE '[SI/NO']]]="SI",Tabella1[[#This Row],[DIFFERENZA]]/2,Tabella1[[#This Row],[DIFFERENZA]]),0)</f>
        <v>1300</v>
      </c>
      <c r="O580" s="6">
        <f>Tabella1[[#This Row],[DIFFERENZA EFFETTIVA SE DOPPIO OPERATORE]]-Tabella1[[#This Row],[SCARTI]]</f>
        <v>1300</v>
      </c>
      <c r="P580" s="4">
        <v>0.6875</v>
      </c>
      <c r="Q580" s="4">
        <v>0.72916666666666663</v>
      </c>
      <c r="R580" s="5">
        <f>Tabella1[[#This Row],[ORA FINE MATTINA]]-Tabella1[[#This Row],[ORA INIZIO MATTINA]]</f>
        <v>4.166666666666663E-2</v>
      </c>
      <c r="S580" s="4"/>
      <c r="T580" s="4"/>
      <c r="U580" s="5">
        <f>Tabella1[[#This Row],[ORA FINE POMERIGGIO]]-Tabella1[[#This Row],[ORA INIZIO POMERIGGIO]]</f>
        <v>0</v>
      </c>
      <c r="V580" s="5">
        <f>Tabella1[[#This Row],[TOT. TEMPO POMERIGGIO]]+Tabella1[[#This Row],[TOT. TEMPO MATTINA]]</f>
        <v>4.166666666666663E-2</v>
      </c>
      <c r="W580" s="7">
        <f>((HOUR(Tabella1[[#This Row],[TOT. ORE]])*60)+MINUTE(Tabella1[[#This Row],[TOT. ORE]]))</f>
        <v>60</v>
      </c>
      <c r="Y580" s="6">
        <f>Tabella1[[#This Row],[TOT. MINUTI]]-Tabella1[[#This Row],[FERMO MACCHINA]]</f>
        <v>60</v>
      </c>
      <c r="Z580" s="6">
        <f>ROUNDDOWN(Tabella1[[#This Row],[DIFFERENZA EFFETTIVA - SCARTI]]/Tabella1[[#This Row],[TEMPO EFFETTIVO]]*60,0)</f>
        <v>1300</v>
      </c>
    </row>
    <row r="581" spans="1:27" x14ac:dyDescent="0.25">
      <c r="A581" s="1">
        <v>44641</v>
      </c>
      <c r="B581">
        <v>35</v>
      </c>
      <c r="C581" s="6" t="str">
        <f>VLOOKUP(Tabella1[[#This Row],[COD. OPERATORE]],Tabella3[],2,FALSE)</f>
        <v>MELANIA</v>
      </c>
      <c r="D581" t="s">
        <v>16</v>
      </c>
      <c r="E581" t="s">
        <v>26</v>
      </c>
      <c r="F581">
        <v>8</v>
      </c>
      <c r="G581" s="6" t="str">
        <f>VLOOKUP(Tabella1[[#This Row],[COD. MACCHINA]],Tabella35[],2,FALSE)</f>
        <v>MONTAGGIO RUOTE</v>
      </c>
      <c r="H581">
        <v>4590</v>
      </c>
      <c r="I581">
        <v>7690</v>
      </c>
      <c r="J581" s="6">
        <f>Tabella1[[#This Row],[ASS. FINALI]]-Tabella1[[#This Row],[ASS.INIZIALI]]</f>
        <v>3100</v>
      </c>
      <c r="K581" t="s">
        <v>20</v>
      </c>
      <c r="M581" s="6">
        <f>ROUNDDOWN(IF(Tabella1[[#This Row],[DOPPIO OPERATORE '[SI/NO']]]="SI",Tabella1[[#This Row],[DIFFERENZA]]/2,Tabella1[[#This Row],[DIFFERENZA]]),0)</f>
        <v>3100</v>
      </c>
      <c r="O581" s="6">
        <f>Tabella1[[#This Row],[DIFFERENZA EFFETTIVA SE DOPPIO OPERATORE]]-Tabella1[[#This Row],[SCARTI]]</f>
        <v>3100</v>
      </c>
      <c r="P581" s="4">
        <v>0.33333333333333331</v>
      </c>
      <c r="Q581" s="4">
        <v>0.5</v>
      </c>
      <c r="R581" s="5">
        <f>Tabella1[[#This Row],[ORA FINE MATTINA]]-Tabella1[[#This Row],[ORA INIZIO MATTINA]]</f>
        <v>0.16666666666666669</v>
      </c>
      <c r="S581" s="4">
        <v>0.5625</v>
      </c>
      <c r="T581" s="4">
        <v>0.72916666666666663</v>
      </c>
      <c r="U581" s="5">
        <f>Tabella1[[#This Row],[ORA FINE POMERIGGIO]]-Tabella1[[#This Row],[ORA INIZIO POMERIGGIO]]</f>
        <v>0.16666666666666663</v>
      </c>
      <c r="V581" s="5">
        <f>Tabella1[[#This Row],[TOT. TEMPO POMERIGGIO]]+Tabella1[[#This Row],[TOT. TEMPO MATTINA]]</f>
        <v>0.33333333333333331</v>
      </c>
      <c r="W581" s="7">
        <f>((HOUR(Tabella1[[#This Row],[TOT. ORE]])*60)+MINUTE(Tabella1[[#This Row],[TOT. ORE]]))</f>
        <v>480</v>
      </c>
      <c r="Y581" s="6">
        <f>Tabella1[[#This Row],[TOT. MINUTI]]-Tabella1[[#This Row],[FERMO MACCHINA]]</f>
        <v>480</v>
      </c>
      <c r="Z581" s="6">
        <f>ROUNDDOWN(Tabella1[[#This Row],[DIFFERENZA EFFETTIVA - SCARTI]]/Tabella1[[#This Row],[TEMPO EFFETTIVO]]*60,0)</f>
        <v>387</v>
      </c>
    </row>
    <row r="582" spans="1:27" x14ac:dyDescent="0.25">
      <c r="A582" s="1">
        <v>44642</v>
      </c>
      <c r="B582">
        <v>35</v>
      </c>
      <c r="C582" s="6" t="str">
        <f>VLOOKUP(Tabella1[[#This Row],[COD. OPERATORE]],Tabella3[],2,FALSE)</f>
        <v>MELANIA</v>
      </c>
      <c r="D582" t="s">
        <v>16</v>
      </c>
      <c r="E582" t="s">
        <v>26</v>
      </c>
      <c r="F582">
        <v>8</v>
      </c>
      <c r="G582" s="6" t="str">
        <f>VLOOKUP(Tabella1[[#This Row],[COD. MACCHINA]],Tabella35[],2,FALSE)</f>
        <v>MONTAGGIO RUOTE</v>
      </c>
      <c r="H582">
        <v>7690</v>
      </c>
      <c r="I582">
        <v>8000</v>
      </c>
      <c r="J582" s="6">
        <f>Tabella1[[#This Row],[ASS. FINALI]]-Tabella1[[#This Row],[ASS.INIZIALI]]</f>
        <v>310</v>
      </c>
      <c r="K582" t="s">
        <v>20</v>
      </c>
      <c r="M582" s="6">
        <f>ROUNDDOWN(IF(Tabella1[[#This Row],[DOPPIO OPERATORE '[SI/NO']]]="SI",Tabella1[[#This Row],[DIFFERENZA]]/2,Tabella1[[#This Row],[DIFFERENZA]]),0)</f>
        <v>310</v>
      </c>
      <c r="O582" s="6">
        <f>Tabella1[[#This Row],[DIFFERENZA EFFETTIVA SE DOPPIO OPERATORE]]-Tabella1[[#This Row],[SCARTI]]</f>
        <v>310</v>
      </c>
      <c r="P582" s="4">
        <v>0.33333333333333331</v>
      </c>
      <c r="Q582" s="4">
        <v>0.3611111111111111</v>
      </c>
      <c r="R582" s="5">
        <f>Tabella1[[#This Row],[ORA FINE MATTINA]]-Tabella1[[#This Row],[ORA INIZIO MATTINA]]</f>
        <v>2.777777777777779E-2</v>
      </c>
      <c r="S582" s="4"/>
      <c r="T582" s="4"/>
      <c r="U582" s="5">
        <f>Tabella1[[#This Row],[ORA FINE POMERIGGIO]]-Tabella1[[#This Row],[ORA INIZIO POMERIGGIO]]</f>
        <v>0</v>
      </c>
      <c r="V582" s="5">
        <f>Tabella1[[#This Row],[TOT. TEMPO POMERIGGIO]]+Tabella1[[#This Row],[TOT. TEMPO MATTINA]]</f>
        <v>2.777777777777779E-2</v>
      </c>
      <c r="W582" s="7">
        <f>((HOUR(Tabella1[[#This Row],[TOT. ORE]])*60)+MINUTE(Tabella1[[#This Row],[TOT. ORE]]))</f>
        <v>40</v>
      </c>
      <c r="Y582" s="6">
        <f>Tabella1[[#This Row],[TOT. MINUTI]]-Tabella1[[#This Row],[FERMO MACCHINA]]</f>
        <v>40</v>
      </c>
      <c r="Z582" s="6">
        <f>ROUNDDOWN(Tabella1[[#This Row],[DIFFERENZA EFFETTIVA - SCARTI]]/Tabella1[[#This Row],[TEMPO EFFETTIVO]]*60,0)</f>
        <v>465</v>
      </c>
    </row>
    <row r="583" spans="1:27" x14ac:dyDescent="0.25">
      <c r="A583" s="1">
        <v>44642</v>
      </c>
      <c r="B583">
        <v>35</v>
      </c>
      <c r="C583" s="6" t="str">
        <f>VLOOKUP(Tabella1[[#This Row],[COD. OPERATORE]],Tabella3[],2,FALSE)</f>
        <v>MELANIA</v>
      </c>
      <c r="D583" t="s">
        <v>16</v>
      </c>
      <c r="E583" t="s">
        <v>97</v>
      </c>
      <c r="F583">
        <v>8</v>
      </c>
      <c r="G583" s="6" t="str">
        <f>VLOOKUP(Tabella1[[#This Row],[COD. MACCHINA]],Tabella35[],2,FALSE)</f>
        <v>MONTAGGIO RUOTE</v>
      </c>
      <c r="H583">
        <v>0</v>
      </c>
      <c r="I583">
        <v>2000</v>
      </c>
      <c r="J583" s="6">
        <f>Tabella1[[#This Row],[ASS. FINALI]]-Tabella1[[#This Row],[ASS.INIZIALI]]</f>
        <v>2000</v>
      </c>
      <c r="K583" t="s">
        <v>20</v>
      </c>
      <c r="M583" s="6">
        <f>ROUNDDOWN(IF(Tabella1[[#This Row],[DOPPIO OPERATORE '[SI/NO']]]="SI",Tabella1[[#This Row],[DIFFERENZA]]/2,Tabella1[[#This Row],[DIFFERENZA]]),0)</f>
        <v>2000</v>
      </c>
      <c r="O583" s="6">
        <f>Tabella1[[#This Row],[DIFFERENZA EFFETTIVA SE DOPPIO OPERATORE]]-Tabella1[[#This Row],[SCARTI]]</f>
        <v>2000</v>
      </c>
      <c r="P583" s="4">
        <v>0.3611111111111111</v>
      </c>
      <c r="Q583" s="4">
        <v>0.5</v>
      </c>
      <c r="R583" s="5">
        <f>Tabella1[[#This Row],[ORA FINE MATTINA]]-Tabella1[[#This Row],[ORA INIZIO MATTINA]]</f>
        <v>0.1388888888888889</v>
      </c>
      <c r="S583" s="4">
        <v>0.54166666666666663</v>
      </c>
      <c r="T583" s="4">
        <v>0.65972222222222221</v>
      </c>
      <c r="U583" s="5">
        <f>Tabella1[[#This Row],[ORA FINE POMERIGGIO]]-Tabella1[[#This Row],[ORA INIZIO POMERIGGIO]]</f>
        <v>0.11805555555555558</v>
      </c>
      <c r="V583" s="5">
        <f>Tabella1[[#This Row],[TOT. TEMPO POMERIGGIO]]+Tabella1[[#This Row],[TOT. TEMPO MATTINA]]</f>
        <v>0.25694444444444448</v>
      </c>
      <c r="W583" s="7">
        <f>((HOUR(Tabella1[[#This Row],[TOT. ORE]])*60)+MINUTE(Tabella1[[#This Row],[TOT. ORE]]))</f>
        <v>370</v>
      </c>
      <c r="Y583" s="6">
        <f>Tabella1[[#This Row],[TOT. MINUTI]]-Tabella1[[#This Row],[FERMO MACCHINA]]</f>
        <v>370</v>
      </c>
      <c r="Z583" s="6">
        <f>ROUNDDOWN(Tabella1[[#This Row],[DIFFERENZA EFFETTIVA - SCARTI]]/Tabella1[[#This Row],[TEMPO EFFETTIVO]]*60,0)</f>
        <v>324</v>
      </c>
    </row>
    <row r="584" spans="1:27" x14ac:dyDescent="0.25">
      <c r="A584" s="1">
        <v>44642</v>
      </c>
      <c r="B584">
        <v>35</v>
      </c>
      <c r="C584" s="6" t="str">
        <f>VLOOKUP(Tabella1[[#This Row],[COD. OPERATORE]],Tabella3[],2,FALSE)</f>
        <v>MELANIA</v>
      </c>
      <c r="D584" t="s">
        <v>16</v>
      </c>
      <c r="E584" t="s">
        <v>62</v>
      </c>
      <c r="F584">
        <v>9</v>
      </c>
      <c r="G584" s="6" t="str">
        <f>VLOOKUP(Tabella1[[#This Row],[COD. MACCHINA]],Tabella35[],2,FALSE)</f>
        <v>MONTAGGIO ANELLINI</v>
      </c>
      <c r="H584">
        <v>0</v>
      </c>
      <c r="I584">
        <v>2300</v>
      </c>
      <c r="J584" s="6">
        <f>Tabella1[[#This Row],[ASS. FINALI]]-Tabella1[[#This Row],[ASS.INIZIALI]]</f>
        <v>2300</v>
      </c>
      <c r="K584" t="s">
        <v>20</v>
      </c>
      <c r="M584" s="6">
        <f>ROUNDDOWN(IF(Tabella1[[#This Row],[DOPPIO OPERATORE '[SI/NO']]]="SI",Tabella1[[#This Row],[DIFFERENZA]]/2,Tabella1[[#This Row],[DIFFERENZA]]),0)</f>
        <v>2300</v>
      </c>
      <c r="O584" s="6">
        <f>Tabella1[[#This Row],[DIFFERENZA EFFETTIVA SE DOPPIO OPERATORE]]-Tabella1[[#This Row],[SCARTI]]</f>
        <v>2300</v>
      </c>
      <c r="P584" s="4">
        <v>0.65972222222222221</v>
      </c>
      <c r="Q584" s="4">
        <v>0.6875</v>
      </c>
      <c r="R584" s="5">
        <f>Tabella1[[#This Row],[ORA FINE MATTINA]]-Tabella1[[#This Row],[ORA INIZIO MATTINA]]</f>
        <v>2.777777777777779E-2</v>
      </c>
      <c r="S584" s="4"/>
      <c r="T584" s="4"/>
      <c r="U584" s="5">
        <f>Tabella1[[#This Row],[ORA FINE POMERIGGIO]]-Tabella1[[#This Row],[ORA INIZIO POMERIGGIO]]</f>
        <v>0</v>
      </c>
      <c r="V584" s="5">
        <f>Tabella1[[#This Row],[TOT. TEMPO POMERIGGIO]]+Tabella1[[#This Row],[TOT. TEMPO MATTINA]]</f>
        <v>2.777777777777779E-2</v>
      </c>
      <c r="W584" s="7">
        <f>((HOUR(Tabella1[[#This Row],[TOT. ORE]])*60)+MINUTE(Tabella1[[#This Row],[TOT. ORE]]))</f>
        <v>40</v>
      </c>
      <c r="Y584" s="6">
        <f>Tabella1[[#This Row],[TOT. MINUTI]]-Tabella1[[#This Row],[FERMO MACCHINA]]</f>
        <v>40</v>
      </c>
      <c r="Z584" s="6">
        <f>ROUNDDOWN(Tabella1[[#This Row],[DIFFERENZA EFFETTIVA - SCARTI]]/Tabella1[[#This Row],[TEMPO EFFETTIVO]]*60,0)</f>
        <v>3450</v>
      </c>
    </row>
    <row r="585" spans="1:27" x14ac:dyDescent="0.25">
      <c r="A585" s="1">
        <v>44643</v>
      </c>
      <c r="B585">
        <v>35</v>
      </c>
      <c r="C585" s="6" t="str">
        <f>VLOOKUP(Tabella1[[#This Row],[COD. OPERATORE]],Tabella3[],2,FALSE)</f>
        <v>MELANIA</v>
      </c>
      <c r="D585" t="s">
        <v>16</v>
      </c>
      <c r="E585" t="s">
        <v>26</v>
      </c>
      <c r="F585">
        <v>8</v>
      </c>
      <c r="G585" s="6" t="str">
        <f>VLOOKUP(Tabella1[[#This Row],[COD. MACCHINA]],Tabella35[],2,FALSE)</f>
        <v>MONTAGGIO RUOTE</v>
      </c>
      <c r="H585">
        <v>0</v>
      </c>
      <c r="I585">
        <v>3000</v>
      </c>
      <c r="J585" s="6">
        <f>Tabella1[[#This Row],[ASS. FINALI]]-Tabella1[[#This Row],[ASS.INIZIALI]]</f>
        <v>3000</v>
      </c>
      <c r="K585" t="s">
        <v>20</v>
      </c>
      <c r="M585" s="6">
        <f>ROUNDDOWN(IF(Tabella1[[#This Row],[DOPPIO OPERATORE '[SI/NO']]]="SI",Tabella1[[#This Row],[DIFFERENZA]]/2,Tabella1[[#This Row],[DIFFERENZA]]),0)</f>
        <v>3000</v>
      </c>
      <c r="O585" s="6">
        <f>Tabella1[[#This Row],[DIFFERENZA EFFETTIVA SE DOPPIO OPERATORE]]-Tabella1[[#This Row],[SCARTI]]</f>
        <v>3000</v>
      </c>
      <c r="P585" s="4">
        <v>0.33333333333333331</v>
      </c>
      <c r="Q585" s="4">
        <v>0.5</v>
      </c>
      <c r="R585" s="5">
        <f>Tabella1[[#This Row],[ORA FINE MATTINA]]-Tabella1[[#This Row],[ORA INIZIO MATTINA]]</f>
        <v>0.16666666666666669</v>
      </c>
      <c r="S585" s="4">
        <v>0.5625</v>
      </c>
      <c r="T585" s="4">
        <v>0.72916666666666663</v>
      </c>
      <c r="U585" s="5">
        <f>Tabella1[[#This Row],[ORA FINE POMERIGGIO]]-Tabella1[[#This Row],[ORA INIZIO POMERIGGIO]]</f>
        <v>0.16666666666666663</v>
      </c>
      <c r="V585" s="5">
        <f>Tabella1[[#This Row],[TOT. TEMPO POMERIGGIO]]+Tabella1[[#This Row],[TOT. TEMPO MATTINA]]</f>
        <v>0.33333333333333331</v>
      </c>
      <c r="W585" s="7">
        <f>((HOUR(Tabella1[[#This Row],[TOT. ORE]])*60)+MINUTE(Tabella1[[#This Row],[TOT. ORE]]))</f>
        <v>480</v>
      </c>
      <c r="Y585" s="6">
        <f>Tabella1[[#This Row],[TOT. MINUTI]]-Tabella1[[#This Row],[FERMO MACCHINA]]</f>
        <v>480</v>
      </c>
      <c r="Z585" s="6">
        <f>ROUNDDOWN(Tabella1[[#This Row],[DIFFERENZA EFFETTIVA - SCARTI]]/Tabella1[[#This Row],[TEMPO EFFETTIVO]]*60,0)</f>
        <v>375</v>
      </c>
    </row>
    <row r="586" spans="1:27" x14ac:dyDescent="0.25">
      <c r="A586" s="1">
        <v>44644</v>
      </c>
      <c r="B586">
        <v>33</v>
      </c>
      <c r="C586" s="6" t="str">
        <f>VLOOKUP(Tabella1[[#This Row],[COD. OPERATORE]],Tabella3[],2,FALSE)</f>
        <v>KETTY</v>
      </c>
      <c r="D586" t="s">
        <v>16</v>
      </c>
      <c r="E586" t="s">
        <v>62</v>
      </c>
      <c r="F586">
        <v>9</v>
      </c>
      <c r="G586" s="6" t="str">
        <f>VLOOKUP(Tabella1[[#This Row],[COD. MACCHINA]],Tabella35[],2,FALSE)</f>
        <v>MONTAGGIO ANELLINI</v>
      </c>
      <c r="H586">
        <v>250</v>
      </c>
      <c r="I586">
        <v>750</v>
      </c>
      <c r="J586" s="6">
        <f>Tabella1[[#This Row],[ASS. FINALI]]-Tabella1[[#This Row],[ASS.INIZIALI]]</f>
        <v>500</v>
      </c>
      <c r="K586" t="s">
        <v>20</v>
      </c>
      <c r="M586" s="6">
        <f>ROUNDDOWN(IF(Tabella1[[#This Row],[DOPPIO OPERATORE '[SI/NO']]]="SI",Tabella1[[#This Row],[DIFFERENZA]]/2,Tabella1[[#This Row],[DIFFERENZA]]),0)</f>
        <v>500</v>
      </c>
      <c r="O586" s="6">
        <f>Tabella1[[#This Row],[DIFFERENZA EFFETTIVA SE DOPPIO OPERATORE]]-Tabella1[[#This Row],[SCARTI]]</f>
        <v>500</v>
      </c>
      <c r="P586" s="4">
        <v>0.47916666666666669</v>
      </c>
      <c r="Q586" s="4">
        <v>0.5</v>
      </c>
      <c r="R586" s="5">
        <f>Tabella1[[#This Row],[ORA FINE MATTINA]]-Tabella1[[#This Row],[ORA INIZIO MATTINA]]</f>
        <v>2.0833333333333315E-2</v>
      </c>
      <c r="S586" s="4"/>
      <c r="T586" s="4"/>
      <c r="U586" s="5">
        <f>Tabella1[[#This Row],[ORA FINE POMERIGGIO]]-Tabella1[[#This Row],[ORA INIZIO POMERIGGIO]]</f>
        <v>0</v>
      </c>
      <c r="V586" s="5">
        <f>Tabella1[[#This Row],[TOT. TEMPO POMERIGGIO]]+Tabella1[[#This Row],[TOT. TEMPO MATTINA]]</f>
        <v>2.0833333333333315E-2</v>
      </c>
      <c r="W586" s="7">
        <f>((HOUR(Tabella1[[#This Row],[TOT. ORE]])*60)+MINUTE(Tabella1[[#This Row],[TOT. ORE]]))</f>
        <v>30</v>
      </c>
      <c r="Y586" s="6">
        <f>Tabella1[[#This Row],[TOT. MINUTI]]-Tabella1[[#This Row],[FERMO MACCHINA]]</f>
        <v>30</v>
      </c>
      <c r="Z586" s="6">
        <f>ROUNDDOWN(Tabella1[[#This Row],[DIFFERENZA EFFETTIVA - SCARTI]]/Tabella1[[#This Row],[TEMPO EFFETTIVO]]*60,0)</f>
        <v>1000</v>
      </c>
    </row>
    <row r="587" spans="1:27" x14ac:dyDescent="0.25">
      <c r="A587" s="1">
        <v>44644</v>
      </c>
      <c r="B587">
        <v>33</v>
      </c>
      <c r="C587" s="6" t="str">
        <f>VLOOKUP(Tabella1[[#This Row],[COD. OPERATORE]],Tabella3[],2,FALSE)</f>
        <v>KETTY</v>
      </c>
      <c r="D587" t="s">
        <v>74</v>
      </c>
      <c r="E587" t="s">
        <v>288</v>
      </c>
      <c r="F587" t="s">
        <v>64</v>
      </c>
      <c r="G587" s="6" t="str">
        <f>VLOOKUP(Tabella1[[#This Row],[COD. MACCHINA]],Tabella35[],2,FALSE)</f>
        <v>MANUALE</v>
      </c>
      <c r="H587">
        <v>4000</v>
      </c>
      <c r="I587">
        <v>5000</v>
      </c>
      <c r="J587" s="6">
        <f>Tabella1[[#This Row],[ASS. FINALI]]-Tabella1[[#This Row],[ASS.INIZIALI]]</f>
        <v>1000</v>
      </c>
      <c r="K587" t="s">
        <v>58</v>
      </c>
      <c r="L587">
        <v>30</v>
      </c>
      <c r="M587" s="6">
        <f>ROUNDDOWN(IF(Tabella1[[#This Row],[DOPPIO OPERATORE '[SI/NO']]]="SI",Tabella1[[#This Row],[DIFFERENZA]]/2,Tabella1[[#This Row],[DIFFERENZA]]),0)</f>
        <v>500</v>
      </c>
      <c r="O587" s="6">
        <f>Tabella1[[#This Row],[DIFFERENZA EFFETTIVA SE DOPPIO OPERATORE]]-Tabella1[[#This Row],[SCARTI]]</f>
        <v>500</v>
      </c>
      <c r="P587" s="4">
        <v>0.5625</v>
      </c>
      <c r="Q587" s="4">
        <v>0.625</v>
      </c>
      <c r="R587" s="5">
        <f>Tabella1[[#This Row],[ORA FINE MATTINA]]-Tabella1[[#This Row],[ORA INIZIO MATTINA]]</f>
        <v>6.25E-2</v>
      </c>
      <c r="S587" s="4"/>
      <c r="T587" s="4"/>
      <c r="U587" s="5">
        <f>Tabella1[[#This Row],[ORA FINE POMERIGGIO]]-Tabella1[[#This Row],[ORA INIZIO POMERIGGIO]]</f>
        <v>0</v>
      </c>
      <c r="V587" s="5">
        <f>Tabella1[[#This Row],[TOT. TEMPO POMERIGGIO]]+Tabella1[[#This Row],[TOT. TEMPO MATTINA]]</f>
        <v>6.25E-2</v>
      </c>
      <c r="W587" s="7">
        <f>((HOUR(Tabella1[[#This Row],[TOT. ORE]])*60)+MINUTE(Tabella1[[#This Row],[TOT. ORE]]))</f>
        <v>90</v>
      </c>
      <c r="Y587" s="6">
        <f>Tabella1[[#This Row],[TOT. MINUTI]]-Tabella1[[#This Row],[FERMO MACCHINA]]</f>
        <v>90</v>
      </c>
      <c r="Z587" s="6">
        <f>ROUNDDOWN(Tabella1[[#This Row],[DIFFERENZA EFFETTIVA - SCARTI]]/Tabella1[[#This Row],[TEMPO EFFETTIVO]]*60,0)</f>
        <v>333</v>
      </c>
      <c r="AA587" t="s">
        <v>66</v>
      </c>
    </row>
    <row r="588" spans="1:27" x14ac:dyDescent="0.25">
      <c r="A588" s="1">
        <v>44645</v>
      </c>
      <c r="B588">
        <v>33</v>
      </c>
      <c r="C588" s="6" t="str">
        <f>VLOOKUP(Tabella1[[#This Row],[COD. OPERATORE]],Tabella3[],2,FALSE)</f>
        <v>KETTY</v>
      </c>
      <c r="D588" t="s">
        <v>16</v>
      </c>
      <c r="E588" t="s">
        <v>62</v>
      </c>
      <c r="F588">
        <v>9</v>
      </c>
      <c r="G588" s="6" t="str">
        <f>VLOOKUP(Tabella1[[#This Row],[COD. MACCHINA]],Tabella35[],2,FALSE)</f>
        <v>MONTAGGIO ANELLINI</v>
      </c>
      <c r="H588">
        <v>250</v>
      </c>
      <c r="I588">
        <v>2000</v>
      </c>
      <c r="J588" s="6">
        <f>Tabella1[[#This Row],[ASS. FINALI]]-Tabella1[[#This Row],[ASS.INIZIALI]]</f>
        <v>1750</v>
      </c>
      <c r="K588" t="s">
        <v>20</v>
      </c>
      <c r="M588" s="6">
        <f>ROUNDDOWN(IF(Tabella1[[#This Row],[DOPPIO OPERATORE '[SI/NO']]]="SI",Tabella1[[#This Row],[DIFFERENZA]]/2,Tabella1[[#This Row],[DIFFERENZA]]),0)</f>
        <v>1750</v>
      </c>
      <c r="O588" s="6">
        <f>Tabella1[[#This Row],[DIFFERENZA EFFETTIVA SE DOPPIO OPERATORE]]-Tabella1[[#This Row],[SCARTI]]</f>
        <v>1750</v>
      </c>
      <c r="P588" s="4">
        <v>0.33333333333333331</v>
      </c>
      <c r="Q588" s="4">
        <v>0.39583333333333331</v>
      </c>
      <c r="R588" s="5">
        <f>Tabella1[[#This Row],[ORA FINE MATTINA]]-Tabella1[[#This Row],[ORA INIZIO MATTINA]]</f>
        <v>6.25E-2</v>
      </c>
      <c r="S588" s="4"/>
      <c r="T588" s="4"/>
      <c r="U588" s="5">
        <f>Tabella1[[#This Row],[ORA FINE POMERIGGIO]]-Tabella1[[#This Row],[ORA INIZIO POMERIGGIO]]</f>
        <v>0</v>
      </c>
      <c r="V588" s="5">
        <f>Tabella1[[#This Row],[TOT. TEMPO POMERIGGIO]]+Tabella1[[#This Row],[TOT. TEMPO MATTINA]]</f>
        <v>6.25E-2</v>
      </c>
      <c r="W588" s="7">
        <f>((HOUR(Tabella1[[#This Row],[TOT. ORE]])*60)+MINUTE(Tabella1[[#This Row],[TOT. ORE]]))</f>
        <v>90</v>
      </c>
      <c r="Y588" s="6">
        <f>Tabella1[[#This Row],[TOT. MINUTI]]-Tabella1[[#This Row],[FERMO MACCHINA]]</f>
        <v>90</v>
      </c>
      <c r="Z588" s="6">
        <f>ROUNDDOWN(Tabella1[[#This Row],[DIFFERENZA EFFETTIVA - SCARTI]]/Tabella1[[#This Row],[TEMPO EFFETTIVO]]*60,0)</f>
        <v>1166</v>
      </c>
      <c r="AA588" t="s">
        <v>289</v>
      </c>
    </row>
    <row r="589" spans="1:27" x14ac:dyDescent="0.25">
      <c r="A589" s="1">
        <v>44645</v>
      </c>
      <c r="B589">
        <v>33</v>
      </c>
      <c r="C589" s="6" t="str">
        <f>VLOOKUP(Tabella1[[#This Row],[COD. OPERATORE]],Tabella3[],2,FALSE)</f>
        <v>KETTY</v>
      </c>
      <c r="D589" t="s">
        <v>16</v>
      </c>
      <c r="E589" t="s">
        <v>280</v>
      </c>
      <c r="F589">
        <v>8</v>
      </c>
      <c r="G589" s="6" t="str">
        <f>VLOOKUP(Tabella1[[#This Row],[COD. MACCHINA]],Tabella35[],2,FALSE)</f>
        <v>MONTAGGIO RUOTE</v>
      </c>
      <c r="H589">
        <v>4250</v>
      </c>
      <c r="I589">
        <v>6000</v>
      </c>
      <c r="J589" s="6">
        <f>Tabella1[[#This Row],[ASS. FINALI]]-Tabella1[[#This Row],[ASS.INIZIALI]]</f>
        <v>1750</v>
      </c>
      <c r="K589" t="s">
        <v>20</v>
      </c>
      <c r="M589" s="6">
        <f>ROUNDDOWN(IF(Tabella1[[#This Row],[DOPPIO OPERATORE '[SI/NO']]]="SI",Tabella1[[#This Row],[DIFFERENZA]]/2,Tabella1[[#This Row],[DIFFERENZA]]),0)</f>
        <v>1750</v>
      </c>
      <c r="O589" s="6">
        <f>Tabella1[[#This Row],[DIFFERENZA EFFETTIVA SE DOPPIO OPERATORE]]-Tabella1[[#This Row],[SCARTI]]</f>
        <v>1750</v>
      </c>
      <c r="P589" s="4">
        <v>0.39583333333333331</v>
      </c>
      <c r="Q589" s="4">
        <v>0.5</v>
      </c>
      <c r="R589" s="5">
        <f>Tabella1[[#This Row],[ORA FINE MATTINA]]-Tabella1[[#This Row],[ORA INIZIO MATTINA]]</f>
        <v>0.10416666666666669</v>
      </c>
      <c r="S589" s="4">
        <v>0.5625</v>
      </c>
      <c r="T589" s="4">
        <v>0.63888888888888895</v>
      </c>
      <c r="U589" s="5">
        <f>Tabella1[[#This Row],[ORA FINE POMERIGGIO]]-Tabella1[[#This Row],[ORA INIZIO POMERIGGIO]]</f>
        <v>7.6388888888888951E-2</v>
      </c>
      <c r="V589" s="5">
        <f>Tabella1[[#This Row],[TOT. TEMPO POMERIGGIO]]+Tabella1[[#This Row],[TOT. TEMPO MATTINA]]</f>
        <v>0.18055555555555564</v>
      </c>
      <c r="W589" s="7">
        <f>((HOUR(Tabella1[[#This Row],[TOT. ORE]])*60)+MINUTE(Tabella1[[#This Row],[TOT. ORE]]))</f>
        <v>260</v>
      </c>
      <c r="Y589" s="6">
        <f>Tabella1[[#This Row],[TOT. MINUTI]]-Tabella1[[#This Row],[FERMO MACCHINA]]</f>
        <v>260</v>
      </c>
      <c r="Z589" s="6">
        <f>ROUNDDOWN(Tabella1[[#This Row],[DIFFERENZA EFFETTIVA - SCARTI]]/Tabella1[[#This Row],[TEMPO EFFETTIVO]]*60,0)</f>
        <v>403</v>
      </c>
      <c r="AA589" t="s">
        <v>289</v>
      </c>
    </row>
    <row r="590" spans="1:27" x14ac:dyDescent="0.25">
      <c r="A590" s="1">
        <v>44645</v>
      </c>
      <c r="B590">
        <v>33</v>
      </c>
      <c r="C590" s="6" t="str">
        <f>VLOOKUP(Tabella1[[#This Row],[COD. OPERATORE]],Tabella3[],2,FALSE)</f>
        <v>KETTY</v>
      </c>
      <c r="D590" t="s">
        <v>16</v>
      </c>
      <c r="E590" t="s">
        <v>62</v>
      </c>
      <c r="F590">
        <v>9</v>
      </c>
      <c r="G590" s="6" t="str">
        <f>VLOOKUP(Tabella1[[#This Row],[COD. MACCHINA]],Tabella35[],2,FALSE)</f>
        <v>MONTAGGIO ANELLINI</v>
      </c>
      <c r="H590">
        <v>0</v>
      </c>
      <c r="I590">
        <v>1500</v>
      </c>
      <c r="J590" s="6">
        <f>Tabella1[[#This Row],[ASS. FINALI]]-Tabella1[[#This Row],[ASS.INIZIALI]]</f>
        <v>1500</v>
      </c>
      <c r="K590" t="s">
        <v>20</v>
      </c>
      <c r="M590" s="6">
        <f>ROUNDDOWN(IF(Tabella1[[#This Row],[DOPPIO OPERATORE '[SI/NO']]]="SI",Tabella1[[#This Row],[DIFFERENZA]]/2,Tabella1[[#This Row],[DIFFERENZA]]),0)</f>
        <v>1500</v>
      </c>
      <c r="O590" s="6">
        <f>Tabella1[[#This Row],[DIFFERENZA EFFETTIVA SE DOPPIO OPERATORE]]-Tabella1[[#This Row],[SCARTI]]</f>
        <v>1500</v>
      </c>
      <c r="P590" s="4">
        <v>0.63888888888888895</v>
      </c>
      <c r="Q590" s="4">
        <v>0.70833333333333337</v>
      </c>
      <c r="R590" s="5">
        <f>Tabella1[[#This Row],[ORA FINE MATTINA]]-Tabella1[[#This Row],[ORA INIZIO MATTINA]]</f>
        <v>6.944444444444442E-2</v>
      </c>
      <c r="S590" s="4"/>
      <c r="T590" s="4"/>
      <c r="U590" s="5">
        <f>Tabella1[[#This Row],[ORA FINE POMERIGGIO]]-Tabella1[[#This Row],[ORA INIZIO POMERIGGIO]]</f>
        <v>0</v>
      </c>
      <c r="V590" s="5">
        <f>Tabella1[[#This Row],[TOT. TEMPO POMERIGGIO]]+Tabella1[[#This Row],[TOT. TEMPO MATTINA]]</f>
        <v>6.944444444444442E-2</v>
      </c>
      <c r="W590" s="7">
        <f>((HOUR(Tabella1[[#This Row],[TOT. ORE]])*60)+MINUTE(Tabella1[[#This Row],[TOT. ORE]]))</f>
        <v>100</v>
      </c>
      <c r="Y590" s="6">
        <f>Tabella1[[#This Row],[TOT. MINUTI]]-Tabella1[[#This Row],[FERMO MACCHINA]]</f>
        <v>100</v>
      </c>
      <c r="Z590" s="6">
        <f>ROUNDDOWN(Tabella1[[#This Row],[DIFFERENZA EFFETTIVA - SCARTI]]/Tabella1[[#This Row],[TEMPO EFFETTIVO]]*60,0)</f>
        <v>900</v>
      </c>
      <c r="AA590" t="s">
        <v>289</v>
      </c>
    </row>
    <row r="591" spans="1:27" x14ac:dyDescent="0.25">
      <c r="A591" s="1">
        <v>44648</v>
      </c>
      <c r="B591">
        <v>33</v>
      </c>
      <c r="C591" s="6" t="str">
        <f>VLOOKUP(Tabella1[[#This Row],[COD. OPERATORE]],Tabella3[],2,FALSE)</f>
        <v>KETTY</v>
      </c>
      <c r="D591" t="s">
        <v>16</v>
      </c>
      <c r="E591" t="s">
        <v>280</v>
      </c>
      <c r="F591">
        <v>8</v>
      </c>
      <c r="G591" s="6" t="str">
        <f>VLOOKUP(Tabella1[[#This Row],[COD. MACCHINA]],Tabella35[],2,FALSE)</f>
        <v>MONTAGGIO RUOTE</v>
      </c>
      <c r="H591">
        <v>6000</v>
      </c>
      <c r="I591">
        <v>8000</v>
      </c>
      <c r="J591" s="6">
        <f>Tabella1[[#This Row],[ASS. FINALI]]-Tabella1[[#This Row],[ASS.INIZIALI]]</f>
        <v>2000</v>
      </c>
      <c r="K591" t="s">
        <v>20</v>
      </c>
      <c r="M591" s="6">
        <f>ROUNDDOWN(IF(Tabella1[[#This Row],[DOPPIO OPERATORE '[SI/NO']]]="SI",Tabella1[[#This Row],[DIFFERENZA]]/2,Tabella1[[#This Row],[DIFFERENZA]]),0)</f>
        <v>2000</v>
      </c>
      <c r="O591" s="6">
        <f>Tabella1[[#This Row],[DIFFERENZA EFFETTIVA SE DOPPIO OPERATORE]]-Tabella1[[#This Row],[SCARTI]]</f>
        <v>2000</v>
      </c>
      <c r="P591" s="4">
        <v>0.33333333333333331</v>
      </c>
      <c r="Q591" s="4">
        <v>0.5</v>
      </c>
      <c r="R591" s="5">
        <f>Tabella1[[#This Row],[ORA FINE MATTINA]]-Tabella1[[#This Row],[ORA INIZIO MATTINA]]</f>
        <v>0.16666666666666669</v>
      </c>
      <c r="S591" s="4">
        <v>0.5625</v>
      </c>
      <c r="T591" s="4">
        <v>0.61111111111111105</v>
      </c>
      <c r="U591" s="5">
        <f>Tabella1[[#This Row],[ORA FINE POMERIGGIO]]-Tabella1[[#This Row],[ORA INIZIO POMERIGGIO]]</f>
        <v>4.8611111111111049E-2</v>
      </c>
      <c r="V591" s="5">
        <f>Tabella1[[#This Row],[TOT. TEMPO POMERIGGIO]]+Tabella1[[#This Row],[TOT. TEMPO MATTINA]]</f>
        <v>0.21527777777777773</v>
      </c>
      <c r="W591" s="7">
        <f>((HOUR(Tabella1[[#This Row],[TOT. ORE]])*60)+MINUTE(Tabella1[[#This Row],[TOT. ORE]]))</f>
        <v>310</v>
      </c>
      <c r="Y591" s="6">
        <f>Tabella1[[#This Row],[TOT. MINUTI]]-Tabella1[[#This Row],[FERMO MACCHINA]]</f>
        <v>310</v>
      </c>
      <c r="Z591" s="6">
        <f>ROUNDDOWN(Tabella1[[#This Row],[DIFFERENZA EFFETTIVA - SCARTI]]/Tabella1[[#This Row],[TEMPO EFFETTIVO]]*60,0)</f>
        <v>387</v>
      </c>
    </row>
    <row r="592" spans="1:27" x14ac:dyDescent="0.25">
      <c r="A592" s="1">
        <v>44648</v>
      </c>
      <c r="B592">
        <v>33</v>
      </c>
      <c r="C592" s="6" t="str">
        <f>VLOOKUP(Tabella1[[#This Row],[COD. OPERATORE]],Tabella3[],2,FALSE)</f>
        <v>KETTY</v>
      </c>
      <c r="D592" t="s">
        <v>16</v>
      </c>
      <c r="E592" t="s">
        <v>290</v>
      </c>
      <c r="F592">
        <v>6</v>
      </c>
      <c r="G592" s="6" t="str">
        <f>VLOOKUP(Tabella1[[#This Row],[COD. MACCHINA]],Tabella35[],2,FALSE)</f>
        <v>MSA matr.4319</v>
      </c>
      <c r="H592">
        <v>576463</v>
      </c>
      <c r="I592">
        <v>577422</v>
      </c>
      <c r="J592" s="6">
        <f>Tabella1[[#This Row],[ASS. FINALI]]-Tabella1[[#This Row],[ASS.INIZIALI]]</f>
        <v>959</v>
      </c>
      <c r="K592" t="s">
        <v>20</v>
      </c>
      <c r="M592" s="6">
        <f>ROUNDDOWN(IF(Tabella1[[#This Row],[DOPPIO OPERATORE '[SI/NO']]]="SI",Tabella1[[#This Row],[DIFFERENZA]]/2,Tabella1[[#This Row],[DIFFERENZA]]),0)</f>
        <v>959</v>
      </c>
      <c r="O592" s="6">
        <f>Tabella1[[#This Row],[DIFFERENZA EFFETTIVA SE DOPPIO OPERATORE]]-Tabella1[[#This Row],[SCARTI]]</f>
        <v>959</v>
      </c>
      <c r="P592" s="4">
        <v>0.61111111111111105</v>
      </c>
      <c r="Q592" s="4">
        <v>0.72916666666666663</v>
      </c>
      <c r="R592" s="5">
        <f>Tabella1[[#This Row],[ORA FINE MATTINA]]-Tabella1[[#This Row],[ORA INIZIO MATTINA]]</f>
        <v>0.11805555555555558</v>
      </c>
      <c r="S592" s="4"/>
      <c r="T592" s="4"/>
      <c r="U592" s="5">
        <f>Tabella1[[#This Row],[ORA FINE POMERIGGIO]]-Tabella1[[#This Row],[ORA INIZIO POMERIGGIO]]</f>
        <v>0</v>
      </c>
      <c r="V592" s="5">
        <f>Tabella1[[#This Row],[TOT. TEMPO POMERIGGIO]]+Tabella1[[#This Row],[TOT. TEMPO MATTINA]]</f>
        <v>0.11805555555555558</v>
      </c>
      <c r="W592" s="7">
        <f>((HOUR(Tabella1[[#This Row],[TOT. ORE]])*60)+MINUTE(Tabella1[[#This Row],[TOT. ORE]]))</f>
        <v>170</v>
      </c>
      <c r="Y592" s="6">
        <f>Tabella1[[#This Row],[TOT. MINUTI]]-Tabella1[[#This Row],[FERMO MACCHINA]]</f>
        <v>170</v>
      </c>
      <c r="Z592" s="6">
        <f>ROUNDDOWN(Tabella1[[#This Row],[DIFFERENZA EFFETTIVA - SCARTI]]/Tabella1[[#This Row],[TEMPO EFFETTIVO]]*60,0)</f>
        <v>338</v>
      </c>
    </row>
    <row r="593" spans="1:27" x14ac:dyDescent="0.25">
      <c r="A593" s="1">
        <v>44649</v>
      </c>
      <c r="B593">
        <v>33</v>
      </c>
      <c r="C593" s="6" t="str">
        <f>VLOOKUP(Tabella1[[#This Row],[COD. OPERATORE]],Tabella3[],2,FALSE)</f>
        <v>KETTY</v>
      </c>
      <c r="D593" t="s">
        <v>16</v>
      </c>
      <c r="E593" t="s">
        <v>290</v>
      </c>
      <c r="F593">
        <v>6</v>
      </c>
      <c r="G593" s="6" t="str">
        <f>VLOOKUP(Tabella1[[#This Row],[COD. MACCHINA]],Tabella35[],2,FALSE)</f>
        <v>MSA matr.4319</v>
      </c>
      <c r="H593">
        <v>577423</v>
      </c>
      <c r="I593">
        <v>577471</v>
      </c>
      <c r="J593" s="6">
        <f>Tabella1[[#This Row],[ASS. FINALI]]-Tabella1[[#This Row],[ASS.INIZIALI]]</f>
        <v>48</v>
      </c>
      <c r="K593" t="s">
        <v>20</v>
      </c>
      <c r="M593" s="6">
        <f>ROUNDDOWN(IF(Tabella1[[#This Row],[DOPPIO OPERATORE '[SI/NO']]]="SI",Tabella1[[#This Row],[DIFFERENZA]]/2,Tabella1[[#This Row],[DIFFERENZA]]),0)</f>
        <v>48</v>
      </c>
      <c r="O593" s="6">
        <f>Tabella1[[#This Row],[DIFFERENZA EFFETTIVA SE DOPPIO OPERATORE]]-Tabella1[[#This Row],[SCARTI]]</f>
        <v>48</v>
      </c>
      <c r="P593" s="4">
        <v>0.33333333333333331</v>
      </c>
      <c r="Q593" s="4">
        <v>0.34027777777777773</v>
      </c>
      <c r="R593" s="5">
        <f>Tabella1[[#This Row],[ORA FINE MATTINA]]-Tabella1[[#This Row],[ORA INIZIO MATTINA]]</f>
        <v>6.9444444444444198E-3</v>
      </c>
      <c r="S593" s="4"/>
      <c r="T593" s="4"/>
      <c r="U593" s="5">
        <f>Tabella1[[#This Row],[ORA FINE POMERIGGIO]]-Tabella1[[#This Row],[ORA INIZIO POMERIGGIO]]</f>
        <v>0</v>
      </c>
      <c r="V593" s="5">
        <f>Tabella1[[#This Row],[TOT. TEMPO POMERIGGIO]]+Tabella1[[#This Row],[TOT. TEMPO MATTINA]]</f>
        <v>6.9444444444444198E-3</v>
      </c>
      <c r="W593" s="7">
        <f>((HOUR(Tabella1[[#This Row],[TOT. ORE]])*60)+MINUTE(Tabella1[[#This Row],[TOT. ORE]]))</f>
        <v>10</v>
      </c>
      <c r="Y593" s="6">
        <f>Tabella1[[#This Row],[TOT. MINUTI]]-Tabella1[[#This Row],[FERMO MACCHINA]]</f>
        <v>10</v>
      </c>
      <c r="Z593" s="6">
        <f>ROUNDDOWN(Tabella1[[#This Row],[DIFFERENZA EFFETTIVA - SCARTI]]/Tabella1[[#This Row],[TEMPO EFFETTIVO]]*60,0)</f>
        <v>288</v>
      </c>
    </row>
    <row r="594" spans="1:27" x14ac:dyDescent="0.25">
      <c r="A594" s="1">
        <v>44649</v>
      </c>
      <c r="B594">
        <v>33</v>
      </c>
      <c r="C594" s="6" t="str">
        <f>VLOOKUP(Tabella1[[#This Row],[COD. OPERATORE]],Tabella3[],2,FALSE)</f>
        <v>KETTY</v>
      </c>
      <c r="D594" t="s">
        <v>16</v>
      </c>
      <c r="E594" t="s">
        <v>224</v>
      </c>
      <c r="F594">
        <v>8</v>
      </c>
      <c r="G594" s="6" t="str">
        <f>VLOOKUP(Tabella1[[#This Row],[COD. MACCHINA]],Tabella35[],2,FALSE)</f>
        <v>MONTAGGIO RUOTE</v>
      </c>
      <c r="H594">
        <v>0</v>
      </c>
      <c r="I594">
        <v>1250</v>
      </c>
      <c r="J594" s="6">
        <f>Tabella1[[#This Row],[ASS. FINALI]]-Tabella1[[#This Row],[ASS.INIZIALI]]</f>
        <v>1250</v>
      </c>
      <c r="K594" t="s">
        <v>20</v>
      </c>
      <c r="M594" s="6">
        <f>ROUNDDOWN(IF(Tabella1[[#This Row],[DOPPIO OPERATORE '[SI/NO']]]="SI",Tabella1[[#This Row],[DIFFERENZA]]/2,Tabella1[[#This Row],[DIFFERENZA]]),0)</f>
        <v>1250</v>
      </c>
      <c r="O594" s="6">
        <f>Tabella1[[#This Row],[DIFFERENZA EFFETTIVA SE DOPPIO OPERATORE]]-Tabella1[[#This Row],[SCARTI]]</f>
        <v>1250</v>
      </c>
      <c r="P594" s="4">
        <v>0.34027777777777773</v>
      </c>
      <c r="Q594" s="4">
        <v>0.48958333333333331</v>
      </c>
      <c r="R594" s="5">
        <f>Tabella1[[#This Row],[ORA FINE MATTINA]]-Tabella1[[#This Row],[ORA INIZIO MATTINA]]</f>
        <v>0.14930555555555558</v>
      </c>
      <c r="S594" s="4"/>
      <c r="T594" s="4"/>
      <c r="U594" s="5">
        <f>Tabella1[[#This Row],[ORA FINE POMERIGGIO]]-Tabella1[[#This Row],[ORA INIZIO POMERIGGIO]]</f>
        <v>0</v>
      </c>
      <c r="V594" s="5">
        <f>Tabella1[[#This Row],[TOT. TEMPO POMERIGGIO]]+Tabella1[[#This Row],[TOT. TEMPO MATTINA]]</f>
        <v>0.14930555555555558</v>
      </c>
      <c r="W594" s="7">
        <f>((HOUR(Tabella1[[#This Row],[TOT. ORE]])*60)+MINUTE(Tabella1[[#This Row],[TOT. ORE]]))</f>
        <v>215</v>
      </c>
      <c r="X594">
        <v>15</v>
      </c>
      <c r="Y594" s="6">
        <f>Tabella1[[#This Row],[TOT. MINUTI]]-Tabella1[[#This Row],[FERMO MACCHINA]]</f>
        <v>200</v>
      </c>
      <c r="Z594" s="6">
        <f>ROUNDDOWN(Tabella1[[#This Row],[DIFFERENZA EFFETTIVA - SCARTI]]/Tabella1[[#This Row],[TEMPO EFFETTIVO]]*60,0)</f>
        <v>375</v>
      </c>
      <c r="AA594" t="s">
        <v>291</v>
      </c>
    </row>
    <row r="595" spans="1:27" x14ac:dyDescent="0.25">
      <c r="A595" s="1">
        <v>44642</v>
      </c>
      <c r="B595">
        <v>11</v>
      </c>
      <c r="C595" s="6" t="str">
        <f>VLOOKUP(Tabella1[[#This Row],[COD. OPERATORE]],Tabella3[],2,FALSE)</f>
        <v>ILENIA</v>
      </c>
      <c r="D595" t="s">
        <v>74</v>
      </c>
      <c r="E595" t="s">
        <v>292</v>
      </c>
      <c r="F595">
        <v>4</v>
      </c>
      <c r="G595" s="6" t="str">
        <f>VLOOKUP(Tabella1[[#This Row],[COD. MACCHINA]],Tabella35[],2,FALSE)</f>
        <v>LASER VERDE</v>
      </c>
      <c r="H595">
        <v>0</v>
      </c>
      <c r="I595">
        <v>1081</v>
      </c>
      <c r="J595" s="6">
        <f>Tabella1[[#This Row],[ASS. FINALI]]-Tabella1[[#This Row],[ASS.INIZIALI]]</f>
        <v>1081</v>
      </c>
      <c r="K595" t="s">
        <v>20</v>
      </c>
      <c r="M595" s="6">
        <f>ROUNDDOWN(IF(Tabella1[[#This Row],[DOPPIO OPERATORE '[SI/NO']]]="SI",Tabella1[[#This Row],[DIFFERENZA]]/2,Tabella1[[#This Row],[DIFFERENZA]]),0)</f>
        <v>1081</v>
      </c>
      <c r="O595" s="6">
        <f>Tabella1[[#This Row],[DIFFERENZA EFFETTIVA SE DOPPIO OPERATORE]]-Tabella1[[#This Row],[SCARTI]]</f>
        <v>1081</v>
      </c>
      <c r="P595" s="4">
        <v>0.33333333333333331</v>
      </c>
      <c r="Q595" s="4">
        <v>0.5</v>
      </c>
      <c r="R595" s="5">
        <f>Tabella1[[#This Row],[ORA FINE MATTINA]]-Tabella1[[#This Row],[ORA INIZIO MATTINA]]</f>
        <v>0.16666666666666669</v>
      </c>
      <c r="S595" s="4">
        <v>0.5625</v>
      </c>
      <c r="T595" s="4">
        <v>0.72916666666666663</v>
      </c>
      <c r="U595" s="5">
        <f>Tabella1[[#This Row],[ORA FINE POMERIGGIO]]-Tabella1[[#This Row],[ORA INIZIO POMERIGGIO]]</f>
        <v>0.16666666666666663</v>
      </c>
      <c r="V595" s="5">
        <f>Tabella1[[#This Row],[TOT. TEMPO POMERIGGIO]]+Tabella1[[#This Row],[TOT. TEMPO MATTINA]]</f>
        <v>0.33333333333333331</v>
      </c>
      <c r="W595" s="7">
        <f>((HOUR(Tabella1[[#This Row],[TOT. ORE]])*60)+MINUTE(Tabella1[[#This Row],[TOT. ORE]]))</f>
        <v>480</v>
      </c>
      <c r="Y595" s="6">
        <f>Tabella1[[#This Row],[TOT. MINUTI]]-Tabella1[[#This Row],[FERMO MACCHINA]]</f>
        <v>480</v>
      </c>
      <c r="Z595" s="6">
        <f>ROUNDDOWN(Tabella1[[#This Row],[DIFFERENZA EFFETTIVA - SCARTI]]/Tabella1[[#This Row],[TEMPO EFFETTIVO]]*60,0)</f>
        <v>135</v>
      </c>
    </row>
    <row r="596" spans="1:27" x14ac:dyDescent="0.25">
      <c r="A596" s="1">
        <v>44642</v>
      </c>
      <c r="B596">
        <v>11</v>
      </c>
      <c r="C596" s="6" t="str">
        <f>VLOOKUP(Tabella1[[#This Row],[COD. OPERATORE]],Tabella3[],2,FALSE)</f>
        <v>ILENIA</v>
      </c>
      <c r="D596" t="s">
        <v>74</v>
      </c>
      <c r="E596" t="s">
        <v>292</v>
      </c>
      <c r="F596">
        <v>22</v>
      </c>
      <c r="G596" s="6" t="str">
        <f>VLOOKUP(Tabella1[[#This Row],[COD. MACCHINA]],Tabella35[],2,FALSE)</f>
        <v>LASER VIOLA</v>
      </c>
      <c r="H596">
        <v>475</v>
      </c>
      <c r="I596">
        <v>1318</v>
      </c>
      <c r="J596" s="6">
        <f>Tabella1[[#This Row],[ASS. FINALI]]-Tabella1[[#This Row],[ASS.INIZIALI]]</f>
        <v>843</v>
      </c>
      <c r="K596" t="s">
        <v>20</v>
      </c>
      <c r="M596" s="6">
        <f>ROUNDDOWN(IF(Tabella1[[#This Row],[DOPPIO OPERATORE '[SI/NO']]]="SI",Tabella1[[#This Row],[DIFFERENZA]]/2,Tabella1[[#This Row],[DIFFERENZA]]),0)</f>
        <v>843</v>
      </c>
      <c r="O596" s="6">
        <f>Tabella1[[#This Row],[DIFFERENZA EFFETTIVA SE DOPPIO OPERATORE]]-Tabella1[[#This Row],[SCARTI]]</f>
        <v>843</v>
      </c>
      <c r="P596" s="4">
        <v>0.33333333333333331</v>
      </c>
      <c r="Q596" s="4">
        <v>0.5</v>
      </c>
      <c r="R596" s="5">
        <f>Tabella1[[#This Row],[ORA FINE MATTINA]]-Tabella1[[#This Row],[ORA INIZIO MATTINA]]</f>
        <v>0.16666666666666669</v>
      </c>
      <c r="S596" s="4">
        <v>0.5625</v>
      </c>
      <c r="T596" s="4">
        <v>0.72916666666666663</v>
      </c>
      <c r="U596" s="5">
        <f>Tabella1[[#This Row],[ORA FINE POMERIGGIO]]-Tabella1[[#This Row],[ORA INIZIO POMERIGGIO]]</f>
        <v>0.16666666666666663</v>
      </c>
      <c r="V596" s="5">
        <f>Tabella1[[#This Row],[TOT. TEMPO POMERIGGIO]]+Tabella1[[#This Row],[TOT. TEMPO MATTINA]]</f>
        <v>0.33333333333333331</v>
      </c>
      <c r="W596" s="7">
        <f>((HOUR(Tabella1[[#This Row],[TOT. ORE]])*60)+MINUTE(Tabella1[[#This Row],[TOT. ORE]]))</f>
        <v>480</v>
      </c>
      <c r="Y596" s="6">
        <f>Tabella1[[#This Row],[TOT. MINUTI]]-Tabella1[[#This Row],[FERMO MACCHINA]]</f>
        <v>480</v>
      </c>
      <c r="Z596" s="6">
        <f>ROUNDDOWN(Tabella1[[#This Row],[DIFFERENZA EFFETTIVA - SCARTI]]/Tabella1[[#This Row],[TEMPO EFFETTIVO]]*60,0)</f>
        <v>105</v>
      </c>
    </row>
    <row r="597" spans="1:27" x14ac:dyDescent="0.25">
      <c r="A597" s="1">
        <v>44643</v>
      </c>
      <c r="B597">
        <v>11</v>
      </c>
      <c r="C597" s="6" t="str">
        <f>VLOOKUP(Tabella1[[#This Row],[COD. OPERATORE]],Tabella3[],2,FALSE)</f>
        <v>ILENIA</v>
      </c>
      <c r="D597" t="s">
        <v>293</v>
      </c>
      <c r="E597" t="s">
        <v>294</v>
      </c>
      <c r="F597">
        <v>6</v>
      </c>
      <c r="G597" s="6" t="str">
        <f>VLOOKUP(Tabella1[[#This Row],[COD. MACCHINA]],Tabella35[],2,FALSE)</f>
        <v>MSA matr.4319</v>
      </c>
      <c r="H597">
        <v>574934</v>
      </c>
      <c r="I597">
        <v>575438</v>
      </c>
      <c r="J597" s="6">
        <f>Tabella1[[#This Row],[ASS. FINALI]]-Tabella1[[#This Row],[ASS.INIZIALI]]</f>
        <v>504</v>
      </c>
      <c r="K597" t="s">
        <v>20</v>
      </c>
      <c r="M597" s="6">
        <f>ROUNDDOWN(IF(Tabella1[[#This Row],[DOPPIO OPERATORE '[SI/NO']]]="SI",Tabella1[[#This Row],[DIFFERENZA]]/2,Tabella1[[#This Row],[DIFFERENZA]]),0)</f>
        <v>504</v>
      </c>
      <c r="O597" s="6">
        <f>Tabella1[[#This Row],[DIFFERENZA EFFETTIVA SE DOPPIO OPERATORE]]-Tabella1[[#This Row],[SCARTI]]</f>
        <v>504</v>
      </c>
      <c r="P597" s="4">
        <v>0.33333333333333331</v>
      </c>
      <c r="Q597" s="4">
        <v>0.42708333333333331</v>
      </c>
      <c r="R597" s="5">
        <f>Tabella1[[#This Row],[ORA FINE MATTINA]]-Tabella1[[#This Row],[ORA INIZIO MATTINA]]</f>
        <v>9.375E-2</v>
      </c>
      <c r="S597" s="4"/>
      <c r="T597" s="4"/>
      <c r="U597" s="5">
        <f>Tabella1[[#This Row],[ORA FINE POMERIGGIO]]-Tabella1[[#This Row],[ORA INIZIO POMERIGGIO]]</f>
        <v>0</v>
      </c>
      <c r="V597" s="5">
        <f>Tabella1[[#This Row],[TOT. TEMPO POMERIGGIO]]+Tabella1[[#This Row],[TOT. TEMPO MATTINA]]</f>
        <v>9.375E-2</v>
      </c>
      <c r="W597" s="7">
        <f>((HOUR(Tabella1[[#This Row],[TOT. ORE]])*60)+MINUTE(Tabella1[[#This Row],[TOT. ORE]]))</f>
        <v>135</v>
      </c>
      <c r="Y597" s="6">
        <f>Tabella1[[#This Row],[TOT. MINUTI]]-Tabella1[[#This Row],[FERMO MACCHINA]]</f>
        <v>135</v>
      </c>
      <c r="Z597" s="6">
        <f>ROUNDDOWN(Tabella1[[#This Row],[DIFFERENZA EFFETTIVA - SCARTI]]/Tabella1[[#This Row],[TEMPO EFFETTIVO]]*60,0)</f>
        <v>224</v>
      </c>
    </row>
    <row r="598" spans="1:27" x14ac:dyDescent="0.25">
      <c r="A598" s="1">
        <v>44643</v>
      </c>
      <c r="B598">
        <v>11</v>
      </c>
      <c r="C598" s="6" t="str">
        <f>VLOOKUP(Tabella1[[#This Row],[COD. OPERATORE]],Tabella3[],2,FALSE)</f>
        <v>ILENIA</v>
      </c>
      <c r="D598" t="s">
        <v>74</v>
      </c>
      <c r="E598" t="s">
        <v>288</v>
      </c>
      <c r="F598" t="s">
        <v>64</v>
      </c>
      <c r="G598" s="6" t="str">
        <f>VLOOKUP(Tabella1[[#This Row],[COD. MACCHINA]],Tabella35[],2,FALSE)</f>
        <v>MANUALE</v>
      </c>
      <c r="H598">
        <v>500</v>
      </c>
      <c r="I598">
        <v>2700</v>
      </c>
      <c r="J598" s="6">
        <f>Tabella1[[#This Row],[ASS. FINALI]]-Tabella1[[#This Row],[ASS.INIZIALI]]</f>
        <v>2200</v>
      </c>
      <c r="K598" t="s">
        <v>20</v>
      </c>
      <c r="M598" s="6">
        <f>ROUNDDOWN(IF(Tabella1[[#This Row],[DOPPIO OPERATORE '[SI/NO']]]="SI",Tabella1[[#This Row],[DIFFERENZA]]/2,Tabella1[[#This Row],[DIFFERENZA]]),0)</f>
        <v>2200</v>
      </c>
      <c r="O598" s="6">
        <f>Tabella1[[#This Row],[DIFFERENZA EFFETTIVA SE DOPPIO OPERATORE]]-Tabella1[[#This Row],[SCARTI]]</f>
        <v>2200</v>
      </c>
      <c r="P598" s="4">
        <v>0.42708333333333331</v>
      </c>
      <c r="Q598" s="4">
        <v>0.5</v>
      </c>
      <c r="R598" s="5">
        <f>Tabella1[[#This Row],[ORA FINE MATTINA]]-Tabella1[[#This Row],[ORA INIZIO MATTINA]]</f>
        <v>7.2916666666666685E-2</v>
      </c>
      <c r="S598" s="4">
        <v>0.5625</v>
      </c>
      <c r="T598" s="4">
        <v>0.72916666666666663</v>
      </c>
      <c r="U598" s="5">
        <f>Tabella1[[#This Row],[ORA FINE POMERIGGIO]]-Tabella1[[#This Row],[ORA INIZIO POMERIGGIO]]</f>
        <v>0.16666666666666663</v>
      </c>
      <c r="V598" s="5">
        <f>Tabella1[[#This Row],[TOT. TEMPO POMERIGGIO]]+Tabella1[[#This Row],[TOT. TEMPO MATTINA]]</f>
        <v>0.23958333333333331</v>
      </c>
      <c r="W598" s="7">
        <f>((HOUR(Tabella1[[#This Row],[TOT. ORE]])*60)+MINUTE(Tabella1[[#This Row],[TOT. ORE]]))</f>
        <v>345</v>
      </c>
      <c r="Y598" s="6">
        <f>Tabella1[[#This Row],[TOT. MINUTI]]-Tabella1[[#This Row],[FERMO MACCHINA]]</f>
        <v>345</v>
      </c>
      <c r="Z598" s="6">
        <f>ROUNDDOWN(Tabella1[[#This Row],[DIFFERENZA EFFETTIVA - SCARTI]]/Tabella1[[#This Row],[TEMPO EFFETTIVO]]*60,0)</f>
        <v>382</v>
      </c>
    </row>
    <row r="599" spans="1:27" x14ac:dyDescent="0.25">
      <c r="A599" s="1">
        <v>44644</v>
      </c>
      <c r="B599">
        <v>11</v>
      </c>
      <c r="C599" s="6" t="str">
        <f>VLOOKUP(Tabella1[[#This Row],[COD. OPERATORE]],Tabella3[],2,FALSE)</f>
        <v>ILENIA</v>
      </c>
      <c r="D599" t="s">
        <v>74</v>
      </c>
      <c r="E599" t="s">
        <v>292</v>
      </c>
      <c r="F599">
        <v>4</v>
      </c>
      <c r="G599" s="6" t="str">
        <f>VLOOKUP(Tabella1[[#This Row],[COD. MACCHINA]],Tabella35[],2,FALSE)</f>
        <v>LASER VERDE</v>
      </c>
      <c r="H599">
        <v>2009</v>
      </c>
      <c r="I599">
        <v>3418</v>
      </c>
      <c r="J599" s="6">
        <f>Tabella1[[#This Row],[ASS. FINALI]]-Tabella1[[#This Row],[ASS.INIZIALI]]</f>
        <v>1409</v>
      </c>
      <c r="K599" t="s">
        <v>20</v>
      </c>
      <c r="M599" s="6">
        <f>ROUNDDOWN(IF(Tabella1[[#This Row],[DOPPIO OPERATORE '[SI/NO']]]="SI",Tabella1[[#This Row],[DIFFERENZA]]/2,Tabella1[[#This Row],[DIFFERENZA]]),0)</f>
        <v>1409</v>
      </c>
      <c r="O599" s="6">
        <f>Tabella1[[#This Row],[DIFFERENZA EFFETTIVA SE DOPPIO OPERATORE]]-Tabella1[[#This Row],[SCARTI]]</f>
        <v>1409</v>
      </c>
      <c r="P599" s="4">
        <v>0.33333333333333331</v>
      </c>
      <c r="Q599" s="4">
        <v>0.5</v>
      </c>
      <c r="R599" s="5">
        <f>Tabella1[[#This Row],[ORA FINE MATTINA]]-Tabella1[[#This Row],[ORA INIZIO MATTINA]]</f>
        <v>0.16666666666666669</v>
      </c>
      <c r="S599" s="4">
        <v>0.5625</v>
      </c>
      <c r="T599" s="4">
        <v>0.72916666666666663</v>
      </c>
      <c r="U599" s="5">
        <f>Tabella1[[#This Row],[ORA FINE POMERIGGIO]]-Tabella1[[#This Row],[ORA INIZIO POMERIGGIO]]</f>
        <v>0.16666666666666663</v>
      </c>
      <c r="V599" s="5">
        <f>Tabella1[[#This Row],[TOT. TEMPO POMERIGGIO]]+Tabella1[[#This Row],[TOT. TEMPO MATTINA]]</f>
        <v>0.33333333333333331</v>
      </c>
      <c r="W599" s="7">
        <f>((HOUR(Tabella1[[#This Row],[TOT. ORE]])*60)+MINUTE(Tabella1[[#This Row],[TOT. ORE]]))</f>
        <v>480</v>
      </c>
      <c r="Y599" s="6">
        <f>Tabella1[[#This Row],[TOT. MINUTI]]-Tabella1[[#This Row],[FERMO MACCHINA]]</f>
        <v>480</v>
      </c>
      <c r="Z599" s="6">
        <f>ROUNDDOWN(Tabella1[[#This Row],[DIFFERENZA EFFETTIVA - SCARTI]]/Tabella1[[#This Row],[TEMPO EFFETTIVO]]*60,0)</f>
        <v>176</v>
      </c>
    </row>
    <row r="600" spans="1:27" x14ac:dyDescent="0.25">
      <c r="A600" s="1">
        <v>44644</v>
      </c>
      <c r="B600">
        <v>11</v>
      </c>
      <c r="C600" s="6" t="str">
        <f>VLOOKUP(Tabella1[[#This Row],[COD. OPERATORE]],Tabella3[],2,FALSE)</f>
        <v>ILENIA</v>
      </c>
      <c r="D600" t="s">
        <v>74</v>
      </c>
      <c r="E600" t="s">
        <v>292</v>
      </c>
      <c r="F600">
        <v>22</v>
      </c>
      <c r="G600" s="6" t="str">
        <f>VLOOKUP(Tabella1[[#This Row],[COD. MACCHINA]],Tabella35[],2,FALSE)</f>
        <v>LASER VIOLA</v>
      </c>
      <c r="H600">
        <v>2226</v>
      </c>
      <c r="I600">
        <v>3064</v>
      </c>
      <c r="J600" s="6">
        <f>Tabella1[[#This Row],[ASS. FINALI]]-Tabella1[[#This Row],[ASS.INIZIALI]]</f>
        <v>838</v>
      </c>
      <c r="K600" t="s">
        <v>20</v>
      </c>
      <c r="M600" s="6">
        <f>ROUNDDOWN(IF(Tabella1[[#This Row],[DOPPIO OPERATORE '[SI/NO']]]="SI",Tabella1[[#This Row],[DIFFERENZA]]/2,Tabella1[[#This Row],[DIFFERENZA]]),0)</f>
        <v>838</v>
      </c>
      <c r="O600" s="6">
        <f>Tabella1[[#This Row],[DIFFERENZA EFFETTIVA SE DOPPIO OPERATORE]]-Tabella1[[#This Row],[SCARTI]]</f>
        <v>838</v>
      </c>
      <c r="P600" s="4">
        <v>0.33333333333333331</v>
      </c>
      <c r="Q600" s="4">
        <v>0.5</v>
      </c>
      <c r="R600" s="5">
        <f>Tabella1[[#This Row],[ORA FINE MATTINA]]-Tabella1[[#This Row],[ORA INIZIO MATTINA]]</f>
        <v>0.16666666666666669</v>
      </c>
      <c r="S600" s="4">
        <v>0.5625</v>
      </c>
      <c r="T600" s="4">
        <v>0.72916666666666663</v>
      </c>
      <c r="U600" s="5">
        <f>Tabella1[[#This Row],[ORA FINE POMERIGGIO]]-Tabella1[[#This Row],[ORA INIZIO POMERIGGIO]]</f>
        <v>0.16666666666666663</v>
      </c>
      <c r="V600" s="5">
        <f>Tabella1[[#This Row],[TOT. TEMPO POMERIGGIO]]+Tabella1[[#This Row],[TOT. TEMPO MATTINA]]</f>
        <v>0.33333333333333331</v>
      </c>
      <c r="W600" s="7">
        <f>((HOUR(Tabella1[[#This Row],[TOT. ORE]])*60)+MINUTE(Tabella1[[#This Row],[TOT. ORE]]))</f>
        <v>480</v>
      </c>
      <c r="Y600" s="6">
        <f>Tabella1[[#This Row],[TOT. MINUTI]]-Tabella1[[#This Row],[FERMO MACCHINA]]</f>
        <v>480</v>
      </c>
      <c r="Z600" s="6">
        <f>ROUNDDOWN(Tabella1[[#This Row],[DIFFERENZA EFFETTIVA - SCARTI]]/Tabella1[[#This Row],[TEMPO EFFETTIVO]]*60,0)</f>
        <v>104</v>
      </c>
    </row>
    <row r="601" spans="1:27" x14ac:dyDescent="0.25">
      <c r="A601" s="1">
        <v>44645</v>
      </c>
      <c r="B601">
        <v>11</v>
      </c>
      <c r="C601" s="6" t="str">
        <f>VLOOKUP(Tabella1[[#This Row],[COD. OPERATORE]],Tabella3[],2,FALSE)</f>
        <v>ILENIA</v>
      </c>
      <c r="D601" t="s">
        <v>56</v>
      </c>
      <c r="E601" t="s">
        <v>295</v>
      </c>
      <c r="F601" t="s">
        <v>64</v>
      </c>
      <c r="G601" s="6" t="str">
        <f>VLOOKUP(Tabella1[[#This Row],[COD. MACCHINA]],Tabella35[],2,FALSE)</f>
        <v>MANUALE</v>
      </c>
      <c r="H601">
        <v>0</v>
      </c>
      <c r="I601">
        <v>794</v>
      </c>
      <c r="J601" s="6">
        <f>Tabella1[[#This Row],[ASS. FINALI]]-Tabella1[[#This Row],[ASS.INIZIALI]]</f>
        <v>794</v>
      </c>
      <c r="K601" t="s">
        <v>20</v>
      </c>
      <c r="M601" s="6">
        <f>ROUNDDOWN(IF(Tabella1[[#This Row],[DOPPIO OPERATORE '[SI/NO']]]="SI",Tabella1[[#This Row],[DIFFERENZA]]/2,Tabella1[[#This Row],[DIFFERENZA]]),0)</f>
        <v>794</v>
      </c>
      <c r="O601" s="6">
        <f>Tabella1[[#This Row],[DIFFERENZA EFFETTIVA SE DOPPIO OPERATORE]]-Tabella1[[#This Row],[SCARTI]]</f>
        <v>794</v>
      </c>
      <c r="P601" s="4">
        <v>0.33333333333333331</v>
      </c>
      <c r="Q601" s="4">
        <v>0.5</v>
      </c>
      <c r="R601" s="5">
        <f>Tabella1[[#This Row],[ORA FINE MATTINA]]-Tabella1[[#This Row],[ORA INIZIO MATTINA]]</f>
        <v>0.16666666666666669</v>
      </c>
      <c r="S601" s="4">
        <v>0.5625</v>
      </c>
      <c r="T601" s="4">
        <v>0.72916666666666663</v>
      </c>
      <c r="U601" s="5">
        <f>Tabella1[[#This Row],[ORA FINE POMERIGGIO]]-Tabella1[[#This Row],[ORA INIZIO POMERIGGIO]]</f>
        <v>0.16666666666666663</v>
      </c>
      <c r="V601" s="5">
        <f>Tabella1[[#This Row],[TOT. TEMPO POMERIGGIO]]+Tabella1[[#This Row],[TOT. TEMPO MATTINA]]</f>
        <v>0.33333333333333331</v>
      </c>
      <c r="W601" s="7">
        <f>((HOUR(Tabella1[[#This Row],[TOT. ORE]])*60)+MINUTE(Tabella1[[#This Row],[TOT. ORE]]))</f>
        <v>480</v>
      </c>
      <c r="Y601" s="6">
        <f>Tabella1[[#This Row],[TOT. MINUTI]]-Tabella1[[#This Row],[FERMO MACCHINA]]</f>
        <v>480</v>
      </c>
      <c r="Z601" s="6">
        <f>ROUNDDOWN(Tabella1[[#This Row],[DIFFERENZA EFFETTIVA - SCARTI]]/Tabella1[[#This Row],[TEMPO EFFETTIVO]]*60,0)</f>
        <v>99</v>
      </c>
      <c r="AA601" t="s">
        <v>66</v>
      </c>
    </row>
    <row r="602" spans="1:27" x14ac:dyDescent="0.25">
      <c r="A602" s="1">
        <v>44645</v>
      </c>
      <c r="B602">
        <v>11</v>
      </c>
      <c r="C602" s="6" t="str">
        <f>VLOOKUP(Tabella1[[#This Row],[COD. OPERATORE]],Tabella3[],2,FALSE)</f>
        <v>ILENIA</v>
      </c>
      <c r="D602" t="s">
        <v>296</v>
      </c>
      <c r="E602" t="s">
        <v>297</v>
      </c>
      <c r="F602" t="s">
        <v>64</v>
      </c>
      <c r="G602" s="6" t="str">
        <f>VLOOKUP(Tabella1[[#This Row],[COD. MACCHINA]],Tabella35[],2,FALSE)</f>
        <v>MANUALE</v>
      </c>
      <c r="H602">
        <v>0</v>
      </c>
      <c r="I602">
        <v>1000</v>
      </c>
      <c r="J602" s="6">
        <f>Tabella1[[#This Row],[ASS. FINALI]]-Tabella1[[#This Row],[ASS.INIZIALI]]</f>
        <v>1000</v>
      </c>
      <c r="K602" t="s">
        <v>20</v>
      </c>
      <c r="M602" s="6">
        <f>ROUNDDOWN(IF(Tabella1[[#This Row],[DOPPIO OPERATORE '[SI/NO']]]="SI",Tabella1[[#This Row],[DIFFERENZA]]/2,Tabella1[[#This Row],[DIFFERENZA]]),0)</f>
        <v>1000</v>
      </c>
      <c r="O602" s="6">
        <f>Tabella1[[#This Row],[DIFFERENZA EFFETTIVA SE DOPPIO OPERATORE]]-Tabella1[[#This Row],[SCARTI]]</f>
        <v>1000</v>
      </c>
      <c r="P602" s="4">
        <v>0.65625</v>
      </c>
      <c r="Q602" s="4">
        <v>0.72916666666666663</v>
      </c>
      <c r="R602" s="5">
        <f>Tabella1[[#This Row],[ORA FINE MATTINA]]-Tabella1[[#This Row],[ORA INIZIO MATTINA]]</f>
        <v>7.291666666666663E-2</v>
      </c>
      <c r="S602" s="4"/>
      <c r="T602" s="4"/>
      <c r="U602" s="5">
        <f>Tabella1[[#This Row],[ORA FINE POMERIGGIO]]-Tabella1[[#This Row],[ORA INIZIO POMERIGGIO]]</f>
        <v>0</v>
      </c>
      <c r="V602" s="5">
        <f>Tabella1[[#This Row],[TOT. TEMPO POMERIGGIO]]+Tabella1[[#This Row],[TOT. TEMPO MATTINA]]</f>
        <v>7.291666666666663E-2</v>
      </c>
      <c r="W602" s="7">
        <f>((HOUR(Tabella1[[#This Row],[TOT. ORE]])*60)+MINUTE(Tabella1[[#This Row],[TOT. ORE]]))</f>
        <v>105</v>
      </c>
      <c r="Y602" s="6">
        <f>Tabella1[[#This Row],[TOT. MINUTI]]-Tabella1[[#This Row],[FERMO MACCHINA]]</f>
        <v>105</v>
      </c>
      <c r="Z602" s="6">
        <f>ROUNDDOWN(Tabella1[[#This Row],[DIFFERENZA EFFETTIVA - SCARTI]]/Tabella1[[#This Row],[TEMPO EFFETTIVO]]*60,0)</f>
        <v>571</v>
      </c>
      <c r="AA602" t="s">
        <v>66</v>
      </c>
    </row>
    <row r="603" spans="1:27" x14ac:dyDescent="0.25">
      <c r="A603" s="1">
        <v>44648</v>
      </c>
      <c r="B603">
        <v>11</v>
      </c>
      <c r="C603" s="6" t="str">
        <f>VLOOKUP(Tabella1[[#This Row],[COD. OPERATORE]],Tabella3[],2,FALSE)</f>
        <v>ILENIA</v>
      </c>
      <c r="D603" t="s">
        <v>74</v>
      </c>
      <c r="E603" t="s">
        <v>292</v>
      </c>
      <c r="F603">
        <v>4</v>
      </c>
      <c r="G603" s="6" t="str">
        <f>VLOOKUP(Tabella1[[#This Row],[COD. MACCHINA]],Tabella35[],2,FALSE)</f>
        <v>LASER VERDE</v>
      </c>
      <c r="H603">
        <v>4327</v>
      </c>
      <c r="I603">
        <v>5256</v>
      </c>
      <c r="J603" s="6">
        <f>Tabella1[[#This Row],[ASS. FINALI]]-Tabella1[[#This Row],[ASS.INIZIALI]]</f>
        <v>929</v>
      </c>
      <c r="K603" t="s">
        <v>20</v>
      </c>
      <c r="M603" s="6">
        <f>ROUNDDOWN(IF(Tabella1[[#This Row],[DOPPIO OPERATORE '[SI/NO']]]="SI",Tabella1[[#This Row],[DIFFERENZA]]/2,Tabella1[[#This Row],[DIFFERENZA]]),0)</f>
        <v>929</v>
      </c>
      <c r="O603" s="6">
        <f>Tabella1[[#This Row],[DIFFERENZA EFFETTIVA SE DOPPIO OPERATORE]]-Tabella1[[#This Row],[SCARTI]]</f>
        <v>929</v>
      </c>
      <c r="P603" s="4">
        <v>0.33333333333333331</v>
      </c>
      <c r="Q603" s="4">
        <v>0.5</v>
      </c>
      <c r="R603" s="5">
        <f>Tabella1[[#This Row],[ORA FINE MATTINA]]-Tabella1[[#This Row],[ORA INIZIO MATTINA]]</f>
        <v>0.16666666666666669</v>
      </c>
      <c r="S603" s="4">
        <v>0.5625</v>
      </c>
      <c r="T603" s="4">
        <v>0.69791666666666663</v>
      </c>
      <c r="U603" s="5">
        <f>Tabella1[[#This Row],[ORA FINE POMERIGGIO]]-Tabella1[[#This Row],[ORA INIZIO POMERIGGIO]]</f>
        <v>0.13541666666666663</v>
      </c>
      <c r="V603" s="5">
        <f>Tabella1[[#This Row],[TOT. TEMPO POMERIGGIO]]+Tabella1[[#This Row],[TOT. TEMPO MATTINA]]</f>
        <v>0.30208333333333331</v>
      </c>
      <c r="W603" s="7">
        <f>((HOUR(Tabella1[[#This Row],[TOT. ORE]])*60)+MINUTE(Tabella1[[#This Row],[TOT. ORE]]))</f>
        <v>435</v>
      </c>
      <c r="Y603" s="6">
        <f>Tabella1[[#This Row],[TOT. MINUTI]]-Tabella1[[#This Row],[FERMO MACCHINA]]</f>
        <v>435</v>
      </c>
      <c r="Z603" s="6">
        <f>ROUNDDOWN(Tabella1[[#This Row],[DIFFERENZA EFFETTIVA - SCARTI]]/Tabella1[[#This Row],[TEMPO EFFETTIVO]]*60,0)</f>
        <v>128</v>
      </c>
    </row>
    <row r="604" spans="1:27" x14ac:dyDescent="0.25">
      <c r="A604" s="1">
        <v>44648</v>
      </c>
      <c r="B604">
        <v>11</v>
      </c>
      <c r="C604" s="6" t="str">
        <f>VLOOKUP(Tabella1[[#This Row],[COD. OPERATORE]],Tabella3[],2,FALSE)</f>
        <v>ILENIA</v>
      </c>
      <c r="D604" t="s">
        <v>74</v>
      </c>
      <c r="E604" t="s">
        <v>292</v>
      </c>
      <c r="F604">
        <v>22</v>
      </c>
      <c r="G604" s="6" t="str">
        <f>VLOOKUP(Tabella1[[#This Row],[COD. MACCHINA]],Tabella35[],2,FALSE)</f>
        <v>LASER VIOLA</v>
      </c>
      <c r="H604">
        <v>3972</v>
      </c>
      <c r="I604">
        <v>4650</v>
      </c>
      <c r="J604" s="6">
        <f>Tabella1[[#This Row],[ASS. FINALI]]-Tabella1[[#This Row],[ASS.INIZIALI]]</f>
        <v>678</v>
      </c>
      <c r="K604" t="s">
        <v>20</v>
      </c>
      <c r="M604" s="6">
        <f>ROUNDDOWN(IF(Tabella1[[#This Row],[DOPPIO OPERATORE '[SI/NO']]]="SI",Tabella1[[#This Row],[DIFFERENZA]]/2,Tabella1[[#This Row],[DIFFERENZA]]),0)</f>
        <v>678</v>
      </c>
      <c r="O604" s="6">
        <f>Tabella1[[#This Row],[DIFFERENZA EFFETTIVA SE DOPPIO OPERATORE]]-Tabella1[[#This Row],[SCARTI]]</f>
        <v>678</v>
      </c>
      <c r="P604" s="4">
        <v>0.33333333333333331</v>
      </c>
      <c r="Q604" s="4">
        <v>0.5</v>
      </c>
      <c r="R604" s="5">
        <f>Tabella1[[#This Row],[ORA FINE MATTINA]]-Tabella1[[#This Row],[ORA INIZIO MATTINA]]</f>
        <v>0.16666666666666669</v>
      </c>
      <c r="S604" s="4">
        <v>0.5625</v>
      </c>
      <c r="T604" s="4">
        <v>0.69791666666666663</v>
      </c>
      <c r="U604" s="5">
        <f>Tabella1[[#This Row],[ORA FINE POMERIGGIO]]-Tabella1[[#This Row],[ORA INIZIO POMERIGGIO]]</f>
        <v>0.13541666666666663</v>
      </c>
      <c r="V604" s="5">
        <f>Tabella1[[#This Row],[TOT. TEMPO POMERIGGIO]]+Tabella1[[#This Row],[TOT. TEMPO MATTINA]]</f>
        <v>0.30208333333333331</v>
      </c>
      <c r="W604" s="7">
        <f>((HOUR(Tabella1[[#This Row],[TOT. ORE]])*60)+MINUTE(Tabella1[[#This Row],[TOT. ORE]]))</f>
        <v>435</v>
      </c>
      <c r="Y604" s="6">
        <f>Tabella1[[#This Row],[TOT. MINUTI]]-Tabella1[[#This Row],[FERMO MACCHINA]]</f>
        <v>435</v>
      </c>
      <c r="Z604" s="6">
        <f>ROUNDDOWN(Tabella1[[#This Row],[DIFFERENZA EFFETTIVA - SCARTI]]/Tabella1[[#This Row],[TEMPO EFFETTIVO]]*60,0)</f>
        <v>93</v>
      </c>
    </row>
    <row r="605" spans="1:27" x14ac:dyDescent="0.25">
      <c r="A605" s="1">
        <v>44648</v>
      </c>
      <c r="B605">
        <v>11</v>
      </c>
      <c r="C605" s="6" t="str">
        <f>VLOOKUP(Tabella1[[#This Row],[COD. OPERATORE]],Tabella3[],2,FALSE)</f>
        <v>ILENIA</v>
      </c>
      <c r="D605" t="s">
        <v>296</v>
      </c>
      <c r="E605" t="s">
        <v>297</v>
      </c>
      <c r="F605" t="s">
        <v>64</v>
      </c>
      <c r="G605" s="6" t="str">
        <f>VLOOKUP(Tabella1[[#This Row],[COD. MACCHINA]],Tabella35[],2,FALSE)</f>
        <v>MANUALE</v>
      </c>
      <c r="H605">
        <v>1000</v>
      </c>
      <c r="I605">
        <v>1350</v>
      </c>
      <c r="J605" s="6">
        <f>Tabella1[[#This Row],[ASS. FINALI]]-Tabella1[[#This Row],[ASS.INIZIALI]]</f>
        <v>350</v>
      </c>
      <c r="K605" t="s">
        <v>20</v>
      </c>
      <c r="M605" s="6">
        <f>ROUNDDOWN(IF(Tabella1[[#This Row],[DOPPIO OPERATORE '[SI/NO']]]="SI",Tabella1[[#This Row],[DIFFERENZA]]/2,Tabella1[[#This Row],[DIFFERENZA]]),0)</f>
        <v>350</v>
      </c>
      <c r="O605" s="6">
        <f>Tabella1[[#This Row],[DIFFERENZA EFFETTIVA SE DOPPIO OPERATORE]]-Tabella1[[#This Row],[SCARTI]]</f>
        <v>350</v>
      </c>
      <c r="P605" s="4">
        <v>0.69791666666666663</v>
      </c>
      <c r="Q605" s="4">
        <v>0.72916666666666663</v>
      </c>
      <c r="R605" s="5">
        <f>Tabella1[[#This Row],[ORA FINE MATTINA]]-Tabella1[[#This Row],[ORA INIZIO MATTINA]]</f>
        <v>3.125E-2</v>
      </c>
      <c r="S605" s="4"/>
      <c r="T605" s="4"/>
      <c r="U605" s="5">
        <f>Tabella1[[#This Row],[ORA FINE POMERIGGIO]]-Tabella1[[#This Row],[ORA INIZIO POMERIGGIO]]</f>
        <v>0</v>
      </c>
      <c r="V605" s="5">
        <f>Tabella1[[#This Row],[TOT. TEMPO POMERIGGIO]]+Tabella1[[#This Row],[TOT. TEMPO MATTINA]]</f>
        <v>3.125E-2</v>
      </c>
      <c r="W605" s="7">
        <f>((HOUR(Tabella1[[#This Row],[TOT. ORE]])*60)+MINUTE(Tabella1[[#This Row],[TOT. ORE]]))</f>
        <v>45</v>
      </c>
      <c r="Y605" s="6">
        <f>Tabella1[[#This Row],[TOT. MINUTI]]-Tabella1[[#This Row],[FERMO MACCHINA]]</f>
        <v>45</v>
      </c>
      <c r="Z605" s="6">
        <f>ROUNDDOWN(Tabella1[[#This Row],[DIFFERENZA EFFETTIVA - SCARTI]]/Tabella1[[#This Row],[TEMPO EFFETTIVO]]*60,0)</f>
        <v>466</v>
      </c>
    </row>
    <row r="606" spans="1:27" x14ac:dyDescent="0.25">
      <c r="A606" s="1">
        <v>44649</v>
      </c>
      <c r="B606">
        <v>11</v>
      </c>
      <c r="C606" s="6" t="str">
        <f>VLOOKUP(Tabella1[[#This Row],[COD. OPERATORE]],Tabella3[],2,FALSE)</f>
        <v>ILENIA</v>
      </c>
      <c r="D606" t="s">
        <v>296</v>
      </c>
      <c r="E606" t="s">
        <v>297</v>
      </c>
      <c r="F606" t="s">
        <v>64</v>
      </c>
      <c r="G606" s="6" t="str">
        <f>VLOOKUP(Tabella1[[#This Row],[COD. MACCHINA]],Tabella35[],2,FALSE)</f>
        <v>MANUALE</v>
      </c>
      <c r="H606">
        <v>1350</v>
      </c>
      <c r="I606">
        <v>6500</v>
      </c>
      <c r="J606" s="6">
        <f>Tabella1[[#This Row],[ASS. FINALI]]-Tabella1[[#This Row],[ASS.INIZIALI]]</f>
        <v>5150</v>
      </c>
      <c r="K606" t="s">
        <v>20</v>
      </c>
      <c r="M606" s="6">
        <f>ROUNDDOWN(IF(Tabella1[[#This Row],[DOPPIO OPERATORE '[SI/NO']]]="SI",Tabella1[[#This Row],[DIFFERENZA]]/2,Tabella1[[#This Row],[DIFFERENZA]]),0)</f>
        <v>5150</v>
      </c>
      <c r="O606" s="6">
        <f>Tabella1[[#This Row],[DIFFERENZA EFFETTIVA SE DOPPIO OPERATORE]]-Tabella1[[#This Row],[SCARTI]]</f>
        <v>5150</v>
      </c>
      <c r="P606" s="4">
        <v>0.33333333333333331</v>
      </c>
      <c r="Q606" s="4">
        <v>0.5</v>
      </c>
      <c r="R606" s="5">
        <f>Tabella1[[#This Row],[ORA FINE MATTINA]]-Tabella1[[#This Row],[ORA INIZIO MATTINA]]</f>
        <v>0.16666666666666669</v>
      </c>
      <c r="S606" s="4">
        <v>0.5625</v>
      </c>
      <c r="T606" s="4">
        <v>0.72916666666666663</v>
      </c>
      <c r="U606" s="5">
        <f>Tabella1[[#This Row],[ORA FINE POMERIGGIO]]-Tabella1[[#This Row],[ORA INIZIO POMERIGGIO]]</f>
        <v>0.16666666666666663</v>
      </c>
      <c r="V606" s="5">
        <f>Tabella1[[#This Row],[TOT. TEMPO POMERIGGIO]]+Tabella1[[#This Row],[TOT. TEMPO MATTINA]]</f>
        <v>0.33333333333333331</v>
      </c>
      <c r="W606" s="7">
        <f>((HOUR(Tabella1[[#This Row],[TOT. ORE]])*60)+MINUTE(Tabella1[[#This Row],[TOT. ORE]]))</f>
        <v>480</v>
      </c>
      <c r="Y606" s="6">
        <f>Tabella1[[#This Row],[TOT. MINUTI]]-Tabella1[[#This Row],[FERMO MACCHINA]]</f>
        <v>480</v>
      </c>
      <c r="Z606" s="6">
        <f>ROUNDDOWN(Tabella1[[#This Row],[DIFFERENZA EFFETTIVA - SCARTI]]/Tabella1[[#This Row],[TEMPO EFFETTIVO]]*60,0)</f>
        <v>643</v>
      </c>
    </row>
    <row r="607" spans="1:27" x14ac:dyDescent="0.25">
      <c r="A607" s="1">
        <v>44650</v>
      </c>
      <c r="B607">
        <v>11</v>
      </c>
      <c r="C607" s="6" t="str">
        <f>VLOOKUP(Tabella1[[#This Row],[COD. OPERATORE]],Tabella3[],2,FALSE)</f>
        <v>ILENIA</v>
      </c>
      <c r="D607" t="s">
        <v>296</v>
      </c>
      <c r="E607" t="s">
        <v>297</v>
      </c>
      <c r="F607" t="s">
        <v>64</v>
      </c>
      <c r="G607" s="6" t="str">
        <f>VLOOKUP(Tabella1[[#This Row],[COD. MACCHINA]],Tabella35[],2,FALSE)</f>
        <v>MANUALE</v>
      </c>
      <c r="H607">
        <v>6500</v>
      </c>
      <c r="I607">
        <v>11500</v>
      </c>
      <c r="J607" s="6">
        <f>Tabella1[[#This Row],[ASS. FINALI]]-Tabella1[[#This Row],[ASS.INIZIALI]]</f>
        <v>5000</v>
      </c>
      <c r="K607" t="s">
        <v>20</v>
      </c>
      <c r="M607" s="6">
        <f>ROUNDDOWN(IF(Tabella1[[#This Row],[DOPPIO OPERATORE '[SI/NO']]]="SI",Tabella1[[#This Row],[DIFFERENZA]]/2,Tabella1[[#This Row],[DIFFERENZA]]),0)</f>
        <v>5000</v>
      </c>
      <c r="O607" s="6">
        <f>Tabella1[[#This Row],[DIFFERENZA EFFETTIVA SE DOPPIO OPERATORE]]-Tabella1[[#This Row],[SCARTI]]</f>
        <v>5000</v>
      </c>
      <c r="P607" s="4">
        <v>0.33333333333333331</v>
      </c>
      <c r="Q607" s="4">
        <v>0.5</v>
      </c>
      <c r="R607" s="5">
        <f>Tabella1[[#This Row],[ORA FINE MATTINA]]-Tabella1[[#This Row],[ORA INIZIO MATTINA]]</f>
        <v>0.16666666666666669</v>
      </c>
      <c r="S607" s="4">
        <v>0.5625</v>
      </c>
      <c r="T607" s="4">
        <v>0.72916666666666663</v>
      </c>
      <c r="U607" s="5">
        <f>Tabella1[[#This Row],[ORA FINE POMERIGGIO]]-Tabella1[[#This Row],[ORA INIZIO POMERIGGIO]]</f>
        <v>0.16666666666666663</v>
      </c>
      <c r="V607" s="5">
        <f>Tabella1[[#This Row],[TOT. TEMPO POMERIGGIO]]+Tabella1[[#This Row],[TOT. TEMPO MATTINA]]</f>
        <v>0.33333333333333331</v>
      </c>
      <c r="W607" s="7">
        <f>((HOUR(Tabella1[[#This Row],[TOT. ORE]])*60)+MINUTE(Tabella1[[#This Row],[TOT. ORE]]))</f>
        <v>480</v>
      </c>
      <c r="Y607" s="6">
        <f>Tabella1[[#This Row],[TOT. MINUTI]]-Tabella1[[#This Row],[FERMO MACCHINA]]</f>
        <v>480</v>
      </c>
      <c r="Z607" s="6">
        <f>ROUNDDOWN(Tabella1[[#This Row],[DIFFERENZA EFFETTIVA - SCARTI]]/Tabella1[[#This Row],[TEMPO EFFETTIVO]]*60,0)</f>
        <v>625</v>
      </c>
      <c r="AA607" t="s">
        <v>66</v>
      </c>
    </row>
    <row r="608" spans="1:27" x14ac:dyDescent="0.25">
      <c r="A608" s="1">
        <v>44651</v>
      </c>
      <c r="B608">
        <v>11</v>
      </c>
      <c r="C608" s="6" t="str">
        <f>VLOOKUP(Tabella1[[#This Row],[COD. OPERATORE]],Tabella3[],2,FALSE)</f>
        <v>ILENIA</v>
      </c>
      <c r="D608" t="s">
        <v>296</v>
      </c>
      <c r="E608" t="s">
        <v>297</v>
      </c>
      <c r="F608" t="s">
        <v>64</v>
      </c>
      <c r="G608" s="6" t="str">
        <f>VLOOKUP(Tabella1[[#This Row],[COD. MACCHINA]],Tabella35[],2,FALSE)</f>
        <v>MANUALE</v>
      </c>
      <c r="H608">
        <v>11500</v>
      </c>
      <c r="I608">
        <v>12000</v>
      </c>
      <c r="J608" s="6">
        <f>Tabella1[[#This Row],[ASS. FINALI]]-Tabella1[[#This Row],[ASS.INIZIALI]]</f>
        <v>500</v>
      </c>
      <c r="K608" t="s">
        <v>20</v>
      </c>
      <c r="M608" s="6">
        <f>ROUNDDOWN(IF(Tabella1[[#This Row],[DOPPIO OPERATORE '[SI/NO']]]="SI",Tabella1[[#This Row],[DIFFERENZA]]/2,Tabella1[[#This Row],[DIFFERENZA]]),0)</f>
        <v>500</v>
      </c>
      <c r="O608" s="6">
        <f>Tabella1[[#This Row],[DIFFERENZA EFFETTIVA SE DOPPIO OPERATORE]]-Tabella1[[#This Row],[SCARTI]]</f>
        <v>500</v>
      </c>
      <c r="P608" s="4">
        <v>0.33333333333333331</v>
      </c>
      <c r="Q608" s="4">
        <v>0.40625</v>
      </c>
      <c r="R608" s="5">
        <f>Tabella1[[#This Row],[ORA FINE MATTINA]]-Tabella1[[#This Row],[ORA INIZIO MATTINA]]</f>
        <v>7.2916666666666685E-2</v>
      </c>
      <c r="S608" s="4"/>
      <c r="T608" s="4"/>
      <c r="U608" s="5">
        <f>Tabella1[[#This Row],[ORA FINE POMERIGGIO]]-Tabella1[[#This Row],[ORA INIZIO POMERIGGIO]]</f>
        <v>0</v>
      </c>
      <c r="V608" s="5">
        <f>Tabella1[[#This Row],[TOT. TEMPO POMERIGGIO]]+Tabella1[[#This Row],[TOT. TEMPO MATTINA]]</f>
        <v>7.2916666666666685E-2</v>
      </c>
      <c r="W608" s="7">
        <f>((HOUR(Tabella1[[#This Row],[TOT. ORE]])*60)+MINUTE(Tabella1[[#This Row],[TOT. ORE]]))</f>
        <v>105</v>
      </c>
      <c r="Y608" s="6">
        <f>Tabella1[[#This Row],[TOT. MINUTI]]-Tabella1[[#This Row],[FERMO MACCHINA]]</f>
        <v>105</v>
      </c>
      <c r="Z608" s="6">
        <f>ROUNDDOWN(Tabella1[[#This Row],[DIFFERENZA EFFETTIVA - SCARTI]]/Tabella1[[#This Row],[TEMPO EFFETTIVO]]*60,0)</f>
        <v>285</v>
      </c>
      <c r="AA608" t="s">
        <v>66</v>
      </c>
    </row>
    <row r="609" spans="1:26" x14ac:dyDescent="0.25">
      <c r="A609" s="1">
        <v>44643</v>
      </c>
      <c r="B609">
        <v>32</v>
      </c>
      <c r="C609" s="6" t="str">
        <f>VLOOKUP(Tabella1[[#This Row],[COD. OPERATORE]],Tabella3[],2,FALSE)</f>
        <v>ALESSANDRA</v>
      </c>
      <c r="D609" t="s">
        <v>74</v>
      </c>
      <c r="E609" t="s">
        <v>288</v>
      </c>
      <c r="F609" t="s">
        <v>64</v>
      </c>
      <c r="G609" s="6" t="str">
        <f>VLOOKUP(Tabella1[[#This Row],[COD. MACCHINA]],Tabella35[],2,FALSE)</f>
        <v>MANUALE</v>
      </c>
      <c r="H609">
        <v>0</v>
      </c>
      <c r="I609">
        <v>2700</v>
      </c>
      <c r="J609" s="6">
        <f>Tabella1[[#This Row],[ASS. FINALI]]-Tabella1[[#This Row],[ASS.INIZIALI]]</f>
        <v>2700</v>
      </c>
      <c r="K609" t="s">
        <v>20</v>
      </c>
      <c r="M609" s="6">
        <f>ROUNDDOWN(IF(Tabella1[[#This Row],[DOPPIO OPERATORE '[SI/NO']]]="SI",Tabella1[[#This Row],[DIFFERENZA]]/2,Tabella1[[#This Row],[DIFFERENZA]]),0)</f>
        <v>2700</v>
      </c>
      <c r="O609" s="6">
        <f>Tabella1[[#This Row],[DIFFERENZA EFFETTIVA SE DOPPIO OPERATORE]]-Tabella1[[#This Row],[SCARTI]]</f>
        <v>2700</v>
      </c>
      <c r="P609" s="4">
        <v>0.44444444444444442</v>
      </c>
      <c r="Q609" s="4">
        <v>0.5</v>
      </c>
      <c r="R609" s="5">
        <f>Tabella1[[#This Row],[ORA FINE MATTINA]]-Tabella1[[#This Row],[ORA INIZIO MATTINA]]</f>
        <v>5.555555555555558E-2</v>
      </c>
      <c r="S609" s="4">
        <v>0.5625</v>
      </c>
      <c r="T609" s="4">
        <v>0.72916666666666663</v>
      </c>
      <c r="U609" s="5">
        <f>Tabella1[[#This Row],[ORA FINE POMERIGGIO]]-Tabella1[[#This Row],[ORA INIZIO POMERIGGIO]]</f>
        <v>0.16666666666666663</v>
      </c>
      <c r="V609" s="5">
        <f>Tabella1[[#This Row],[TOT. TEMPO POMERIGGIO]]+Tabella1[[#This Row],[TOT. TEMPO MATTINA]]</f>
        <v>0.22222222222222221</v>
      </c>
      <c r="W609" s="7">
        <f>((HOUR(Tabella1[[#This Row],[TOT. ORE]])*60)+MINUTE(Tabella1[[#This Row],[TOT. ORE]]))</f>
        <v>320</v>
      </c>
      <c r="Y609" s="6">
        <f>Tabella1[[#This Row],[TOT. MINUTI]]-Tabella1[[#This Row],[FERMO MACCHINA]]</f>
        <v>320</v>
      </c>
      <c r="Z609" s="6">
        <f>ROUNDDOWN(Tabella1[[#This Row],[DIFFERENZA EFFETTIVA - SCARTI]]/Tabella1[[#This Row],[TEMPO EFFETTIVO]]*60,0)</f>
        <v>506</v>
      </c>
    </row>
    <row r="610" spans="1:26" x14ac:dyDescent="0.25">
      <c r="A610" s="1">
        <v>44644</v>
      </c>
      <c r="B610">
        <v>32</v>
      </c>
      <c r="C610" s="6" t="str">
        <f>VLOOKUP(Tabella1[[#This Row],[COD. OPERATORE]],Tabella3[],2,FALSE)</f>
        <v>ALESSANDRA</v>
      </c>
      <c r="D610" t="s">
        <v>74</v>
      </c>
      <c r="E610" t="s">
        <v>288</v>
      </c>
      <c r="F610" t="s">
        <v>64</v>
      </c>
      <c r="G610" s="6" t="str">
        <f>VLOOKUP(Tabella1[[#This Row],[COD. MACCHINA]],Tabella35[],2,FALSE)</f>
        <v>MANUALE</v>
      </c>
      <c r="H610">
        <v>6</v>
      </c>
      <c r="I610">
        <v>4000</v>
      </c>
      <c r="J610" s="6">
        <f>Tabella1[[#This Row],[ASS. FINALI]]-Tabella1[[#This Row],[ASS.INIZIALI]]</f>
        <v>3994</v>
      </c>
      <c r="K610" t="s">
        <v>20</v>
      </c>
      <c r="M610" s="6">
        <f>ROUNDDOWN(IF(Tabella1[[#This Row],[DOPPIO OPERATORE '[SI/NO']]]="SI",Tabella1[[#This Row],[DIFFERENZA]]/2,Tabella1[[#This Row],[DIFFERENZA]]),0)</f>
        <v>3994</v>
      </c>
      <c r="O610" s="6">
        <f>Tabella1[[#This Row],[DIFFERENZA EFFETTIVA SE DOPPIO OPERATORE]]-Tabella1[[#This Row],[SCARTI]]</f>
        <v>3994</v>
      </c>
      <c r="P610" s="4">
        <v>0.3125</v>
      </c>
      <c r="Q610" s="4">
        <v>0.5</v>
      </c>
      <c r="R610" s="5">
        <f>Tabella1[[#This Row],[ORA FINE MATTINA]]-Tabella1[[#This Row],[ORA INIZIO MATTINA]]</f>
        <v>0.1875</v>
      </c>
      <c r="S610" s="4"/>
      <c r="T610" s="4"/>
      <c r="U610" s="5">
        <f>Tabella1[[#This Row],[ORA FINE POMERIGGIO]]-Tabella1[[#This Row],[ORA INIZIO POMERIGGIO]]</f>
        <v>0</v>
      </c>
      <c r="V610" s="5">
        <f>Tabella1[[#This Row],[TOT. TEMPO POMERIGGIO]]+Tabella1[[#This Row],[TOT. TEMPO MATTINA]]</f>
        <v>0.1875</v>
      </c>
      <c r="W610" s="7">
        <f>((HOUR(Tabella1[[#This Row],[TOT. ORE]])*60)+MINUTE(Tabella1[[#This Row],[TOT. ORE]]))</f>
        <v>270</v>
      </c>
      <c r="Y610" s="6">
        <f>Tabella1[[#This Row],[TOT. MINUTI]]-Tabella1[[#This Row],[FERMO MACCHINA]]</f>
        <v>270</v>
      </c>
      <c r="Z610" s="6">
        <f>ROUNDDOWN(Tabella1[[#This Row],[DIFFERENZA EFFETTIVA - SCARTI]]/Tabella1[[#This Row],[TEMPO EFFETTIVO]]*60,0)</f>
        <v>887</v>
      </c>
    </row>
    <row r="611" spans="1:26" x14ac:dyDescent="0.25">
      <c r="A611" s="1">
        <v>44645</v>
      </c>
      <c r="B611">
        <v>32</v>
      </c>
      <c r="C611" s="6" t="str">
        <f>VLOOKUP(Tabella1[[#This Row],[COD. OPERATORE]],Tabella3[],2,FALSE)</f>
        <v>ALESSANDRA</v>
      </c>
      <c r="D611" t="s">
        <v>74</v>
      </c>
      <c r="E611" t="s">
        <v>279</v>
      </c>
      <c r="F611">
        <v>4</v>
      </c>
      <c r="G611" s="6" t="str">
        <f>VLOOKUP(Tabella1[[#This Row],[COD. MACCHINA]],Tabella35[],2,FALSE)</f>
        <v>LASER VERDE</v>
      </c>
      <c r="H611">
        <v>3065</v>
      </c>
      <c r="I611">
        <v>3971</v>
      </c>
      <c r="J611" s="6">
        <f>Tabella1[[#This Row],[ASS. FINALI]]-Tabella1[[#This Row],[ASS.INIZIALI]]</f>
        <v>906</v>
      </c>
      <c r="K611" t="s">
        <v>20</v>
      </c>
      <c r="M611" s="6">
        <f>ROUNDDOWN(IF(Tabella1[[#This Row],[DOPPIO OPERATORE '[SI/NO']]]="SI",Tabella1[[#This Row],[DIFFERENZA]]/2,Tabella1[[#This Row],[DIFFERENZA]]),0)</f>
        <v>906</v>
      </c>
      <c r="O611" s="6">
        <f>Tabella1[[#This Row],[DIFFERENZA EFFETTIVA SE DOPPIO OPERATORE]]-Tabella1[[#This Row],[SCARTI]]</f>
        <v>906</v>
      </c>
      <c r="P611" s="4">
        <v>0.3125</v>
      </c>
      <c r="Q611" s="4">
        <v>0.5</v>
      </c>
      <c r="R611" s="5">
        <f>Tabella1[[#This Row],[ORA FINE MATTINA]]-Tabella1[[#This Row],[ORA INIZIO MATTINA]]</f>
        <v>0.1875</v>
      </c>
      <c r="S611" s="4">
        <v>0.5625</v>
      </c>
      <c r="T611" s="4">
        <v>0.72916666666666663</v>
      </c>
      <c r="U611" s="5">
        <f>Tabella1[[#This Row],[ORA FINE POMERIGGIO]]-Tabella1[[#This Row],[ORA INIZIO POMERIGGIO]]</f>
        <v>0.16666666666666663</v>
      </c>
      <c r="V611" s="5">
        <f>Tabella1[[#This Row],[TOT. TEMPO POMERIGGIO]]+Tabella1[[#This Row],[TOT. TEMPO MATTINA]]</f>
        <v>0.35416666666666663</v>
      </c>
      <c r="W611" s="7">
        <f>((HOUR(Tabella1[[#This Row],[TOT. ORE]])*60)+MINUTE(Tabella1[[#This Row],[TOT. ORE]]))</f>
        <v>510</v>
      </c>
      <c r="Y611" s="6">
        <f>Tabella1[[#This Row],[TOT. MINUTI]]-Tabella1[[#This Row],[FERMO MACCHINA]]</f>
        <v>510</v>
      </c>
      <c r="Z611" s="6">
        <f>ROUNDDOWN(Tabella1[[#This Row],[DIFFERENZA EFFETTIVA - SCARTI]]/Tabella1[[#This Row],[TEMPO EFFETTIVO]]*60,0)</f>
        <v>106</v>
      </c>
    </row>
    <row r="612" spans="1:26" x14ac:dyDescent="0.25">
      <c r="A612" s="1">
        <v>44645</v>
      </c>
      <c r="B612">
        <v>32</v>
      </c>
      <c r="C612" s="6" t="str">
        <f>VLOOKUP(Tabella1[[#This Row],[COD. OPERATORE]],Tabella3[],2,FALSE)</f>
        <v>ALESSANDRA</v>
      </c>
      <c r="D612" t="s">
        <v>74</v>
      </c>
      <c r="E612" t="s">
        <v>299</v>
      </c>
      <c r="F612">
        <v>22</v>
      </c>
      <c r="G612" s="6" t="str">
        <f>VLOOKUP(Tabella1[[#This Row],[COD. MACCHINA]],Tabella35[],2,FALSE)</f>
        <v>LASER VIOLA</v>
      </c>
      <c r="H612">
        <v>3418</v>
      </c>
      <c r="I612">
        <v>4326</v>
      </c>
      <c r="J612" s="6">
        <f>Tabella1[[#This Row],[ASS. FINALI]]-Tabella1[[#This Row],[ASS.INIZIALI]]</f>
        <v>908</v>
      </c>
      <c r="K612" t="s">
        <v>20</v>
      </c>
      <c r="M612" s="6">
        <f>ROUNDDOWN(IF(Tabella1[[#This Row],[DOPPIO OPERATORE '[SI/NO']]]="SI",Tabella1[[#This Row],[DIFFERENZA]]/2,Tabella1[[#This Row],[DIFFERENZA]]),0)</f>
        <v>908</v>
      </c>
      <c r="O612" s="6">
        <f>Tabella1[[#This Row],[DIFFERENZA EFFETTIVA SE DOPPIO OPERATORE]]-Tabella1[[#This Row],[SCARTI]]</f>
        <v>908</v>
      </c>
      <c r="P612" s="4">
        <v>0.3125</v>
      </c>
      <c r="Q612" s="4">
        <v>0.5</v>
      </c>
      <c r="R612" s="5">
        <f>Tabella1[[#This Row],[ORA FINE MATTINA]]-Tabella1[[#This Row],[ORA INIZIO MATTINA]]</f>
        <v>0.1875</v>
      </c>
      <c r="S612" s="4">
        <v>0.5625</v>
      </c>
      <c r="T612" s="4">
        <v>0.72916666666666663</v>
      </c>
      <c r="U612" s="5">
        <f>Tabella1[[#This Row],[ORA FINE POMERIGGIO]]-Tabella1[[#This Row],[ORA INIZIO POMERIGGIO]]</f>
        <v>0.16666666666666663</v>
      </c>
      <c r="V612" s="5">
        <f>Tabella1[[#This Row],[TOT. TEMPO POMERIGGIO]]+Tabella1[[#This Row],[TOT. TEMPO MATTINA]]</f>
        <v>0.35416666666666663</v>
      </c>
      <c r="W612" s="7">
        <f>((HOUR(Tabella1[[#This Row],[TOT. ORE]])*60)+MINUTE(Tabella1[[#This Row],[TOT. ORE]]))</f>
        <v>510</v>
      </c>
      <c r="Y612" s="6">
        <f>Tabella1[[#This Row],[TOT. MINUTI]]-Tabella1[[#This Row],[FERMO MACCHINA]]</f>
        <v>510</v>
      </c>
      <c r="Z612" s="6">
        <f>ROUNDDOWN(Tabella1[[#This Row],[DIFFERENZA EFFETTIVA - SCARTI]]/Tabella1[[#This Row],[TEMPO EFFETTIVO]]*60,0)</f>
        <v>106</v>
      </c>
    </row>
    <row r="613" spans="1:26" x14ac:dyDescent="0.25">
      <c r="A613" s="1">
        <v>44648</v>
      </c>
      <c r="B613">
        <v>32</v>
      </c>
      <c r="C613" s="6" t="str">
        <f>VLOOKUP(Tabella1[[#This Row],[COD. OPERATORE]],Tabella3[],2,FALSE)</f>
        <v>ALESSANDRA</v>
      </c>
      <c r="D613" t="s">
        <v>298</v>
      </c>
      <c r="E613" t="s">
        <v>300</v>
      </c>
      <c r="F613" t="s">
        <v>64</v>
      </c>
      <c r="G613" s="6" t="str">
        <f>VLOOKUP(Tabella1[[#This Row],[COD. MACCHINA]],Tabella35[],2,FALSE)</f>
        <v>MANUALE</v>
      </c>
      <c r="H613">
        <v>0</v>
      </c>
      <c r="I613">
        <v>280</v>
      </c>
      <c r="J613" s="6">
        <f>Tabella1[[#This Row],[ASS. FINALI]]-Tabella1[[#This Row],[ASS.INIZIALI]]</f>
        <v>280</v>
      </c>
      <c r="K613" t="s">
        <v>20</v>
      </c>
      <c r="M613" s="6">
        <f>ROUNDDOWN(IF(Tabella1[[#This Row],[DOPPIO OPERATORE '[SI/NO']]]="SI",Tabella1[[#This Row],[DIFFERENZA]]/2,Tabella1[[#This Row],[DIFFERENZA]]),0)</f>
        <v>280</v>
      </c>
      <c r="O613" s="6">
        <f>Tabella1[[#This Row],[DIFFERENZA EFFETTIVA SE DOPPIO OPERATORE]]-Tabella1[[#This Row],[SCARTI]]</f>
        <v>280</v>
      </c>
      <c r="P613" s="4">
        <v>0.375</v>
      </c>
      <c r="Q613" s="4">
        <v>0.3888888888888889</v>
      </c>
      <c r="R613" s="5">
        <f>Tabella1[[#This Row],[ORA FINE MATTINA]]-Tabella1[[#This Row],[ORA INIZIO MATTINA]]</f>
        <v>1.3888888888888895E-2</v>
      </c>
      <c r="S613" s="4"/>
      <c r="T613" s="4"/>
      <c r="U613" s="5">
        <f>Tabella1[[#This Row],[ORA FINE POMERIGGIO]]-Tabella1[[#This Row],[ORA INIZIO POMERIGGIO]]</f>
        <v>0</v>
      </c>
      <c r="V613" s="5">
        <f>Tabella1[[#This Row],[TOT. TEMPO POMERIGGIO]]+Tabella1[[#This Row],[TOT. TEMPO MATTINA]]</f>
        <v>1.3888888888888895E-2</v>
      </c>
      <c r="W613" s="7">
        <f>((HOUR(Tabella1[[#This Row],[TOT. ORE]])*60)+MINUTE(Tabella1[[#This Row],[TOT. ORE]]))</f>
        <v>20</v>
      </c>
      <c r="Y613" s="6">
        <f>Tabella1[[#This Row],[TOT. MINUTI]]-Tabella1[[#This Row],[FERMO MACCHINA]]</f>
        <v>20</v>
      </c>
      <c r="Z613" s="6">
        <f>ROUNDDOWN(Tabella1[[#This Row],[DIFFERENZA EFFETTIVA - SCARTI]]/Tabella1[[#This Row],[TEMPO EFFETTIVO]]*60,0)</f>
        <v>840</v>
      </c>
    </row>
    <row r="614" spans="1:26" x14ac:dyDescent="0.25">
      <c r="A614" s="1">
        <v>44649</v>
      </c>
      <c r="B614">
        <v>32</v>
      </c>
      <c r="C614" s="6" t="str">
        <f>VLOOKUP(Tabella1[[#This Row],[COD. OPERATORE]],Tabella3[],2,FALSE)</f>
        <v>ALESSANDRA</v>
      </c>
      <c r="D614" t="s">
        <v>56</v>
      </c>
      <c r="E614" t="s">
        <v>63</v>
      </c>
      <c r="F614" t="s">
        <v>64</v>
      </c>
      <c r="G614" s="6" t="str">
        <f>VLOOKUP(Tabella1[[#This Row],[COD. MACCHINA]],Tabella35[],2,FALSE)</f>
        <v>MANUALE</v>
      </c>
      <c r="H614">
        <v>0</v>
      </c>
      <c r="I614">
        <v>126</v>
      </c>
      <c r="J614" s="6">
        <f>Tabella1[[#This Row],[ASS. FINALI]]-Tabella1[[#This Row],[ASS.INIZIALI]]</f>
        <v>126</v>
      </c>
      <c r="K614" t="s">
        <v>20</v>
      </c>
      <c r="M614" s="6">
        <f>ROUNDDOWN(IF(Tabella1[[#This Row],[DOPPIO OPERATORE '[SI/NO']]]="SI",Tabella1[[#This Row],[DIFFERENZA]]/2,Tabella1[[#This Row],[DIFFERENZA]]),0)</f>
        <v>126</v>
      </c>
      <c r="O614" s="6">
        <f>Tabella1[[#This Row],[DIFFERENZA EFFETTIVA SE DOPPIO OPERATORE]]-Tabella1[[#This Row],[SCARTI]]</f>
        <v>126</v>
      </c>
      <c r="P614" s="4">
        <v>0.40277777777777773</v>
      </c>
      <c r="Q614" s="4">
        <v>0.5</v>
      </c>
      <c r="R614" s="5">
        <f>Tabella1[[#This Row],[ORA FINE MATTINA]]-Tabella1[[#This Row],[ORA INIZIO MATTINA]]</f>
        <v>9.7222222222222265E-2</v>
      </c>
      <c r="S614" s="4">
        <v>0.5625</v>
      </c>
      <c r="T614" s="4">
        <v>0.66666666666666663</v>
      </c>
      <c r="U614" s="5">
        <f>Tabella1[[#This Row],[ORA FINE POMERIGGIO]]-Tabella1[[#This Row],[ORA INIZIO POMERIGGIO]]</f>
        <v>0.10416666666666663</v>
      </c>
      <c r="V614" s="5">
        <f>Tabella1[[#This Row],[TOT. TEMPO POMERIGGIO]]+Tabella1[[#This Row],[TOT. TEMPO MATTINA]]</f>
        <v>0.2013888888888889</v>
      </c>
      <c r="W614" s="7">
        <f>((HOUR(Tabella1[[#This Row],[TOT. ORE]])*60)+MINUTE(Tabella1[[#This Row],[TOT. ORE]]))</f>
        <v>290</v>
      </c>
      <c r="Y614" s="6">
        <f>Tabella1[[#This Row],[TOT. MINUTI]]-Tabella1[[#This Row],[FERMO MACCHINA]]</f>
        <v>290</v>
      </c>
      <c r="Z614" s="6">
        <f>ROUNDDOWN(Tabella1[[#This Row],[DIFFERENZA EFFETTIVA - SCARTI]]/Tabella1[[#This Row],[TEMPO EFFETTIVO]]*60,0)</f>
        <v>26</v>
      </c>
    </row>
    <row r="615" spans="1:26" x14ac:dyDescent="0.25">
      <c r="A615" s="1">
        <v>44649</v>
      </c>
      <c r="B615">
        <v>32</v>
      </c>
      <c r="C615" s="6" t="str">
        <f>VLOOKUP(Tabella1[[#This Row],[COD. OPERATORE]],Tabella3[],2,FALSE)</f>
        <v>ALESSANDRA</v>
      </c>
      <c r="D615" t="s">
        <v>56</v>
      </c>
      <c r="E615" t="s">
        <v>160</v>
      </c>
      <c r="F615" t="s">
        <v>64</v>
      </c>
      <c r="G615" s="6" t="str">
        <f>VLOOKUP(Tabella1[[#This Row],[COD. MACCHINA]],Tabella35[],2,FALSE)</f>
        <v>MANUALE</v>
      </c>
      <c r="H615">
        <v>0</v>
      </c>
      <c r="I615">
        <v>60</v>
      </c>
      <c r="J615" s="6">
        <f>Tabella1[[#This Row],[ASS. FINALI]]-Tabella1[[#This Row],[ASS.INIZIALI]]</f>
        <v>60</v>
      </c>
      <c r="K615" t="s">
        <v>20</v>
      </c>
      <c r="M615" s="6">
        <f>ROUNDDOWN(IF(Tabella1[[#This Row],[DOPPIO OPERATORE '[SI/NO']]]="SI",Tabella1[[#This Row],[DIFFERENZA]]/2,Tabella1[[#This Row],[DIFFERENZA]]),0)</f>
        <v>60</v>
      </c>
      <c r="O615" s="6">
        <f>Tabella1[[#This Row],[DIFFERENZA EFFETTIVA SE DOPPIO OPERATORE]]-Tabella1[[#This Row],[SCARTI]]</f>
        <v>60</v>
      </c>
      <c r="P615" s="4">
        <v>0.66666666666666663</v>
      </c>
      <c r="Q615" s="4">
        <v>0.72916666666666663</v>
      </c>
      <c r="R615" s="5">
        <f>Tabella1[[#This Row],[ORA FINE MATTINA]]-Tabella1[[#This Row],[ORA INIZIO MATTINA]]</f>
        <v>6.25E-2</v>
      </c>
      <c r="S615" s="4"/>
      <c r="T615" s="4"/>
      <c r="U615" s="5">
        <f>Tabella1[[#This Row],[ORA FINE POMERIGGIO]]-Tabella1[[#This Row],[ORA INIZIO POMERIGGIO]]</f>
        <v>0</v>
      </c>
      <c r="V615" s="5">
        <f>Tabella1[[#This Row],[TOT. TEMPO POMERIGGIO]]+Tabella1[[#This Row],[TOT. TEMPO MATTINA]]</f>
        <v>6.25E-2</v>
      </c>
      <c r="W615" s="7">
        <f>((HOUR(Tabella1[[#This Row],[TOT. ORE]])*60)+MINUTE(Tabella1[[#This Row],[TOT. ORE]]))</f>
        <v>90</v>
      </c>
      <c r="Y615" s="6">
        <f>Tabella1[[#This Row],[TOT. MINUTI]]-Tabella1[[#This Row],[FERMO MACCHINA]]</f>
        <v>90</v>
      </c>
      <c r="Z615" s="6">
        <f>ROUNDDOWN(Tabella1[[#This Row],[DIFFERENZA EFFETTIVA - SCARTI]]/Tabella1[[#This Row],[TEMPO EFFETTIVO]]*60,0)</f>
        <v>40</v>
      </c>
    </row>
    <row r="616" spans="1:26" x14ac:dyDescent="0.25">
      <c r="A616" s="1">
        <v>44649</v>
      </c>
      <c r="B616">
        <v>32</v>
      </c>
      <c r="C616" s="6" t="str">
        <f>VLOOKUP(Tabella1[[#This Row],[COD. OPERATORE]],Tabella3[],2,FALSE)</f>
        <v>ALESSANDRA</v>
      </c>
      <c r="D616" t="s">
        <v>56</v>
      </c>
      <c r="E616" t="s">
        <v>160</v>
      </c>
      <c r="F616" t="s">
        <v>64</v>
      </c>
      <c r="G616" s="6" t="str">
        <f>VLOOKUP(Tabella1[[#This Row],[COD. MACCHINA]],Tabella35[],2,FALSE)</f>
        <v>MANUALE</v>
      </c>
      <c r="H616">
        <v>60</v>
      </c>
      <c r="I616">
        <v>360</v>
      </c>
      <c r="J616" s="6">
        <f>Tabella1[[#This Row],[ASS. FINALI]]-Tabella1[[#This Row],[ASS.INIZIALI]]</f>
        <v>300</v>
      </c>
      <c r="K616" t="s">
        <v>20</v>
      </c>
      <c r="M616" s="6">
        <f>ROUNDDOWN(IF(Tabella1[[#This Row],[DOPPIO OPERATORE '[SI/NO']]]="SI",Tabella1[[#This Row],[DIFFERENZA]]/2,Tabella1[[#This Row],[DIFFERENZA]]),0)</f>
        <v>300</v>
      </c>
      <c r="O616" s="6">
        <f>Tabella1[[#This Row],[DIFFERENZA EFFETTIVA SE DOPPIO OPERATORE]]-Tabella1[[#This Row],[SCARTI]]</f>
        <v>300</v>
      </c>
      <c r="P616" s="4">
        <v>0.3125</v>
      </c>
      <c r="Q616" s="4">
        <v>0.47916666666666669</v>
      </c>
      <c r="R616" s="5">
        <f>Tabella1[[#This Row],[ORA FINE MATTINA]]-Tabella1[[#This Row],[ORA INIZIO MATTINA]]</f>
        <v>0.16666666666666669</v>
      </c>
      <c r="S616" s="4">
        <v>0.5625</v>
      </c>
      <c r="T616" s="4">
        <v>0.72916666666666663</v>
      </c>
      <c r="U616" s="5">
        <f>Tabella1[[#This Row],[ORA FINE POMERIGGIO]]-Tabella1[[#This Row],[ORA INIZIO POMERIGGIO]]</f>
        <v>0.16666666666666663</v>
      </c>
      <c r="V616" s="5">
        <f>Tabella1[[#This Row],[TOT. TEMPO POMERIGGIO]]+Tabella1[[#This Row],[TOT. TEMPO MATTINA]]</f>
        <v>0.33333333333333331</v>
      </c>
      <c r="W616" s="7">
        <f>((HOUR(Tabella1[[#This Row],[TOT. ORE]])*60)+MINUTE(Tabella1[[#This Row],[TOT. ORE]]))</f>
        <v>480</v>
      </c>
      <c r="Y616" s="6">
        <f>Tabella1[[#This Row],[TOT. MINUTI]]-Tabella1[[#This Row],[FERMO MACCHINA]]</f>
        <v>480</v>
      </c>
      <c r="Z616" s="6">
        <f>ROUNDDOWN(Tabella1[[#This Row],[DIFFERENZA EFFETTIVA - SCARTI]]/Tabella1[[#This Row],[TEMPO EFFETTIVO]]*60,0)</f>
        <v>37</v>
      </c>
    </row>
    <row r="617" spans="1:26" x14ac:dyDescent="0.25">
      <c r="A617" s="1">
        <v>44644</v>
      </c>
      <c r="B617">
        <v>35</v>
      </c>
      <c r="C617" s="6" t="str">
        <f>VLOOKUP(Tabella1[[#This Row],[COD. OPERATORE]],Tabella3[],2,FALSE)</f>
        <v>MELANIA</v>
      </c>
      <c r="D617" t="s">
        <v>16</v>
      </c>
      <c r="E617" t="s">
        <v>290</v>
      </c>
      <c r="F617">
        <v>6</v>
      </c>
      <c r="G617" s="6" t="str">
        <f>VLOOKUP(Tabella1[[#This Row],[COD. MACCHINA]],Tabella35[],2,FALSE)</f>
        <v>MSA matr.4319</v>
      </c>
      <c r="H617">
        <v>575439</v>
      </c>
      <c r="I617">
        <v>576462</v>
      </c>
      <c r="J617" s="6">
        <f>Tabella1[[#This Row],[ASS. FINALI]]-Tabella1[[#This Row],[ASS.INIZIALI]]</f>
        <v>1023</v>
      </c>
      <c r="K617" t="s">
        <v>20</v>
      </c>
      <c r="M617" s="6">
        <f>ROUNDDOWN(IF(Tabella1[[#This Row],[DOPPIO OPERATORE '[SI/NO']]]="SI",Tabella1[[#This Row],[DIFFERENZA]]/2,Tabella1[[#This Row],[DIFFERENZA]]),0)</f>
        <v>1023</v>
      </c>
      <c r="O617" s="6">
        <f>Tabella1[[#This Row],[DIFFERENZA EFFETTIVA SE DOPPIO OPERATORE]]-Tabella1[[#This Row],[SCARTI]]</f>
        <v>1023</v>
      </c>
      <c r="P617" s="4">
        <v>0.36805555555555558</v>
      </c>
      <c r="Q617" s="4">
        <v>0.5</v>
      </c>
      <c r="R617" s="5">
        <f>Tabella1[[#This Row],[ORA FINE MATTINA]]-Tabella1[[#This Row],[ORA INIZIO MATTINA]]</f>
        <v>0.13194444444444442</v>
      </c>
      <c r="S617" s="4"/>
      <c r="T617" s="4"/>
      <c r="U617" s="5">
        <f>Tabella1[[#This Row],[ORA FINE POMERIGGIO]]-Tabella1[[#This Row],[ORA INIZIO POMERIGGIO]]</f>
        <v>0</v>
      </c>
      <c r="V617" s="5">
        <f>Tabella1[[#This Row],[TOT. TEMPO POMERIGGIO]]+Tabella1[[#This Row],[TOT. TEMPO MATTINA]]</f>
        <v>0.13194444444444442</v>
      </c>
      <c r="W617" s="7">
        <f>((HOUR(Tabella1[[#This Row],[TOT. ORE]])*60)+MINUTE(Tabella1[[#This Row],[TOT. ORE]]))</f>
        <v>190</v>
      </c>
      <c r="Y617" s="6">
        <f>Tabella1[[#This Row],[TOT. MINUTI]]-Tabella1[[#This Row],[FERMO MACCHINA]]</f>
        <v>190</v>
      </c>
      <c r="Z617" s="6">
        <f>ROUNDDOWN(Tabella1[[#This Row],[DIFFERENZA EFFETTIVA - SCARTI]]/Tabella1[[#This Row],[TEMPO EFFETTIVO]]*60,0)</f>
        <v>323</v>
      </c>
    </row>
    <row r="618" spans="1:26" x14ac:dyDescent="0.25">
      <c r="A618" s="1">
        <v>44645</v>
      </c>
      <c r="B618">
        <v>35</v>
      </c>
      <c r="C618" s="6" t="str">
        <f>VLOOKUP(Tabella1[[#This Row],[COD. OPERATORE]],Tabella3[],2,FALSE)</f>
        <v>MELANIA</v>
      </c>
      <c r="D618" t="s">
        <v>262</v>
      </c>
      <c r="E618" t="s">
        <v>301</v>
      </c>
      <c r="F618">
        <v>7</v>
      </c>
      <c r="G618" s="6" t="str">
        <f>VLOOKUP(Tabella1[[#This Row],[COD. MACCHINA]],Tabella35[],2,FALSE)</f>
        <v>MSA matr.2316</v>
      </c>
      <c r="H618">
        <v>2419218</v>
      </c>
      <c r="I618">
        <v>2421743</v>
      </c>
      <c r="J618" s="6">
        <f>Tabella1[[#This Row],[ASS. FINALI]]-Tabella1[[#This Row],[ASS.INIZIALI]]</f>
        <v>2525</v>
      </c>
      <c r="K618" t="s">
        <v>20</v>
      </c>
      <c r="M618" s="6">
        <f>ROUNDDOWN(IF(Tabella1[[#This Row],[DOPPIO OPERATORE '[SI/NO']]]="SI",Tabella1[[#This Row],[DIFFERENZA]]/2,Tabella1[[#This Row],[DIFFERENZA]]),0)</f>
        <v>2525</v>
      </c>
      <c r="O618" s="6">
        <f>Tabella1[[#This Row],[DIFFERENZA EFFETTIVA SE DOPPIO OPERATORE]]-Tabella1[[#This Row],[SCARTI]]</f>
        <v>2525</v>
      </c>
      <c r="P618" s="4">
        <v>0.37152777777777773</v>
      </c>
      <c r="Q618" s="4">
        <v>0.5</v>
      </c>
      <c r="R618" s="5">
        <f>Tabella1[[#This Row],[ORA FINE MATTINA]]-Tabella1[[#This Row],[ORA INIZIO MATTINA]]</f>
        <v>0.12847222222222227</v>
      </c>
      <c r="S618" s="4">
        <v>0.5625</v>
      </c>
      <c r="T618" s="4">
        <v>0.72916666666666663</v>
      </c>
      <c r="U618" s="5">
        <f>Tabella1[[#This Row],[ORA FINE POMERIGGIO]]-Tabella1[[#This Row],[ORA INIZIO POMERIGGIO]]</f>
        <v>0.16666666666666663</v>
      </c>
      <c r="V618" s="5">
        <f>Tabella1[[#This Row],[TOT. TEMPO POMERIGGIO]]+Tabella1[[#This Row],[TOT. TEMPO MATTINA]]</f>
        <v>0.2951388888888889</v>
      </c>
      <c r="W618" s="7">
        <f>((HOUR(Tabella1[[#This Row],[TOT. ORE]])*60)+MINUTE(Tabella1[[#This Row],[TOT. ORE]]))</f>
        <v>425</v>
      </c>
      <c r="Y618" s="6">
        <f>Tabella1[[#This Row],[TOT. MINUTI]]-Tabella1[[#This Row],[FERMO MACCHINA]]</f>
        <v>425</v>
      </c>
      <c r="Z618" s="6">
        <f>ROUNDDOWN(Tabella1[[#This Row],[DIFFERENZA EFFETTIVA - SCARTI]]/Tabella1[[#This Row],[TEMPO EFFETTIVO]]*60,0)</f>
        <v>356</v>
      </c>
    </row>
    <row r="619" spans="1:26" x14ac:dyDescent="0.25">
      <c r="A619" s="1">
        <v>44648</v>
      </c>
      <c r="B619">
        <v>35</v>
      </c>
      <c r="C619" s="6" t="str">
        <f>VLOOKUP(Tabella1[[#This Row],[COD. OPERATORE]],Tabella3[],2,FALSE)</f>
        <v>MELANIA</v>
      </c>
      <c r="D619" t="s">
        <v>262</v>
      </c>
      <c r="E619" t="s">
        <v>301</v>
      </c>
      <c r="F619">
        <v>7</v>
      </c>
      <c r="G619" s="6" t="str">
        <f>VLOOKUP(Tabella1[[#This Row],[COD. MACCHINA]],Tabella35[],2,FALSE)</f>
        <v>MSA matr.2316</v>
      </c>
      <c r="H619">
        <v>2421743</v>
      </c>
      <c r="I619">
        <v>2423277</v>
      </c>
      <c r="J619" s="6">
        <f>Tabella1[[#This Row],[ASS. FINALI]]-Tabella1[[#This Row],[ASS.INIZIALI]]</f>
        <v>1534</v>
      </c>
      <c r="K619" t="s">
        <v>20</v>
      </c>
      <c r="M619" s="6">
        <f>ROUNDDOWN(IF(Tabella1[[#This Row],[DOPPIO OPERATORE '[SI/NO']]]="SI",Tabella1[[#This Row],[DIFFERENZA]]/2,Tabella1[[#This Row],[DIFFERENZA]]),0)</f>
        <v>1534</v>
      </c>
      <c r="O619" s="6">
        <f>Tabella1[[#This Row],[DIFFERENZA EFFETTIVA SE DOPPIO OPERATORE]]-Tabella1[[#This Row],[SCARTI]]</f>
        <v>1534</v>
      </c>
      <c r="P619" s="4">
        <v>0.33333333333333331</v>
      </c>
      <c r="Q619" s="4">
        <v>0.5</v>
      </c>
      <c r="R619" s="5">
        <f>Tabella1[[#This Row],[ORA FINE MATTINA]]-Tabella1[[#This Row],[ORA INIZIO MATTINA]]</f>
        <v>0.16666666666666669</v>
      </c>
      <c r="S619" s="4">
        <v>0.33333333333333331</v>
      </c>
      <c r="T619" s="4">
        <v>0.5</v>
      </c>
      <c r="U619" s="5">
        <f>Tabella1[[#This Row],[ORA FINE POMERIGGIO]]-Tabella1[[#This Row],[ORA INIZIO POMERIGGIO]]</f>
        <v>0.16666666666666669</v>
      </c>
      <c r="V619" s="5">
        <f>Tabella1[[#This Row],[TOT. TEMPO POMERIGGIO]]+Tabella1[[#This Row],[TOT. TEMPO MATTINA]]</f>
        <v>0.33333333333333337</v>
      </c>
      <c r="W619" s="7">
        <f>((HOUR(Tabella1[[#This Row],[TOT. ORE]])*60)+MINUTE(Tabella1[[#This Row],[TOT. ORE]]))</f>
        <v>480</v>
      </c>
      <c r="Y619" s="6">
        <f>Tabella1[[#This Row],[TOT. MINUTI]]-Tabella1[[#This Row],[FERMO MACCHINA]]</f>
        <v>480</v>
      </c>
      <c r="Z619" s="6">
        <f>ROUNDDOWN(Tabella1[[#This Row],[DIFFERENZA EFFETTIVA - SCARTI]]/Tabella1[[#This Row],[TEMPO EFFETTIVO]]*60,0)</f>
        <v>191</v>
      </c>
    </row>
    <row r="620" spans="1:26" x14ac:dyDescent="0.25">
      <c r="A620" s="1">
        <v>44649</v>
      </c>
      <c r="B620">
        <v>35</v>
      </c>
      <c r="C620" s="6" t="str">
        <f>VLOOKUP(Tabella1[[#This Row],[COD. OPERATORE]],Tabella3[],2,FALSE)</f>
        <v>MELANIA</v>
      </c>
      <c r="D620" t="s">
        <v>262</v>
      </c>
      <c r="E620" t="s">
        <v>301</v>
      </c>
      <c r="F620">
        <v>7</v>
      </c>
      <c r="G620" s="6" t="str">
        <f>VLOOKUP(Tabella1[[#This Row],[COD. MACCHINA]],Tabella35[],2,FALSE)</f>
        <v>MSA matr.2316</v>
      </c>
      <c r="H620">
        <v>2423277</v>
      </c>
      <c r="I620">
        <v>2423822</v>
      </c>
      <c r="J620" s="6">
        <f>Tabella1[[#This Row],[ASS. FINALI]]-Tabella1[[#This Row],[ASS.INIZIALI]]</f>
        <v>545</v>
      </c>
      <c r="K620" t="s">
        <v>20</v>
      </c>
      <c r="M620" s="6">
        <f>ROUNDDOWN(IF(Tabella1[[#This Row],[DOPPIO OPERATORE '[SI/NO']]]="SI",Tabella1[[#This Row],[DIFFERENZA]]/2,Tabella1[[#This Row],[DIFFERENZA]]),0)</f>
        <v>545</v>
      </c>
      <c r="O620" s="6">
        <f>Tabella1[[#This Row],[DIFFERENZA EFFETTIVA SE DOPPIO OPERATORE]]-Tabella1[[#This Row],[SCARTI]]</f>
        <v>545</v>
      </c>
      <c r="P620" s="4">
        <v>0.33333333333333331</v>
      </c>
      <c r="Q620" s="4">
        <v>0.3888888888888889</v>
      </c>
      <c r="R620" s="5">
        <f>Tabella1[[#This Row],[ORA FINE MATTINA]]-Tabella1[[#This Row],[ORA INIZIO MATTINA]]</f>
        <v>5.555555555555558E-2</v>
      </c>
      <c r="S620" s="4"/>
      <c r="T620" s="4"/>
      <c r="U620" s="5">
        <f>Tabella1[[#This Row],[ORA FINE POMERIGGIO]]-Tabella1[[#This Row],[ORA INIZIO POMERIGGIO]]</f>
        <v>0</v>
      </c>
      <c r="V620" s="5">
        <f>Tabella1[[#This Row],[TOT. TEMPO POMERIGGIO]]+Tabella1[[#This Row],[TOT. TEMPO MATTINA]]</f>
        <v>5.555555555555558E-2</v>
      </c>
      <c r="W620" s="7">
        <f>((HOUR(Tabella1[[#This Row],[TOT. ORE]])*60)+MINUTE(Tabella1[[#This Row],[TOT. ORE]]))</f>
        <v>80</v>
      </c>
      <c r="Y620" s="6">
        <f>Tabella1[[#This Row],[TOT. MINUTI]]-Tabella1[[#This Row],[FERMO MACCHINA]]</f>
        <v>80</v>
      </c>
      <c r="Z620" s="6">
        <f>ROUNDDOWN(Tabella1[[#This Row],[DIFFERENZA EFFETTIVA - SCARTI]]/Tabella1[[#This Row],[TEMPO EFFETTIVO]]*60,0)</f>
        <v>408</v>
      </c>
    </row>
    <row r="621" spans="1:26" x14ac:dyDescent="0.25">
      <c r="A621" s="1">
        <v>44649</v>
      </c>
      <c r="B621">
        <v>35</v>
      </c>
      <c r="C621" s="6" t="str">
        <f>VLOOKUP(Tabella1[[#This Row],[COD. OPERATORE]],Tabella3[],2,FALSE)</f>
        <v>MELANIA</v>
      </c>
      <c r="D621" t="s">
        <v>87</v>
      </c>
      <c r="E621" t="s">
        <v>302</v>
      </c>
      <c r="F621">
        <v>7</v>
      </c>
      <c r="G621" s="6" t="str">
        <f>VLOOKUP(Tabella1[[#This Row],[COD. MACCHINA]],Tabella35[],2,FALSE)</f>
        <v>MSA matr.2316</v>
      </c>
      <c r="H621">
        <v>2423822</v>
      </c>
      <c r="I621">
        <v>2425986</v>
      </c>
      <c r="J621" s="6">
        <f>Tabella1[[#This Row],[ASS. FINALI]]-Tabella1[[#This Row],[ASS.INIZIALI]]</f>
        <v>2164</v>
      </c>
      <c r="K621" t="s">
        <v>20</v>
      </c>
      <c r="M621" s="6">
        <f>ROUNDDOWN(IF(Tabella1[[#This Row],[DOPPIO OPERATORE '[SI/NO']]]="SI",Tabella1[[#This Row],[DIFFERENZA]]/2,Tabella1[[#This Row],[DIFFERENZA]]),0)</f>
        <v>2164</v>
      </c>
      <c r="O621" s="6">
        <f>Tabella1[[#This Row],[DIFFERENZA EFFETTIVA SE DOPPIO OPERATORE]]-Tabella1[[#This Row],[SCARTI]]</f>
        <v>2164</v>
      </c>
      <c r="P621" s="4">
        <v>0.3888888888888889</v>
      </c>
      <c r="Q621" s="4">
        <v>0.5</v>
      </c>
      <c r="R621" s="5">
        <f>Tabella1[[#This Row],[ORA FINE MATTINA]]-Tabella1[[#This Row],[ORA INIZIO MATTINA]]</f>
        <v>0.1111111111111111</v>
      </c>
      <c r="S621" s="4">
        <v>0.5625</v>
      </c>
      <c r="T621" s="4">
        <v>0.72916666666666663</v>
      </c>
      <c r="U621" s="5">
        <f>Tabella1[[#This Row],[ORA FINE POMERIGGIO]]-Tabella1[[#This Row],[ORA INIZIO POMERIGGIO]]</f>
        <v>0.16666666666666663</v>
      </c>
      <c r="V621" s="5">
        <f>Tabella1[[#This Row],[TOT. TEMPO POMERIGGIO]]+Tabella1[[#This Row],[TOT. TEMPO MATTINA]]</f>
        <v>0.27777777777777773</v>
      </c>
      <c r="W621" s="7">
        <f>((HOUR(Tabella1[[#This Row],[TOT. ORE]])*60)+MINUTE(Tabella1[[#This Row],[TOT. ORE]]))</f>
        <v>400</v>
      </c>
      <c r="Y621" s="6">
        <f>Tabella1[[#This Row],[TOT. MINUTI]]-Tabella1[[#This Row],[FERMO MACCHINA]]</f>
        <v>400</v>
      </c>
      <c r="Z621" s="6">
        <f>ROUNDDOWN(Tabella1[[#This Row],[DIFFERENZA EFFETTIVA - SCARTI]]/Tabella1[[#This Row],[TEMPO EFFETTIVO]]*60,0)</f>
        <v>324</v>
      </c>
    </row>
    <row r="622" spans="1:26" x14ac:dyDescent="0.25">
      <c r="A622" s="1">
        <v>44650</v>
      </c>
      <c r="B622">
        <v>35</v>
      </c>
      <c r="C622" s="6" t="str">
        <f>VLOOKUP(Tabella1[[#This Row],[COD. OPERATORE]],Tabella3[],2,FALSE)</f>
        <v>MELANIA</v>
      </c>
      <c r="D622" t="s">
        <v>87</v>
      </c>
      <c r="E622" t="s">
        <v>302</v>
      </c>
      <c r="F622">
        <v>7</v>
      </c>
      <c r="G622" s="6" t="str">
        <f>VLOOKUP(Tabella1[[#This Row],[COD. MACCHINA]],Tabella35[],2,FALSE)</f>
        <v>MSA matr.2316</v>
      </c>
      <c r="H622">
        <v>2425986</v>
      </c>
      <c r="I622">
        <v>2426861</v>
      </c>
      <c r="J622" s="6">
        <f>Tabella1[[#This Row],[ASS. FINALI]]-Tabella1[[#This Row],[ASS.INIZIALI]]</f>
        <v>875</v>
      </c>
      <c r="K622" t="s">
        <v>20</v>
      </c>
      <c r="M622" s="6">
        <f>ROUNDDOWN(IF(Tabella1[[#This Row],[DOPPIO OPERATORE '[SI/NO']]]="SI",Tabella1[[#This Row],[DIFFERENZA]]/2,Tabella1[[#This Row],[DIFFERENZA]]),0)</f>
        <v>875</v>
      </c>
      <c r="O622" s="6">
        <f>Tabella1[[#This Row],[DIFFERENZA EFFETTIVA SE DOPPIO OPERATORE]]-Tabella1[[#This Row],[SCARTI]]</f>
        <v>875</v>
      </c>
      <c r="P622" s="4">
        <v>0.33333333333333331</v>
      </c>
      <c r="Q622" s="4">
        <v>0.43055555555555558</v>
      </c>
      <c r="R622" s="5">
        <f>Tabella1[[#This Row],[ORA FINE MATTINA]]-Tabella1[[#This Row],[ORA INIZIO MATTINA]]</f>
        <v>9.7222222222222265E-2</v>
      </c>
      <c r="S622" s="4"/>
      <c r="T622" s="4"/>
      <c r="U622" s="5">
        <f>Tabella1[[#This Row],[ORA FINE POMERIGGIO]]-Tabella1[[#This Row],[ORA INIZIO POMERIGGIO]]</f>
        <v>0</v>
      </c>
      <c r="V622" s="5">
        <f>Tabella1[[#This Row],[TOT. TEMPO POMERIGGIO]]+Tabella1[[#This Row],[TOT. TEMPO MATTINA]]</f>
        <v>9.7222222222222265E-2</v>
      </c>
      <c r="W622" s="7">
        <f>((HOUR(Tabella1[[#This Row],[TOT. ORE]])*60)+MINUTE(Tabella1[[#This Row],[TOT. ORE]]))</f>
        <v>140</v>
      </c>
      <c r="Y622" s="6">
        <f>Tabella1[[#This Row],[TOT. MINUTI]]-Tabella1[[#This Row],[FERMO MACCHINA]]</f>
        <v>140</v>
      </c>
      <c r="Z622" s="6">
        <f>ROUNDDOWN(Tabella1[[#This Row],[DIFFERENZA EFFETTIVA - SCARTI]]/Tabella1[[#This Row],[TEMPO EFFETTIVO]]*60,0)</f>
        <v>375</v>
      </c>
    </row>
    <row r="623" spans="1:26" x14ac:dyDescent="0.25">
      <c r="A623" s="1">
        <v>44650</v>
      </c>
      <c r="B623">
        <v>35</v>
      </c>
      <c r="C623" s="6" t="str">
        <f>VLOOKUP(Tabella1[[#This Row],[COD. OPERATORE]],Tabella3[],2,FALSE)</f>
        <v>MELANIA</v>
      </c>
      <c r="D623" t="s">
        <v>16</v>
      </c>
      <c r="E623" t="s">
        <v>303</v>
      </c>
      <c r="F623">
        <v>6</v>
      </c>
      <c r="G623" s="6" t="str">
        <f>VLOOKUP(Tabella1[[#This Row],[COD. MACCHINA]],Tabella35[],2,FALSE)</f>
        <v>MSA matr.4319</v>
      </c>
      <c r="H623">
        <v>577472</v>
      </c>
      <c r="I623">
        <v>577974</v>
      </c>
      <c r="J623" s="6">
        <f>Tabella1[[#This Row],[ASS. FINALI]]-Tabella1[[#This Row],[ASS.INIZIALI]]</f>
        <v>502</v>
      </c>
      <c r="K623" t="s">
        <v>20</v>
      </c>
      <c r="M623" s="6">
        <f>ROUNDDOWN(IF(Tabella1[[#This Row],[DOPPIO OPERATORE '[SI/NO']]]="SI",Tabella1[[#This Row],[DIFFERENZA]]/2,Tabella1[[#This Row],[DIFFERENZA]]),0)</f>
        <v>502</v>
      </c>
      <c r="O623" s="6">
        <f>Tabella1[[#This Row],[DIFFERENZA EFFETTIVA SE DOPPIO OPERATORE]]-Tabella1[[#This Row],[SCARTI]]</f>
        <v>502</v>
      </c>
      <c r="P623" s="4">
        <v>0.43055555555555558</v>
      </c>
      <c r="Q623" s="4">
        <v>0.47222222222222227</v>
      </c>
      <c r="R623" s="5">
        <f>Tabella1[[#This Row],[ORA FINE MATTINA]]-Tabella1[[#This Row],[ORA INIZIO MATTINA]]</f>
        <v>4.1666666666666685E-2</v>
      </c>
      <c r="S623" s="4"/>
      <c r="T623" s="4"/>
      <c r="U623" s="5">
        <f>Tabella1[[#This Row],[ORA FINE POMERIGGIO]]-Tabella1[[#This Row],[ORA INIZIO POMERIGGIO]]</f>
        <v>0</v>
      </c>
      <c r="V623" s="5">
        <f>Tabella1[[#This Row],[TOT. TEMPO POMERIGGIO]]+Tabella1[[#This Row],[TOT. TEMPO MATTINA]]</f>
        <v>4.1666666666666685E-2</v>
      </c>
      <c r="W623" s="7">
        <f>((HOUR(Tabella1[[#This Row],[TOT. ORE]])*60)+MINUTE(Tabella1[[#This Row],[TOT. ORE]]))</f>
        <v>60</v>
      </c>
      <c r="Y623" s="6">
        <f>Tabella1[[#This Row],[TOT. MINUTI]]-Tabella1[[#This Row],[FERMO MACCHINA]]</f>
        <v>60</v>
      </c>
      <c r="Z623" s="6">
        <f>ROUNDDOWN(Tabella1[[#This Row],[DIFFERENZA EFFETTIVA - SCARTI]]/Tabella1[[#This Row],[TEMPO EFFETTIVO]]*60,0)</f>
        <v>502</v>
      </c>
    </row>
    <row r="624" spans="1:26" x14ac:dyDescent="0.25">
      <c r="A624" s="1">
        <v>44650</v>
      </c>
      <c r="B624">
        <v>35</v>
      </c>
      <c r="C624" s="6" t="str">
        <f>VLOOKUP(Tabella1[[#This Row],[COD. OPERATORE]],Tabella3[],2,FALSE)</f>
        <v>MELANIA</v>
      </c>
      <c r="D624" t="s">
        <v>16</v>
      </c>
      <c r="E624" t="s">
        <v>89</v>
      </c>
      <c r="F624">
        <v>6</v>
      </c>
      <c r="G624" s="6" t="str">
        <f>VLOOKUP(Tabella1[[#This Row],[COD. MACCHINA]],Tabella35[],2,FALSE)</f>
        <v>MSA matr.4319</v>
      </c>
      <c r="H624">
        <v>577974</v>
      </c>
      <c r="I624">
        <v>578490</v>
      </c>
      <c r="J624" s="6">
        <f>Tabella1[[#This Row],[ASS. FINALI]]-Tabella1[[#This Row],[ASS.INIZIALI]]</f>
        <v>516</v>
      </c>
      <c r="K624" t="s">
        <v>20</v>
      </c>
      <c r="M624" s="6">
        <f>ROUNDDOWN(IF(Tabella1[[#This Row],[DOPPIO OPERATORE '[SI/NO']]]="SI",Tabella1[[#This Row],[DIFFERENZA]]/2,Tabella1[[#This Row],[DIFFERENZA]]),0)</f>
        <v>516</v>
      </c>
      <c r="O624" s="6">
        <f>Tabella1[[#This Row],[DIFFERENZA EFFETTIVA SE DOPPIO OPERATORE]]-Tabella1[[#This Row],[SCARTI]]</f>
        <v>516</v>
      </c>
      <c r="P624" s="4">
        <v>0.47222222222222227</v>
      </c>
      <c r="Q624" s="4">
        <v>0.5</v>
      </c>
      <c r="R624" s="5">
        <f>Tabella1[[#This Row],[ORA FINE MATTINA]]-Tabella1[[#This Row],[ORA INIZIO MATTINA]]</f>
        <v>2.7777777777777735E-2</v>
      </c>
      <c r="S624" s="4">
        <v>0.5625</v>
      </c>
      <c r="T624" s="4">
        <v>0.62152777777777779</v>
      </c>
      <c r="U624" s="5">
        <f>Tabella1[[#This Row],[ORA FINE POMERIGGIO]]-Tabella1[[#This Row],[ORA INIZIO POMERIGGIO]]</f>
        <v>5.902777777777779E-2</v>
      </c>
      <c r="V624" s="5">
        <f>Tabella1[[#This Row],[TOT. TEMPO POMERIGGIO]]+Tabella1[[#This Row],[TOT. TEMPO MATTINA]]</f>
        <v>8.6805555555555525E-2</v>
      </c>
      <c r="W624" s="7">
        <f>((HOUR(Tabella1[[#This Row],[TOT. ORE]])*60)+MINUTE(Tabella1[[#This Row],[TOT. ORE]]))</f>
        <v>125</v>
      </c>
      <c r="Y624" s="6">
        <f>Tabella1[[#This Row],[TOT. MINUTI]]-Tabella1[[#This Row],[FERMO MACCHINA]]</f>
        <v>125</v>
      </c>
      <c r="Z624" s="6">
        <f>ROUNDDOWN(Tabella1[[#This Row],[DIFFERENZA EFFETTIVA - SCARTI]]/Tabella1[[#This Row],[TEMPO EFFETTIVO]]*60,0)</f>
        <v>247</v>
      </c>
    </row>
    <row r="625" spans="1:27" x14ac:dyDescent="0.25">
      <c r="A625" s="1">
        <v>44650</v>
      </c>
      <c r="B625">
        <v>35</v>
      </c>
      <c r="C625" s="6" t="str">
        <f>VLOOKUP(Tabella1[[#This Row],[COD. OPERATORE]],Tabella3[],2,FALSE)</f>
        <v>MELANIA</v>
      </c>
      <c r="D625" t="s">
        <v>16</v>
      </c>
      <c r="E625" t="s">
        <v>303</v>
      </c>
      <c r="F625">
        <v>6</v>
      </c>
      <c r="G625" s="6" t="str">
        <f>VLOOKUP(Tabella1[[#This Row],[COD. MACCHINA]],Tabella35[],2,FALSE)</f>
        <v>MSA matr.4319</v>
      </c>
      <c r="H625">
        <v>578490</v>
      </c>
      <c r="I625">
        <v>579494</v>
      </c>
      <c r="J625" s="6">
        <f>Tabella1[[#This Row],[ASS. FINALI]]-Tabella1[[#This Row],[ASS.INIZIALI]]</f>
        <v>1004</v>
      </c>
      <c r="K625" t="s">
        <v>20</v>
      </c>
      <c r="M625" s="6">
        <f>ROUNDDOWN(IF(Tabella1[[#This Row],[DOPPIO OPERATORE '[SI/NO']]]="SI",Tabella1[[#This Row],[DIFFERENZA]]/2,Tabella1[[#This Row],[DIFFERENZA]]),0)</f>
        <v>1004</v>
      </c>
      <c r="O625" s="6">
        <f>Tabella1[[#This Row],[DIFFERENZA EFFETTIVA SE DOPPIO OPERATORE]]-Tabella1[[#This Row],[SCARTI]]</f>
        <v>1004</v>
      </c>
      <c r="P625" s="4">
        <v>0.62152777777777779</v>
      </c>
      <c r="Q625" s="4">
        <v>0.71180555555555547</v>
      </c>
      <c r="R625" s="5">
        <f>Tabella1[[#This Row],[ORA FINE MATTINA]]-Tabella1[[#This Row],[ORA INIZIO MATTINA]]</f>
        <v>9.0277777777777679E-2</v>
      </c>
      <c r="S625" s="4"/>
      <c r="T625" s="4"/>
      <c r="U625" s="5">
        <f>Tabella1[[#This Row],[ORA FINE POMERIGGIO]]-Tabella1[[#This Row],[ORA INIZIO POMERIGGIO]]</f>
        <v>0</v>
      </c>
      <c r="V625" s="5">
        <f>Tabella1[[#This Row],[TOT. TEMPO POMERIGGIO]]+Tabella1[[#This Row],[TOT. TEMPO MATTINA]]</f>
        <v>9.0277777777777679E-2</v>
      </c>
      <c r="W625" s="7">
        <f>((HOUR(Tabella1[[#This Row],[TOT. ORE]])*60)+MINUTE(Tabella1[[#This Row],[TOT. ORE]]))</f>
        <v>130</v>
      </c>
      <c r="Y625" s="6">
        <f>Tabella1[[#This Row],[TOT. MINUTI]]-Tabella1[[#This Row],[FERMO MACCHINA]]</f>
        <v>130</v>
      </c>
      <c r="Z625" s="6">
        <f>ROUNDDOWN(Tabella1[[#This Row],[DIFFERENZA EFFETTIVA - SCARTI]]/Tabella1[[#This Row],[TEMPO EFFETTIVO]]*60,0)</f>
        <v>463</v>
      </c>
    </row>
    <row r="626" spans="1:27" x14ac:dyDescent="0.25">
      <c r="A626" s="1">
        <v>44650</v>
      </c>
      <c r="B626">
        <v>35</v>
      </c>
      <c r="C626" s="6" t="str">
        <f>VLOOKUP(Tabella1[[#This Row],[COD. OPERATORE]],Tabella3[],2,FALSE)</f>
        <v>MELANIA</v>
      </c>
      <c r="D626" t="s">
        <v>16</v>
      </c>
      <c r="E626" t="s">
        <v>303</v>
      </c>
      <c r="F626">
        <v>6</v>
      </c>
      <c r="G626" s="6" t="str">
        <f>VLOOKUP(Tabella1[[#This Row],[COD. MACCHINA]],Tabella35[],2,FALSE)</f>
        <v>MSA matr.4319</v>
      </c>
      <c r="H626">
        <v>578490</v>
      </c>
      <c r="I626">
        <v>579494</v>
      </c>
      <c r="J626" s="6">
        <f>Tabella1[[#This Row],[ASS. FINALI]]-Tabella1[[#This Row],[ASS.INIZIALI]]</f>
        <v>1004</v>
      </c>
      <c r="K626" t="s">
        <v>20</v>
      </c>
      <c r="M626" s="6">
        <f>ROUNDDOWN(IF(Tabella1[[#This Row],[DOPPIO OPERATORE '[SI/NO']]]="SI",Tabella1[[#This Row],[DIFFERENZA]]/2,Tabella1[[#This Row],[DIFFERENZA]]),0)</f>
        <v>1004</v>
      </c>
      <c r="O626" s="6">
        <f>Tabella1[[#This Row],[DIFFERENZA EFFETTIVA SE DOPPIO OPERATORE]]-Tabella1[[#This Row],[SCARTI]]</f>
        <v>1004</v>
      </c>
      <c r="P626" s="4">
        <v>0.62152777777777779</v>
      </c>
      <c r="Q626" s="4">
        <v>0.71180555555555547</v>
      </c>
      <c r="R626" s="5">
        <f>Tabella1[[#This Row],[ORA FINE MATTINA]]-Tabella1[[#This Row],[ORA INIZIO MATTINA]]</f>
        <v>9.0277777777777679E-2</v>
      </c>
      <c r="S626" s="4"/>
      <c r="T626" s="4"/>
      <c r="U626" s="5">
        <f>Tabella1[[#This Row],[ORA FINE POMERIGGIO]]-Tabella1[[#This Row],[ORA INIZIO POMERIGGIO]]</f>
        <v>0</v>
      </c>
      <c r="V626" s="5">
        <f>Tabella1[[#This Row],[TOT. TEMPO POMERIGGIO]]+Tabella1[[#This Row],[TOT. TEMPO MATTINA]]</f>
        <v>9.0277777777777679E-2</v>
      </c>
      <c r="W626" s="7">
        <f>((HOUR(Tabella1[[#This Row],[TOT. ORE]])*60)+MINUTE(Tabella1[[#This Row],[TOT. ORE]]))</f>
        <v>130</v>
      </c>
      <c r="Y626" s="6">
        <f>Tabella1[[#This Row],[TOT. MINUTI]]-Tabella1[[#This Row],[FERMO MACCHINA]]</f>
        <v>130</v>
      </c>
      <c r="Z626" s="6">
        <f>ROUNDDOWN(Tabella1[[#This Row],[DIFFERENZA EFFETTIVA - SCARTI]]/Tabella1[[#This Row],[TEMPO EFFETTIVO]]*60,0)</f>
        <v>463</v>
      </c>
    </row>
    <row r="627" spans="1:27" x14ac:dyDescent="0.25">
      <c r="A627" s="1">
        <v>44650</v>
      </c>
      <c r="B627">
        <v>35</v>
      </c>
      <c r="C627" s="6" t="str">
        <f>VLOOKUP(Tabella1[[#This Row],[COD. OPERATORE]],Tabella3[],2,FALSE)</f>
        <v>MELANIA</v>
      </c>
      <c r="D627" t="s">
        <v>16</v>
      </c>
      <c r="E627" t="s">
        <v>303</v>
      </c>
      <c r="F627">
        <v>6</v>
      </c>
      <c r="G627" s="6" t="str">
        <f>VLOOKUP(Tabella1[[#This Row],[COD. MACCHINA]],Tabella35[],2,FALSE)</f>
        <v>MSA matr.4319</v>
      </c>
      <c r="H627">
        <v>579494</v>
      </c>
      <c r="I627">
        <v>579578</v>
      </c>
      <c r="J627" s="6">
        <f>Tabella1[[#This Row],[ASS. FINALI]]-Tabella1[[#This Row],[ASS.INIZIALI]]</f>
        <v>84</v>
      </c>
      <c r="K627" t="s">
        <v>20</v>
      </c>
      <c r="M627" s="6">
        <f>ROUNDDOWN(IF(Tabella1[[#This Row],[DOPPIO OPERATORE '[SI/NO']]]="SI",Tabella1[[#This Row],[DIFFERENZA]]/2,Tabella1[[#This Row],[DIFFERENZA]]),0)</f>
        <v>84</v>
      </c>
      <c r="O627" s="6">
        <f>Tabella1[[#This Row],[DIFFERENZA EFFETTIVA SE DOPPIO OPERATORE]]-Tabella1[[#This Row],[SCARTI]]</f>
        <v>84</v>
      </c>
      <c r="P627" s="4">
        <v>0.71180555555555547</v>
      </c>
      <c r="Q627" s="4">
        <v>0.72916666666666663</v>
      </c>
      <c r="R627" s="5">
        <f>Tabella1[[#This Row],[ORA FINE MATTINA]]-Tabella1[[#This Row],[ORA INIZIO MATTINA]]</f>
        <v>1.736111111111116E-2</v>
      </c>
      <c r="S627" s="4"/>
      <c r="T627" s="4"/>
      <c r="U627" s="5">
        <f>Tabella1[[#This Row],[ORA FINE POMERIGGIO]]-Tabella1[[#This Row],[ORA INIZIO POMERIGGIO]]</f>
        <v>0</v>
      </c>
      <c r="V627" s="5">
        <f>Tabella1[[#This Row],[TOT. TEMPO POMERIGGIO]]+Tabella1[[#This Row],[TOT. TEMPO MATTINA]]</f>
        <v>1.736111111111116E-2</v>
      </c>
      <c r="W627" s="7">
        <f>((HOUR(Tabella1[[#This Row],[TOT. ORE]])*60)+MINUTE(Tabella1[[#This Row],[TOT. ORE]]))</f>
        <v>25</v>
      </c>
      <c r="Y627" s="6">
        <f>Tabella1[[#This Row],[TOT. MINUTI]]-Tabella1[[#This Row],[FERMO MACCHINA]]</f>
        <v>25</v>
      </c>
      <c r="Z627" s="6">
        <f>ROUNDDOWN(Tabella1[[#This Row],[DIFFERENZA EFFETTIVA - SCARTI]]/Tabella1[[#This Row],[TEMPO EFFETTIVO]]*60,0)</f>
        <v>201</v>
      </c>
      <c r="AA627" t="s">
        <v>304</v>
      </c>
    </row>
    <row r="628" spans="1:27" x14ac:dyDescent="0.25">
      <c r="A628" s="1">
        <v>44649</v>
      </c>
      <c r="B628">
        <v>2</v>
      </c>
      <c r="C628" s="6" t="str">
        <f>VLOOKUP(Tabella1[[#This Row],[COD. OPERATORE]],Tabella3[],2,FALSE)</f>
        <v>DAVIDE</v>
      </c>
      <c r="D628" t="s">
        <v>74</v>
      </c>
      <c r="E628" t="s">
        <v>305</v>
      </c>
      <c r="F628">
        <v>22</v>
      </c>
      <c r="G628" s="6" t="str">
        <f>VLOOKUP(Tabella1[[#This Row],[COD. MACCHINA]],Tabella35[],2,FALSE)</f>
        <v>LASER VIOLA</v>
      </c>
      <c r="H628">
        <v>0</v>
      </c>
      <c r="I628">
        <v>518</v>
      </c>
      <c r="J628" s="6">
        <f>Tabella1[[#This Row],[ASS. FINALI]]-Tabella1[[#This Row],[ASS.INIZIALI]]</f>
        <v>518</v>
      </c>
      <c r="K628" t="s">
        <v>20</v>
      </c>
      <c r="M628" s="6">
        <f>ROUNDDOWN(IF(Tabella1[[#This Row],[DOPPIO OPERATORE '[SI/NO']]]="SI",Tabella1[[#This Row],[DIFFERENZA]]/2,Tabella1[[#This Row],[DIFFERENZA]]),0)</f>
        <v>518</v>
      </c>
      <c r="O628" s="6">
        <f>Tabella1[[#This Row],[DIFFERENZA EFFETTIVA SE DOPPIO OPERATORE]]-Tabella1[[#This Row],[SCARTI]]</f>
        <v>518</v>
      </c>
      <c r="P628" s="4">
        <v>0.33333333333333331</v>
      </c>
      <c r="Q628" s="4">
        <v>0.5</v>
      </c>
      <c r="R628" s="5">
        <f>Tabella1[[#This Row],[ORA FINE MATTINA]]-Tabella1[[#This Row],[ORA INIZIO MATTINA]]</f>
        <v>0.16666666666666669</v>
      </c>
      <c r="S628" s="4">
        <v>0.58333333333333337</v>
      </c>
      <c r="T628" s="4">
        <v>0.75</v>
      </c>
      <c r="U628" s="5">
        <f>Tabella1[[#This Row],[ORA FINE POMERIGGIO]]-Tabella1[[#This Row],[ORA INIZIO POMERIGGIO]]</f>
        <v>0.16666666666666663</v>
      </c>
      <c r="V628" s="5">
        <f>Tabella1[[#This Row],[TOT. TEMPO POMERIGGIO]]+Tabella1[[#This Row],[TOT. TEMPO MATTINA]]</f>
        <v>0.33333333333333331</v>
      </c>
      <c r="W628" s="7">
        <f>((HOUR(Tabella1[[#This Row],[TOT. ORE]])*60)+MINUTE(Tabella1[[#This Row],[TOT. ORE]]))</f>
        <v>480</v>
      </c>
      <c r="Y628" s="6">
        <f>Tabella1[[#This Row],[TOT. MINUTI]]-Tabella1[[#This Row],[FERMO MACCHINA]]</f>
        <v>480</v>
      </c>
      <c r="Z628" s="6">
        <f>ROUNDDOWN(Tabella1[[#This Row],[DIFFERENZA EFFETTIVA - SCARTI]]/Tabella1[[#This Row],[TEMPO EFFETTIVO]]*60,0)</f>
        <v>64</v>
      </c>
    </row>
    <row r="629" spans="1:27" x14ac:dyDescent="0.25">
      <c r="A629" s="1">
        <v>44650</v>
      </c>
      <c r="B629">
        <v>2</v>
      </c>
      <c r="C629" s="6" t="str">
        <f>VLOOKUP(Tabella1[[#This Row],[COD. OPERATORE]],Tabella3[],2,FALSE)</f>
        <v>DAVIDE</v>
      </c>
      <c r="D629" t="s">
        <v>74</v>
      </c>
      <c r="E629" t="s">
        <v>305</v>
      </c>
      <c r="F629">
        <v>22</v>
      </c>
      <c r="G629" s="6" t="str">
        <f>VLOOKUP(Tabella1[[#This Row],[COD. MACCHINA]],Tabella35[],2,FALSE)</f>
        <v>LASER VIOLA</v>
      </c>
      <c r="H629">
        <v>518</v>
      </c>
      <c r="I629">
        <v>1012</v>
      </c>
      <c r="J629" s="6">
        <f>Tabella1[[#This Row],[ASS. FINALI]]-Tabella1[[#This Row],[ASS.INIZIALI]]</f>
        <v>494</v>
      </c>
      <c r="K629" t="s">
        <v>20</v>
      </c>
      <c r="M629" s="6">
        <f>ROUNDDOWN(IF(Tabella1[[#This Row],[DOPPIO OPERATORE '[SI/NO']]]="SI",Tabella1[[#This Row],[DIFFERENZA]]/2,Tabella1[[#This Row],[DIFFERENZA]]),0)</f>
        <v>494</v>
      </c>
      <c r="O629" s="6">
        <f>Tabella1[[#This Row],[DIFFERENZA EFFETTIVA SE DOPPIO OPERATORE]]-Tabella1[[#This Row],[SCARTI]]</f>
        <v>494</v>
      </c>
      <c r="P629" s="4">
        <v>0.33333333333333331</v>
      </c>
      <c r="Q629" s="4">
        <v>0.5</v>
      </c>
      <c r="R629" s="5">
        <f>Tabella1[[#This Row],[ORA FINE MATTINA]]-Tabella1[[#This Row],[ORA INIZIO MATTINA]]</f>
        <v>0.16666666666666669</v>
      </c>
      <c r="S629" s="4">
        <v>0.58333333333333337</v>
      </c>
      <c r="T629" s="4">
        <v>0.75</v>
      </c>
      <c r="U629" s="5">
        <f>Tabella1[[#This Row],[ORA FINE POMERIGGIO]]-Tabella1[[#This Row],[ORA INIZIO POMERIGGIO]]</f>
        <v>0.16666666666666663</v>
      </c>
      <c r="V629" s="5">
        <f>Tabella1[[#This Row],[TOT. TEMPO POMERIGGIO]]+Tabella1[[#This Row],[TOT. TEMPO MATTINA]]</f>
        <v>0.33333333333333331</v>
      </c>
      <c r="W629" s="7">
        <f>((HOUR(Tabella1[[#This Row],[TOT. ORE]])*60)+MINUTE(Tabella1[[#This Row],[TOT. ORE]]))</f>
        <v>480</v>
      </c>
      <c r="Y629" s="6">
        <f>Tabella1[[#This Row],[TOT. MINUTI]]-Tabella1[[#This Row],[FERMO MACCHINA]]</f>
        <v>480</v>
      </c>
      <c r="Z629" s="6">
        <f>ROUNDDOWN(Tabella1[[#This Row],[DIFFERENZA EFFETTIVA - SCARTI]]/Tabella1[[#This Row],[TEMPO EFFETTIVO]]*60,0)</f>
        <v>61</v>
      </c>
    </row>
    <row r="630" spans="1:27" x14ac:dyDescent="0.25">
      <c r="A630" s="1">
        <v>44651</v>
      </c>
      <c r="B630">
        <v>2</v>
      </c>
      <c r="C630" s="6" t="str">
        <f>VLOOKUP(Tabella1[[#This Row],[COD. OPERATORE]],Tabella3[],2,FALSE)</f>
        <v>DAVIDE</v>
      </c>
      <c r="D630" t="s">
        <v>74</v>
      </c>
      <c r="E630" t="s">
        <v>305</v>
      </c>
      <c r="F630">
        <v>22</v>
      </c>
      <c r="G630" s="6" t="str">
        <f>VLOOKUP(Tabella1[[#This Row],[COD. MACCHINA]],Tabella35[],2,FALSE)</f>
        <v>LASER VIOLA</v>
      </c>
      <c r="H630">
        <v>1012</v>
      </c>
      <c r="I630">
        <v>1526</v>
      </c>
      <c r="J630" s="6">
        <f>Tabella1[[#This Row],[ASS. FINALI]]-Tabella1[[#This Row],[ASS.INIZIALI]]</f>
        <v>514</v>
      </c>
      <c r="K630" t="s">
        <v>20</v>
      </c>
      <c r="M630" s="6">
        <f>ROUNDDOWN(IF(Tabella1[[#This Row],[DOPPIO OPERATORE '[SI/NO']]]="SI",Tabella1[[#This Row],[DIFFERENZA]]/2,Tabella1[[#This Row],[DIFFERENZA]]),0)</f>
        <v>514</v>
      </c>
      <c r="O630" s="6">
        <f>Tabella1[[#This Row],[DIFFERENZA EFFETTIVA SE DOPPIO OPERATORE]]-Tabella1[[#This Row],[SCARTI]]</f>
        <v>514</v>
      </c>
      <c r="P630" s="4">
        <v>0.33333333333333331</v>
      </c>
      <c r="Q630" s="4">
        <v>0.5</v>
      </c>
      <c r="R630" s="5">
        <f>Tabella1[[#This Row],[ORA FINE MATTINA]]-Tabella1[[#This Row],[ORA INIZIO MATTINA]]</f>
        <v>0.16666666666666669</v>
      </c>
      <c r="S630" s="4">
        <v>0.58333333333333337</v>
      </c>
      <c r="T630" s="4">
        <v>0.75</v>
      </c>
      <c r="U630" s="5">
        <f>Tabella1[[#This Row],[ORA FINE POMERIGGIO]]-Tabella1[[#This Row],[ORA INIZIO POMERIGGIO]]</f>
        <v>0.16666666666666663</v>
      </c>
      <c r="V630" s="5">
        <f>Tabella1[[#This Row],[TOT. TEMPO POMERIGGIO]]+Tabella1[[#This Row],[TOT. TEMPO MATTINA]]</f>
        <v>0.33333333333333331</v>
      </c>
      <c r="W630" s="7">
        <f>((HOUR(Tabella1[[#This Row],[TOT. ORE]])*60)+MINUTE(Tabella1[[#This Row],[TOT. ORE]]))</f>
        <v>480</v>
      </c>
      <c r="Y630" s="6">
        <f>Tabella1[[#This Row],[TOT. MINUTI]]-Tabella1[[#This Row],[FERMO MACCHINA]]</f>
        <v>480</v>
      </c>
      <c r="Z630" s="6">
        <f>ROUNDDOWN(Tabella1[[#This Row],[DIFFERENZA EFFETTIVA - SCARTI]]/Tabella1[[#This Row],[TEMPO EFFETTIVO]]*60,0)</f>
        <v>64</v>
      </c>
    </row>
    <row r="631" spans="1:27" x14ac:dyDescent="0.25">
      <c r="A631" s="1">
        <v>44649</v>
      </c>
      <c r="B631">
        <v>33</v>
      </c>
      <c r="C631" s="6" t="str">
        <f>VLOOKUP(Tabella1[[#This Row],[COD. OPERATORE]],Tabella3[],2,FALSE)</f>
        <v>KETTY</v>
      </c>
      <c r="D631" t="s">
        <v>76</v>
      </c>
      <c r="E631" t="s">
        <v>307</v>
      </c>
      <c r="F631">
        <v>4</v>
      </c>
      <c r="G631" s="6" t="str">
        <f>VLOOKUP(Tabella1[[#This Row],[COD. MACCHINA]],Tabella35[],2,FALSE)</f>
        <v>LASER VERDE</v>
      </c>
      <c r="H631">
        <v>120</v>
      </c>
      <c r="I631">
        <v>361</v>
      </c>
      <c r="J631" s="6">
        <f>Tabella1[[#This Row],[ASS. FINALI]]-Tabella1[[#This Row],[ASS.INIZIALI]]</f>
        <v>241</v>
      </c>
      <c r="K631" t="s">
        <v>20</v>
      </c>
      <c r="M631" s="6">
        <f>ROUNDDOWN(IF(Tabella1[[#This Row],[DOPPIO OPERATORE '[SI/NO']]]="SI",Tabella1[[#This Row],[DIFFERENZA]]/2,Tabella1[[#This Row],[DIFFERENZA]]),0)</f>
        <v>241</v>
      </c>
      <c r="O631" s="6">
        <f>Tabella1[[#This Row],[DIFFERENZA EFFETTIVA SE DOPPIO OPERATORE]]-Tabella1[[#This Row],[SCARTI]]</f>
        <v>241</v>
      </c>
      <c r="P631" s="4">
        <v>0.48958333333333331</v>
      </c>
      <c r="Q631" s="4">
        <v>0.5</v>
      </c>
      <c r="R631" s="5">
        <f>Tabella1[[#This Row],[ORA FINE MATTINA]]-Tabella1[[#This Row],[ORA INIZIO MATTINA]]</f>
        <v>1.0416666666666685E-2</v>
      </c>
      <c r="S631" s="4">
        <v>0.5625</v>
      </c>
      <c r="T631" s="4">
        <v>0.60069444444444442</v>
      </c>
      <c r="U631" s="5">
        <f>Tabella1[[#This Row],[ORA FINE POMERIGGIO]]-Tabella1[[#This Row],[ORA INIZIO POMERIGGIO]]</f>
        <v>3.819444444444442E-2</v>
      </c>
      <c r="V631" s="5">
        <f>Tabella1[[#This Row],[TOT. TEMPO POMERIGGIO]]+Tabella1[[#This Row],[TOT. TEMPO MATTINA]]</f>
        <v>4.8611111111111105E-2</v>
      </c>
      <c r="W631" s="7">
        <f>((HOUR(Tabella1[[#This Row],[TOT. ORE]])*60)+MINUTE(Tabella1[[#This Row],[TOT. ORE]]))</f>
        <v>70</v>
      </c>
      <c r="Y631" s="6">
        <f>Tabella1[[#This Row],[TOT. MINUTI]]-Tabella1[[#This Row],[FERMO MACCHINA]]</f>
        <v>70</v>
      </c>
      <c r="Z631" s="6">
        <f>ROUNDDOWN(Tabella1[[#This Row],[DIFFERENZA EFFETTIVA - SCARTI]]/Tabella1[[#This Row],[TEMPO EFFETTIVO]]*60,0)</f>
        <v>206</v>
      </c>
    </row>
    <row r="632" spans="1:27" x14ac:dyDescent="0.25">
      <c r="A632" s="1">
        <v>44649</v>
      </c>
      <c r="B632">
        <v>33</v>
      </c>
      <c r="C632" s="6" t="str">
        <f>VLOOKUP(Tabella1[[#This Row],[COD. OPERATORE]],Tabella3[],2,FALSE)</f>
        <v>KETTY</v>
      </c>
      <c r="D632" t="s">
        <v>56</v>
      </c>
      <c r="E632" t="s">
        <v>306</v>
      </c>
      <c r="F632" t="s">
        <v>64</v>
      </c>
      <c r="G632" s="6" t="str">
        <f>VLOOKUP(Tabella1[[#This Row],[COD. MACCHINA]],Tabella35[],2,FALSE)</f>
        <v>MANUALE</v>
      </c>
      <c r="H632">
        <v>0</v>
      </c>
      <c r="I632">
        <v>548</v>
      </c>
      <c r="J632" s="6">
        <f>Tabella1[[#This Row],[ASS. FINALI]]-Tabella1[[#This Row],[ASS.INIZIALI]]</f>
        <v>548</v>
      </c>
      <c r="K632" t="s">
        <v>20</v>
      </c>
      <c r="M632" s="6">
        <f>ROUNDDOWN(IF(Tabella1[[#This Row],[DOPPIO OPERATORE '[SI/NO']]]="SI",Tabella1[[#This Row],[DIFFERENZA]]/2,Tabella1[[#This Row],[DIFFERENZA]]),0)</f>
        <v>548</v>
      </c>
      <c r="O632" s="6">
        <f>Tabella1[[#This Row],[DIFFERENZA EFFETTIVA SE DOPPIO OPERATORE]]-Tabella1[[#This Row],[SCARTI]]</f>
        <v>548</v>
      </c>
      <c r="P632" s="4">
        <v>0.60069444444444442</v>
      </c>
      <c r="Q632" s="4">
        <v>0.71875</v>
      </c>
      <c r="R632" s="5">
        <f>Tabella1[[#This Row],[ORA FINE MATTINA]]-Tabella1[[#This Row],[ORA INIZIO MATTINA]]</f>
        <v>0.11805555555555558</v>
      </c>
      <c r="S632" s="4"/>
      <c r="T632" s="4"/>
      <c r="U632" s="5">
        <f>Tabella1[[#This Row],[ORA FINE POMERIGGIO]]-Tabella1[[#This Row],[ORA INIZIO POMERIGGIO]]</f>
        <v>0</v>
      </c>
      <c r="V632" s="5">
        <f>Tabella1[[#This Row],[TOT. TEMPO POMERIGGIO]]+Tabella1[[#This Row],[TOT. TEMPO MATTINA]]</f>
        <v>0.11805555555555558</v>
      </c>
      <c r="W632" s="7">
        <f>((HOUR(Tabella1[[#This Row],[TOT. ORE]])*60)+MINUTE(Tabella1[[#This Row],[TOT. ORE]]))</f>
        <v>170</v>
      </c>
      <c r="Y632" s="6">
        <f>Tabella1[[#This Row],[TOT. MINUTI]]-Tabella1[[#This Row],[FERMO MACCHINA]]</f>
        <v>170</v>
      </c>
      <c r="Z632" s="6">
        <f>ROUNDDOWN(Tabella1[[#This Row],[DIFFERENZA EFFETTIVA - SCARTI]]/Tabella1[[#This Row],[TEMPO EFFETTIVO]]*60,0)</f>
        <v>193</v>
      </c>
    </row>
    <row r="633" spans="1:27" x14ac:dyDescent="0.25">
      <c r="A633" s="1">
        <v>44650</v>
      </c>
      <c r="B633">
        <v>33</v>
      </c>
      <c r="C633" s="6" t="str">
        <f>VLOOKUP(Tabella1[[#This Row],[COD. OPERATORE]],Tabella3[],2,FALSE)</f>
        <v>KETTY</v>
      </c>
      <c r="D633" t="s">
        <v>16</v>
      </c>
      <c r="E633" t="s">
        <v>224</v>
      </c>
      <c r="F633">
        <v>8</v>
      </c>
      <c r="G633" s="6" t="str">
        <f>VLOOKUP(Tabella1[[#This Row],[COD. MACCHINA]],Tabella35[],2,FALSE)</f>
        <v>MONTAGGIO RUOTE</v>
      </c>
      <c r="H633">
        <v>1250</v>
      </c>
      <c r="I633">
        <v>4220</v>
      </c>
      <c r="J633" s="6">
        <f>Tabella1[[#This Row],[ASS. FINALI]]-Tabella1[[#This Row],[ASS.INIZIALI]]</f>
        <v>2970</v>
      </c>
      <c r="K633" t="s">
        <v>20</v>
      </c>
      <c r="M633" s="6">
        <f>ROUNDDOWN(IF(Tabella1[[#This Row],[DOPPIO OPERATORE '[SI/NO']]]="SI",Tabella1[[#This Row],[DIFFERENZA]]/2,Tabella1[[#This Row],[DIFFERENZA]]),0)</f>
        <v>2970</v>
      </c>
      <c r="O633" s="6">
        <f>Tabella1[[#This Row],[DIFFERENZA EFFETTIVA SE DOPPIO OPERATORE]]-Tabella1[[#This Row],[SCARTI]]</f>
        <v>2970</v>
      </c>
      <c r="P633" s="4">
        <v>0.33333333333333331</v>
      </c>
      <c r="Q633" s="4">
        <v>0.5</v>
      </c>
      <c r="R633" s="5">
        <f>Tabella1[[#This Row],[ORA FINE MATTINA]]-Tabella1[[#This Row],[ORA INIZIO MATTINA]]</f>
        <v>0.16666666666666669</v>
      </c>
      <c r="S633" s="4">
        <v>0.5625</v>
      </c>
      <c r="T633" s="4">
        <v>0.72916666666666663</v>
      </c>
      <c r="U633" s="5">
        <f>Tabella1[[#This Row],[ORA FINE POMERIGGIO]]-Tabella1[[#This Row],[ORA INIZIO POMERIGGIO]]</f>
        <v>0.16666666666666663</v>
      </c>
      <c r="V633" s="5">
        <f>Tabella1[[#This Row],[TOT. TEMPO POMERIGGIO]]+Tabella1[[#This Row],[TOT. TEMPO MATTINA]]</f>
        <v>0.33333333333333331</v>
      </c>
      <c r="W633" s="7">
        <f>((HOUR(Tabella1[[#This Row],[TOT. ORE]])*60)+MINUTE(Tabella1[[#This Row],[TOT. ORE]]))</f>
        <v>480</v>
      </c>
      <c r="Y633" s="6">
        <f>Tabella1[[#This Row],[TOT. MINUTI]]-Tabella1[[#This Row],[FERMO MACCHINA]]</f>
        <v>480</v>
      </c>
      <c r="Z633" s="6">
        <f>ROUNDDOWN(Tabella1[[#This Row],[DIFFERENZA EFFETTIVA - SCARTI]]/Tabella1[[#This Row],[TEMPO EFFETTIVO]]*60,0)</f>
        <v>371</v>
      </c>
    </row>
    <row r="634" spans="1:27" x14ac:dyDescent="0.25">
      <c r="A634" s="1">
        <v>44650</v>
      </c>
      <c r="B634">
        <v>33</v>
      </c>
      <c r="C634" s="6" t="str">
        <f>VLOOKUP(Tabella1[[#This Row],[COD. OPERATORE]],Tabella3[],2,FALSE)</f>
        <v>KETTY</v>
      </c>
      <c r="D634" t="s">
        <v>16</v>
      </c>
      <c r="E634" t="s">
        <v>308</v>
      </c>
      <c r="F634">
        <v>8</v>
      </c>
      <c r="G634" s="6" t="str">
        <f>VLOOKUP(Tabella1[[#This Row],[COD. MACCHINA]],Tabella35[],2,FALSE)</f>
        <v>MONTAGGIO RUOTE</v>
      </c>
      <c r="H634">
        <v>0</v>
      </c>
      <c r="I634">
        <v>116</v>
      </c>
      <c r="J634" s="6">
        <f>Tabella1[[#This Row],[ASS. FINALI]]-Tabella1[[#This Row],[ASS.INIZIALI]]</f>
        <v>116</v>
      </c>
      <c r="K634" t="s">
        <v>20</v>
      </c>
      <c r="M634" s="6">
        <f>ROUNDDOWN(IF(Tabella1[[#This Row],[DOPPIO OPERATORE '[SI/NO']]]="SI",Tabella1[[#This Row],[DIFFERENZA]]/2,Tabella1[[#This Row],[DIFFERENZA]]),0)</f>
        <v>116</v>
      </c>
      <c r="O634" s="6">
        <f>Tabella1[[#This Row],[DIFFERENZA EFFETTIVA SE DOPPIO OPERATORE]]-Tabella1[[#This Row],[SCARTI]]</f>
        <v>116</v>
      </c>
      <c r="P634" s="4">
        <v>0.70833333333333337</v>
      </c>
      <c r="Q634" s="4">
        <v>0.72916666666666663</v>
      </c>
      <c r="R634" s="5">
        <f>Tabella1[[#This Row],[ORA FINE MATTINA]]-Tabella1[[#This Row],[ORA INIZIO MATTINA]]</f>
        <v>2.0833333333333259E-2</v>
      </c>
      <c r="S634" s="4"/>
      <c r="T634" s="4"/>
      <c r="U634" s="5">
        <f>Tabella1[[#This Row],[ORA FINE POMERIGGIO]]-Tabella1[[#This Row],[ORA INIZIO POMERIGGIO]]</f>
        <v>0</v>
      </c>
      <c r="V634" s="5">
        <f>Tabella1[[#This Row],[TOT. TEMPO POMERIGGIO]]+Tabella1[[#This Row],[TOT. TEMPO MATTINA]]</f>
        <v>2.0833333333333259E-2</v>
      </c>
      <c r="W634" s="7">
        <f>((HOUR(Tabella1[[#This Row],[TOT. ORE]])*60)+MINUTE(Tabella1[[#This Row],[TOT. ORE]]))</f>
        <v>30</v>
      </c>
      <c r="Y634" s="6">
        <f>Tabella1[[#This Row],[TOT. MINUTI]]-Tabella1[[#This Row],[FERMO MACCHINA]]</f>
        <v>30</v>
      </c>
      <c r="Z634" s="6">
        <f>ROUNDDOWN(Tabella1[[#This Row],[DIFFERENZA EFFETTIVA - SCARTI]]/Tabella1[[#This Row],[TEMPO EFFETTIVO]]*60,0)</f>
        <v>232</v>
      </c>
    </row>
    <row r="635" spans="1:27" x14ac:dyDescent="0.25">
      <c r="A635" s="1">
        <v>44651</v>
      </c>
      <c r="B635">
        <v>33</v>
      </c>
      <c r="C635" s="6" t="str">
        <f>VLOOKUP(Tabella1[[#This Row],[COD. OPERATORE]],Tabella3[],2,FALSE)</f>
        <v>KETTY</v>
      </c>
      <c r="D635" t="s">
        <v>16</v>
      </c>
      <c r="E635" t="s">
        <v>135</v>
      </c>
      <c r="F635">
        <v>8</v>
      </c>
      <c r="G635" s="6" t="str">
        <f>VLOOKUP(Tabella1[[#This Row],[COD. MACCHINA]],Tabella35[],2,FALSE)</f>
        <v>MONTAGGIO RUOTE</v>
      </c>
      <c r="H635">
        <v>0</v>
      </c>
      <c r="I635">
        <v>400</v>
      </c>
      <c r="J635" s="6">
        <f>Tabella1[[#This Row],[ASS. FINALI]]-Tabella1[[#This Row],[ASS.INIZIALI]]</f>
        <v>400</v>
      </c>
      <c r="K635" t="s">
        <v>20</v>
      </c>
      <c r="M635" s="6">
        <f>ROUNDDOWN(IF(Tabella1[[#This Row],[DOPPIO OPERATORE '[SI/NO']]]="SI",Tabella1[[#This Row],[DIFFERENZA]]/2,Tabella1[[#This Row],[DIFFERENZA]]),0)</f>
        <v>400</v>
      </c>
      <c r="O635" s="6">
        <f>Tabella1[[#This Row],[DIFFERENZA EFFETTIVA SE DOPPIO OPERATORE]]-Tabella1[[#This Row],[SCARTI]]</f>
        <v>400</v>
      </c>
      <c r="P635" s="4">
        <v>0.43402777777777773</v>
      </c>
      <c r="Q635" s="4">
        <v>0.47569444444444442</v>
      </c>
      <c r="R635" s="5">
        <f>Tabella1[[#This Row],[ORA FINE MATTINA]]-Tabella1[[#This Row],[ORA INIZIO MATTINA]]</f>
        <v>4.1666666666666685E-2</v>
      </c>
      <c r="S635" s="4"/>
      <c r="T635" s="4"/>
      <c r="U635" s="5">
        <f>Tabella1[[#This Row],[ORA FINE POMERIGGIO]]-Tabella1[[#This Row],[ORA INIZIO POMERIGGIO]]</f>
        <v>0</v>
      </c>
      <c r="V635" s="5">
        <f>Tabella1[[#This Row],[TOT. TEMPO POMERIGGIO]]+Tabella1[[#This Row],[TOT. TEMPO MATTINA]]</f>
        <v>4.1666666666666685E-2</v>
      </c>
      <c r="W635" s="7">
        <f>((HOUR(Tabella1[[#This Row],[TOT. ORE]])*60)+MINUTE(Tabella1[[#This Row],[TOT. ORE]]))</f>
        <v>60</v>
      </c>
      <c r="Y635" s="6">
        <f>Tabella1[[#This Row],[TOT. MINUTI]]-Tabella1[[#This Row],[FERMO MACCHINA]]</f>
        <v>60</v>
      </c>
      <c r="Z635" s="6">
        <f>ROUNDDOWN(Tabella1[[#This Row],[DIFFERENZA EFFETTIVA - SCARTI]]/Tabella1[[#This Row],[TEMPO EFFETTIVO]]*60,0)</f>
        <v>400</v>
      </c>
    </row>
    <row r="636" spans="1:27" x14ac:dyDescent="0.25">
      <c r="A636" s="1">
        <v>44651</v>
      </c>
      <c r="B636">
        <v>33</v>
      </c>
      <c r="C636" s="6" t="str">
        <f>VLOOKUP(Tabella1[[#This Row],[COD. OPERATORE]],Tabella3[],2,FALSE)</f>
        <v>KETTY</v>
      </c>
      <c r="D636" t="s">
        <v>16</v>
      </c>
      <c r="E636" t="s">
        <v>135</v>
      </c>
      <c r="F636">
        <v>8</v>
      </c>
      <c r="G636" s="6" t="str">
        <f>VLOOKUP(Tabella1[[#This Row],[COD. MACCHINA]],Tabella35[],2,FALSE)</f>
        <v>MONTAGGIO RUOTE</v>
      </c>
      <c r="H636">
        <v>0</v>
      </c>
      <c r="I636">
        <v>1570</v>
      </c>
      <c r="J636" s="6">
        <f>Tabella1[[#This Row],[ASS. FINALI]]-Tabella1[[#This Row],[ASS.INIZIALI]]</f>
        <v>1570</v>
      </c>
      <c r="K636" t="s">
        <v>20</v>
      </c>
      <c r="M636" s="6">
        <f>ROUNDDOWN(IF(Tabella1[[#This Row],[DOPPIO OPERATORE '[SI/NO']]]="SI",Tabella1[[#This Row],[DIFFERENZA]]/2,Tabella1[[#This Row],[DIFFERENZA]]),0)</f>
        <v>1570</v>
      </c>
      <c r="O636" s="6">
        <f>Tabella1[[#This Row],[DIFFERENZA EFFETTIVA SE DOPPIO OPERATORE]]-Tabella1[[#This Row],[SCARTI]]</f>
        <v>1570</v>
      </c>
      <c r="P636" s="4">
        <v>0.47569444444444442</v>
      </c>
      <c r="Q636" s="4">
        <v>0.5</v>
      </c>
      <c r="R636" s="5">
        <f>Tabella1[[#This Row],[ORA FINE MATTINA]]-Tabella1[[#This Row],[ORA INIZIO MATTINA]]</f>
        <v>2.430555555555558E-2</v>
      </c>
      <c r="S636" s="4">
        <v>0.5625</v>
      </c>
      <c r="T636" s="4">
        <v>0.72916666666666663</v>
      </c>
      <c r="U636" s="5">
        <f>Tabella1[[#This Row],[ORA FINE POMERIGGIO]]-Tabella1[[#This Row],[ORA INIZIO POMERIGGIO]]</f>
        <v>0.16666666666666663</v>
      </c>
      <c r="V636" s="5">
        <f>Tabella1[[#This Row],[TOT. TEMPO POMERIGGIO]]+Tabella1[[#This Row],[TOT. TEMPO MATTINA]]</f>
        <v>0.19097222222222221</v>
      </c>
      <c r="W636" s="7">
        <f>((HOUR(Tabella1[[#This Row],[TOT. ORE]])*60)+MINUTE(Tabella1[[#This Row],[TOT. ORE]]))</f>
        <v>275</v>
      </c>
      <c r="Y636" s="6">
        <f>Tabella1[[#This Row],[TOT. MINUTI]]-Tabella1[[#This Row],[FERMO MACCHINA]]</f>
        <v>275</v>
      </c>
      <c r="Z636" s="6">
        <f>ROUNDDOWN(Tabella1[[#This Row],[DIFFERENZA EFFETTIVA - SCARTI]]/Tabella1[[#This Row],[TEMPO EFFETTIVO]]*60,0)</f>
        <v>342</v>
      </c>
    </row>
    <row r="637" spans="1:27" x14ac:dyDescent="0.25">
      <c r="A637" s="1">
        <v>44651</v>
      </c>
      <c r="B637">
        <v>32</v>
      </c>
      <c r="C637" s="6" t="str">
        <f>VLOOKUP(Tabella1[[#This Row],[COD. OPERATORE]],Tabella3[],2,FALSE)</f>
        <v>ALESSANDRA</v>
      </c>
      <c r="D637" t="s">
        <v>56</v>
      </c>
      <c r="E637" t="s">
        <v>119</v>
      </c>
      <c r="F637" t="s">
        <v>64</v>
      </c>
      <c r="G637" s="6" t="str">
        <f>VLOOKUP(Tabella1[[#This Row],[COD. MACCHINA]],Tabella35[],2,FALSE)</f>
        <v>MANUALE</v>
      </c>
      <c r="H637">
        <v>6</v>
      </c>
      <c r="I637">
        <v>69</v>
      </c>
      <c r="J637" s="6">
        <f>Tabella1[[#This Row],[ASS. FINALI]]-Tabella1[[#This Row],[ASS.INIZIALI]]</f>
        <v>63</v>
      </c>
      <c r="K637" t="s">
        <v>20</v>
      </c>
      <c r="M637" s="6">
        <f>ROUNDDOWN(IF(Tabella1[[#This Row],[DOPPIO OPERATORE '[SI/NO']]]="SI",Tabella1[[#This Row],[DIFFERENZA]]/2,Tabella1[[#This Row],[DIFFERENZA]]),0)</f>
        <v>63</v>
      </c>
      <c r="O637" s="6">
        <f>Tabella1[[#This Row],[DIFFERENZA EFFETTIVA SE DOPPIO OPERATORE]]-Tabella1[[#This Row],[SCARTI]]</f>
        <v>63</v>
      </c>
      <c r="P637" s="4">
        <v>0.3125</v>
      </c>
      <c r="Q637" s="4">
        <v>0.39583333333333331</v>
      </c>
      <c r="R637" s="5">
        <f>Tabella1[[#This Row],[ORA FINE MATTINA]]-Tabella1[[#This Row],[ORA INIZIO MATTINA]]</f>
        <v>8.3333333333333315E-2</v>
      </c>
      <c r="S637" s="4"/>
      <c r="T637" s="4"/>
      <c r="U637" s="5">
        <f>Tabella1[[#This Row],[ORA FINE POMERIGGIO]]-Tabella1[[#This Row],[ORA INIZIO POMERIGGIO]]</f>
        <v>0</v>
      </c>
      <c r="V637" s="5">
        <f>Tabella1[[#This Row],[TOT. TEMPO POMERIGGIO]]+Tabella1[[#This Row],[TOT. TEMPO MATTINA]]</f>
        <v>8.3333333333333315E-2</v>
      </c>
      <c r="W637" s="7">
        <f>((HOUR(Tabella1[[#This Row],[TOT. ORE]])*60)+MINUTE(Tabella1[[#This Row],[TOT. ORE]]))</f>
        <v>120</v>
      </c>
      <c r="Y637" s="6">
        <f>Tabella1[[#This Row],[TOT. MINUTI]]-Tabella1[[#This Row],[FERMO MACCHINA]]</f>
        <v>120</v>
      </c>
      <c r="Z637" s="6">
        <f>ROUNDDOWN(Tabella1[[#This Row],[DIFFERENZA EFFETTIVA - SCARTI]]/Tabella1[[#This Row],[TEMPO EFFETTIVO]]*60,0)</f>
        <v>31</v>
      </c>
    </row>
    <row r="638" spans="1:27" x14ac:dyDescent="0.25">
      <c r="A638" s="1">
        <v>44651</v>
      </c>
      <c r="B638">
        <v>32</v>
      </c>
      <c r="C638" s="6" t="str">
        <f>VLOOKUP(Tabella1[[#This Row],[COD. OPERATORE]],Tabella3[],2,FALSE)</f>
        <v>ALESSANDRA</v>
      </c>
      <c r="D638" t="s">
        <v>56</v>
      </c>
      <c r="E638" t="s">
        <v>71</v>
      </c>
      <c r="F638" t="s">
        <v>64</v>
      </c>
      <c r="G638" s="6" t="str">
        <f>VLOOKUP(Tabella1[[#This Row],[COD. MACCHINA]],Tabella35[],2,FALSE)</f>
        <v>MANUALE</v>
      </c>
      <c r="H638">
        <v>0</v>
      </c>
      <c r="I638">
        <v>886</v>
      </c>
      <c r="J638" s="6">
        <f>Tabella1[[#This Row],[ASS. FINALI]]-Tabella1[[#This Row],[ASS.INIZIALI]]</f>
        <v>886</v>
      </c>
      <c r="K638" t="s">
        <v>20</v>
      </c>
      <c r="M638" s="6">
        <f>ROUNDDOWN(IF(Tabella1[[#This Row],[DOPPIO OPERATORE '[SI/NO']]]="SI",Tabella1[[#This Row],[DIFFERENZA]]/2,Tabella1[[#This Row],[DIFFERENZA]]),0)</f>
        <v>886</v>
      </c>
      <c r="O638" s="6">
        <f>Tabella1[[#This Row],[DIFFERENZA EFFETTIVA SE DOPPIO OPERATORE]]-Tabella1[[#This Row],[SCARTI]]</f>
        <v>886</v>
      </c>
      <c r="P638" s="4">
        <v>0.39583333333333331</v>
      </c>
      <c r="Q638" s="4">
        <v>0.5</v>
      </c>
      <c r="R638" s="5">
        <f>Tabella1[[#This Row],[ORA FINE MATTINA]]-Tabella1[[#This Row],[ORA INIZIO MATTINA]]</f>
        <v>0.10416666666666669</v>
      </c>
      <c r="S638" s="4">
        <v>0.5625</v>
      </c>
      <c r="T638" s="4">
        <v>0.6875</v>
      </c>
      <c r="U638" s="5">
        <f>Tabella1[[#This Row],[ORA FINE POMERIGGIO]]-Tabella1[[#This Row],[ORA INIZIO POMERIGGIO]]</f>
        <v>0.125</v>
      </c>
      <c r="V638" s="5">
        <f>Tabella1[[#This Row],[TOT. TEMPO POMERIGGIO]]+Tabella1[[#This Row],[TOT. TEMPO MATTINA]]</f>
        <v>0.22916666666666669</v>
      </c>
      <c r="W638" s="7">
        <f>((HOUR(Tabella1[[#This Row],[TOT. ORE]])*60)+MINUTE(Tabella1[[#This Row],[TOT. ORE]]))</f>
        <v>330</v>
      </c>
      <c r="Y638" s="6">
        <f>Tabella1[[#This Row],[TOT. MINUTI]]-Tabella1[[#This Row],[FERMO MACCHINA]]</f>
        <v>330</v>
      </c>
      <c r="Z638" s="6">
        <f>ROUNDDOWN(Tabella1[[#This Row],[DIFFERENZA EFFETTIVA - SCARTI]]/Tabella1[[#This Row],[TEMPO EFFETTIVO]]*60,0)</f>
        <v>161</v>
      </c>
    </row>
    <row r="639" spans="1:27" x14ac:dyDescent="0.25">
      <c r="A639" s="1">
        <v>44656</v>
      </c>
      <c r="B639">
        <v>32</v>
      </c>
      <c r="C639" s="6" t="str">
        <f>VLOOKUP(Tabella1[[#This Row],[COD. OPERATORE]],Tabella3[],2,FALSE)</f>
        <v>ALESSANDRA</v>
      </c>
      <c r="D639" t="s">
        <v>56</v>
      </c>
      <c r="E639" t="s">
        <v>63</v>
      </c>
      <c r="F639" t="s">
        <v>64</v>
      </c>
      <c r="G639" s="6" t="str">
        <f>VLOOKUP(Tabella1[[#This Row],[COD. MACCHINA]],Tabella35[],2,FALSE)</f>
        <v>MANUALE</v>
      </c>
      <c r="H639">
        <v>69</v>
      </c>
      <c r="I639">
        <v>120</v>
      </c>
      <c r="J639" s="6">
        <f>Tabella1[[#This Row],[ASS. FINALI]]-Tabella1[[#This Row],[ASS.INIZIALI]]</f>
        <v>51</v>
      </c>
      <c r="K639" t="s">
        <v>20</v>
      </c>
      <c r="M639" s="6">
        <f>ROUNDDOWN(IF(Tabella1[[#This Row],[DOPPIO OPERATORE '[SI/NO']]]="SI",Tabella1[[#This Row],[DIFFERENZA]]/2,Tabella1[[#This Row],[DIFFERENZA]]),0)</f>
        <v>51</v>
      </c>
      <c r="O639" s="6">
        <f>Tabella1[[#This Row],[DIFFERENZA EFFETTIVA SE DOPPIO OPERATORE]]-Tabella1[[#This Row],[SCARTI]]</f>
        <v>51</v>
      </c>
      <c r="P639" s="4">
        <v>0.5625</v>
      </c>
      <c r="Q639" s="4">
        <v>0.63888888888888895</v>
      </c>
      <c r="R639" s="5">
        <f>Tabella1[[#This Row],[ORA FINE MATTINA]]-Tabella1[[#This Row],[ORA INIZIO MATTINA]]</f>
        <v>7.6388888888888951E-2</v>
      </c>
      <c r="S639" s="4"/>
      <c r="T639" s="4"/>
      <c r="U639" s="5">
        <f>Tabella1[[#This Row],[ORA FINE POMERIGGIO]]-Tabella1[[#This Row],[ORA INIZIO POMERIGGIO]]</f>
        <v>0</v>
      </c>
      <c r="V639" s="5">
        <f>Tabella1[[#This Row],[TOT. TEMPO POMERIGGIO]]+Tabella1[[#This Row],[TOT. TEMPO MATTINA]]</f>
        <v>7.6388888888888951E-2</v>
      </c>
      <c r="W639" s="7">
        <f>((HOUR(Tabella1[[#This Row],[TOT. ORE]])*60)+MINUTE(Tabella1[[#This Row],[TOT. ORE]]))</f>
        <v>110</v>
      </c>
      <c r="Y639" s="6">
        <f>Tabella1[[#This Row],[TOT. MINUTI]]-Tabella1[[#This Row],[FERMO MACCHINA]]</f>
        <v>110</v>
      </c>
      <c r="Z639" s="6">
        <f>ROUNDDOWN(Tabella1[[#This Row],[DIFFERENZA EFFETTIVA - SCARTI]]/Tabella1[[#This Row],[TEMPO EFFETTIVO]]*60,0)</f>
        <v>27</v>
      </c>
    </row>
    <row r="640" spans="1:27" x14ac:dyDescent="0.25">
      <c r="A640" s="1">
        <v>44656</v>
      </c>
      <c r="B640">
        <v>32</v>
      </c>
      <c r="C640" s="6" t="str">
        <f>VLOOKUP(Tabella1[[#This Row],[COD. OPERATORE]],Tabella3[],2,FALSE)</f>
        <v>ALESSANDRA</v>
      </c>
      <c r="D640" t="s">
        <v>56</v>
      </c>
      <c r="E640" t="s">
        <v>309</v>
      </c>
      <c r="F640" t="s">
        <v>64</v>
      </c>
      <c r="G640" s="6" t="str">
        <f>VLOOKUP(Tabella1[[#This Row],[COD. MACCHINA]],Tabella35[],2,FALSE)</f>
        <v>MANUALE</v>
      </c>
      <c r="H640">
        <v>0</v>
      </c>
      <c r="I640">
        <v>56</v>
      </c>
      <c r="J640" s="6">
        <f>Tabella1[[#This Row],[ASS. FINALI]]-Tabella1[[#This Row],[ASS.INIZIALI]]</f>
        <v>56</v>
      </c>
      <c r="K640" t="s">
        <v>20</v>
      </c>
      <c r="M640" s="6">
        <f>ROUNDDOWN(IF(Tabella1[[#This Row],[DOPPIO OPERATORE '[SI/NO']]]="SI",Tabella1[[#This Row],[DIFFERENZA]]/2,Tabella1[[#This Row],[DIFFERENZA]]),0)</f>
        <v>56</v>
      </c>
      <c r="O640" s="6">
        <f>Tabella1[[#This Row],[DIFFERENZA EFFETTIVA SE DOPPIO OPERATORE]]-Tabella1[[#This Row],[SCARTI]]</f>
        <v>56</v>
      </c>
      <c r="P640" s="4">
        <v>0.63888888888888895</v>
      </c>
      <c r="Q640" s="4">
        <v>0.72916666666666663</v>
      </c>
      <c r="R640" s="5">
        <f>Tabella1[[#This Row],[ORA FINE MATTINA]]-Tabella1[[#This Row],[ORA INIZIO MATTINA]]</f>
        <v>9.0277777777777679E-2</v>
      </c>
      <c r="S640" s="4"/>
      <c r="T640" s="4"/>
      <c r="U640" s="5">
        <f>Tabella1[[#This Row],[ORA FINE POMERIGGIO]]-Tabella1[[#This Row],[ORA INIZIO POMERIGGIO]]</f>
        <v>0</v>
      </c>
      <c r="V640" s="5">
        <f>Tabella1[[#This Row],[TOT. TEMPO POMERIGGIO]]+Tabella1[[#This Row],[TOT. TEMPO MATTINA]]</f>
        <v>9.0277777777777679E-2</v>
      </c>
      <c r="W640" s="7">
        <f>((HOUR(Tabella1[[#This Row],[TOT. ORE]])*60)+MINUTE(Tabella1[[#This Row],[TOT. ORE]]))</f>
        <v>130</v>
      </c>
      <c r="Y640" s="6">
        <f>Tabella1[[#This Row],[TOT. MINUTI]]-Tabella1[[#This Row],[FERMO MACCHINA]]</f>
        <v>130</v>
      </c>
      <c r="Z640" s="6">
        <f>ROUNDDOWN(Tabella1[[#This Row],[DIFFERENZA EFFETTIVA - SCARTI]]/Tabella1[[#This Row],[TEMPO EFFETTIVO]]*60,0)</f>
        <v>25</v>
      </c>
    </row>
    <row r="641" spans="1:26" x14ac:dyDescent="0.25">
      <c r="A641" s="1">
        <v>44657</v>
      </c>
      <c r="B641">
        <v>32</v>
      </c>
      <c r="C641" s="6" t="str">
        <f>VLOOKUP(Tabella1[[#This Row],[COD. OPERATORE]],Tabella3[],2,FALSE)</f>
        <v>ALESSANDRA</v>
      </c>
      <c r="D641" t="s">
        <v>56</v>
      </c>
      <c r="E641" t="s">
        <v>309</v>
      </c>
      <c r="F641" t="s">
        <v>64</v>
      </c>
      <c r="G641" s="6" t="str">
        <f>VLOOKUP(Tabella1[[#This Row],[COD. MACCHINA]],Tabella35[],2,FALSE)</f>
        <v>MANUALE</v>
      </c>
      <c r="H641">
        <v>56</v>
      </c>
      <c r="I641">
        <v>245</v>
      </c>
      <c r="J641" s="6">
        <f>Tabella1[[#This Row],[ASS. FINALI]]-Tabella1[[#This Row],[ASS.INIZIALI]]</f>
        <v>189</v>
      </c>
      <c r="K641" t="s">
        <v>20</v>
      </c>
      <c r="M641" s="6">
        <f>ROUNDDOWN(IF(Tabella1[[#This Row],[DOPPIO OPERATORE '[SI/NO']]]="SI",Tabella1[[#This Row],[DIFFERENZA]]/2,Tabella1[[#This Row],[DIFFERENZA]]),0)</f>
        <v>189</v>
      </c>
      <c r="O641" s="6">
        <f>Tabella1[[#This Row],[DIFFERENZA EFFETTIVA SE DOPPIO OPERATORE]]-Tabella1[[#This Row],[SCARTI]]</f>
        <v>189</v>
      </c>
      <c r="P641" s="4">
        <v>0.3125</v>
      </c>
      <c r="Q641" s="4">
        <v>0.47916666666666669</v>
      </c>
      <c r="R641" s="5">
        <f>Tabella1[[#This Row],[ORA FINE MATTINA]]-Tabella1[[#This Row],[ORA INIZIO MATTINA]]</f>
        <v>0.16666666666666669</v>
      </c>
      <c r="S641" s="4">
        <v>0.5625</v>
      </c>
      <c r="T641" s="4">
        <v>0.72916666666666663</v>
      </c>
      <c r="U641" s="5">
        <f>Tabella1[[#This Row],[ORA FINE POMERIGGIO]]-Tabella1[[#This Row],[ORA INIZIO POMERIGGIO]]</f>
        <v>0.16666666666666663</v>
      </c>
      <c r="V641" s="5">
        <f>Tabella1[[#This Row],[TOT. TEMPO POMERIGGIO]]+Tabella1[[#This Row],[TOT. TEMPO MATTINA]]</f>
        <v>0.33333333333333331</v>
      </c>
      <c r="W641" s="7">
        <f>((HOUR(Tabella1[[#This Row],[TOT. ORE]])*60)+MINUTE(Tabella1[[#This Row],[TOT. ORE]]))</f>
        <v>480</v>
      </c>
      <c r="Y641" s="6">
        <f>Tabella1[[#This Row],[TOT. MINUTI]]-Tabella1[[#This Row],[FERMO MACCHINA]]</f>
        <v>480</v>
      </c>
      <c r="Z641" s="6">
        <f>ROUNDDOWN(Tabella1[[#This Row],[DIFFERENZA EFFETTIVA - SCARTI]]/Tabella1[[#This Row],[TEMPO EFFETTIVO]]*60,0)</f>
        <v>23</v>
      </c>
    </row>
    <row r="642" spans="1:26" x14ac:dyDescent="0.25">
      <c r="A642" s="1">
        <v>44651</v>
      </c>
      <c r="B642">
        <v>35</v>
      </c>
      <c r="C642" s="6" t="str">
        <f>VLOOKUP(Tabella1[[#This Row],[COD. OPERATORE]],Tabella3[],2,FALSE)</f>
        <v>MELANIA</v>
      </c>
      <c r="D642" t="s">
        <v>16</v>
      </c>
      <c r="E642" t="s">
        <v>303</v>
      </c>
      <c r="F642">
        <v>6</v>
      </c>
      <c r="G642" s="6" t="str">
        <f>VLOOKUP(Tabella1[[#This Row],[COD. MACCHINA]],Tabella35[],2,FALSE)</f>
        <v>MSA matr.4319</v>
      </c>
      <c r="H642">
        <v>579578</v>
      </c>
      <c r="I642">
        <v>579922</v>
      </c>
      <c r="J642" s="6">
        <f>Tabella1[[#This Row],[ASS. FINALI]]-Tabella1[[#This Row],[ASS.INIZIALI]]</f>
        <v>344</v>
      </c>
      <c r="K642" t="s">
        <v>20</v>
      </c>
      <c r="M642" s="6">
        <f>ROUNDDOWN(IF(Tabella1[[#This Row],[DOPPIO OPERATORE '[SI/NO']]]="SI",Tabella1[[#This Row],[DIFFERENZA]]/2,Tabella1[[#This Row],[DIFFERENZA]]),0)</f>
        <v>344</v>
      </c>
      <c r="O642" s="6">
        <f>Tabella1[[#This Row],[DIFFERENZA EFFETTIVA SE DOPPIO OPERATORE]]-Tabella1[[#This Row],[SCARTI]]</f>
        <v>344</v>
      </c>
      <c r="P642" s="4">
        <v>0.37152777777777773</v>
      </c>
      <c r="Q642" s="4">
        <v>0.41666666666666669</v>
      </c>
      <c r="R642" s="5">
        <f>Tabella1[[#This Row],[ORA FINE MATTINA]]-Tabella1[[#This Row],[ORA INIZIO MATTINA]]</f>
        <v>4.5138888888888951E-2</v>
      </c>
      <c r="S642" s="4"/>
      <c r="T642" s="4"/>
      <c r="U642" s="5">
        <f>Tabella1[[#This Row],[ORA FINE POMERIGGIO]]-Tabella1[[#This Row],[ORA INIZIO POMERIGGIO]]</f>
        <v>0</v>
      </c>
      <c r="V642" s="5">
        <f>Tabella1[[#This Row],[TOT. TEMPO POMERIGGIO]]+Tabella1[[#This Row],[TOT. TEMPO MATTINA]]</f>
        <v>4.5138888888888951E-2</v>
      </c>
      <c r="W642" s="7">
        <f>((HOUR(Tabella1[[#This Row],[TOT. ORE]])*60)+MINUTE(Tabella1[[#This Row],[TOT. ORE]]))</f>
        <v>65</v>
      </c>
      <c r="Y642" s="6">
        <f>Tabella1[[#This Row],[TOT. MINUTI]]-Tabella1[[#This Row],[FERMO MACCHINA]]</f>
        <v>65</v>
      </c>
      <c r="Z642" s="6">
        <f>ROUNDDOWN(Tabella1[[#This Row],[DIFFERENZA EFFETTIVA - SCARTI]]/Tabella1[[#This Row],[TEMPO EFFETTIVO]]*60,0)</f>
        <v>317</v>
      </c>
    </row>
    <row r="643" spans="1:26" x14ac:dyDescent="0.25">
      <c r="A643" s="1">
        <v>44651</v>
      </c>
      <c r="B643">
        <v>35</v>
      </c>
      <c r="C643" s="6" t="str">
        <f>VLOOKUP(Tabella1[[#This Row],[COD. OPERATORE]],Tabella3[],2,FALSE)</f>
        <v>MELANIA</v>
      </c>
      <c r="D643" t="s">
        <v>16</v>
      </c>
      <c r="E643" t="s">
        <v>310</v>
      </c>
      <c r="F643">
        <v>6</v>
      </c>
      <c r="G643" s="6" t="str">
        <f>VLOOKUP(Tabella1[[#This Row],[COD. MACCHINA]],Tabella35[],2,FALSE)</f>
        <v>MSA matr.4319</v>
      </c>
      <c r="H643">
        <v>579922</v>
      </c>
      <c r="I643">
        <v>580123</v>
      </c>
      <c r="J643" s="6">
        <f>Tabella1[[#This Row],[ASS. FINALI]]-Tabella1[[#This Row],[ASS.INIZIALI]]</f>
        <v>201</v>
      </c>
      <c r="K643" t="s">
        <v>20</v>
      </c>
      <c r="M643" s="6">
        <f>ROUNDDOWN(IF(Tabella1[[#This Row],[DOPPIO OPERATORE '[SI/NO']]]="SI",Tabella1[[#This Row],[DIFFERENZA]]/2,Tabella1[[#This Row],[DIFFERENZA]]),0)</f>
        <v>201</v>
      </c>
      <c r="O643" s="6">
        <f>Tabella1[[#This Row],[DIFFERENZA EFFETTIVA SE DOPPIO OPERATORE]]-Tabella1[[#This Row],[SCARTI]]</f>
        <v>201</v>
      </c>
      <c r="P643" s="4">
        <v>0.41666666666666669</v>
      </c>
      <c r="Q643" s="4">
        <v>0.44097222222222227</v>
      </c>
      <c r="R643" s="5">
        <f>Tabella1[[#This Row],[ORA FINE MATTINA]]-Tabella1[[#This Row],[ORA INIZIO MATTINA]]</f>
        <v>2.430555555555558E-2</v>
      </c>
      <c r="S643" s="4"/>
      <c r="T643" s="4"/>
      <c r="U643" s="5">
        <f>Tabella1[[#This Row],[ORA FINE POMERIGGIO]]-Tabella1[[#This Row],[ORA INIZIO POMERIGGIO]]</f>
        <v>0</v>
      </c>
      <c r="V643" s="5">
        <f>Tabella1[[#This Row],[TOT. TEMPO POMERIGGIO]]+Tabella1[[#This Row],[TOT. TEMPO MATTINA]]</f>
        <v>2.430555555555558E-2</v>
      </c>
      <c r="W643" s="7">
        <f>((HOUR(Tabella1[[#This Row],[TOT. ORE]])*60)+MINUTE(Tabella1[[#This Row],[TOT. ORE]]))</f>
        <v>35</v>
      </c>
      <c r="Y643" s="6">
        <f>Tabella1[[#This Row],[TOT. MINUTI]]-Tabella1[[#This Row],[FERMO MACCHINA]]</f>
        <v>35</v>
      </c>
      <c r="Z643" s="6">
        <f>ROUNDDOWN(Tabella1[[#This Row],[DIFFERENZA EFFETTIVA - SCARTI]]/Tabella1[[#This Row],[TEMPO EFFETTIVO]]*60,0)</f>
        <v>344</v>
      </c>
    </row>
    <row r="644" spans="1:26" x14ac:dyDescent="0.25">
      <c r="A644" s="1">
        <v>44651</v>
      </c>
      <c r="B644">
        <v>35</v>
      </c>
      <c r="C644" s="6" t="str">
        <f>VLOOKUP(Tabella1[[#This Row],[COD. OPERATORE]],Tabella3[],2,FALSE)</f>
        <v>MELANIA</v>
      </c>
      <c r="D644" t="s">
        <v>87</v>
      </c>
      <c r="E644" t="s">
        <v>311</v>
      </c>
      <c r="F644" t="s">
        <v>64</v>
      </c>
      <c r="G644" s="6" t="str">
        <f>VLOOKUP(Tabella1[[#This Row],[COD. MACCHINA]],Tabella35[],2,FALSE)</f>
        <v>MANUALE</v>
      </c>
      <c r="H644">
        <v>0</v>
      </c>
      <c r="I644">
        <v>1100</v>
      </c>
      <c r="J644" s="6">
        <f>Tabella1[[#This Row],[ASS. FINALI]]-Tabella1[[#This Row],[ASS.INIZIALI]]</f>
        <v>1100</v>
      </c>
      <c r="K644" t="s">
        <v>20</v>
      </c>
      <c r="M644" s="6">
        <f>ROUNDDOWN(IF(Tabella1[[#This Row],[DOPPIO OPERATORE '[SI/NO']]]="SI",Tabella1[[#This Row],[DIFFERENZA]]/2,Tabella1[[#This Row],[DIFFERENZA]]),0)</f>
        <v>1100</v>
      </c>
      <c r="O644" s="6">
        <f>Tabella1[[#This Row],[DIFFERENZA EFFETTIVA SE DOPPIO OPERATORE]]-Tabella1[[#This Row],[SCARTI]]</f>
        <v>1100</v>
      </c>
      <c r="P644" s="4">
        <v>0.44097222222222227</v>
      </c>
      <c r="Q644" s="4">
        <v>0.48958333333333331</v>
      </c>
      <c r="R644" s="5">
        <f>Tabella1[[#This Row],[ORA FINE MATTINA]]-Tabella1[[#This Row],[ORA INIZIO MATTINA]]</f>
        <v>4.8611111111111049E-2</v>
      </c>
      <c r="S644" s="4"/>
      <c r="T644" s="4"/>
      <c r="U644" s="5">
        <f>Tabella1[[#This Row],[ORA FINE POMERIGGIO]]-Tabella1[[#This Row],[ORA INIZIO POMERIGGIO]]</f>
        <v>0</v>
      </c>
      <c r="V644" s="5">
        <f>Tabella1[[#This Row],[TOT. TEMPO POMERIGGIO]]+Tabella1[[#This Row],[TOT. TEMPO MATTINA]]</f>
        <v>4.8611111111111049E-2</v>
      </c>
      <c r="W644" s="7">
        <f>((HOUR(Tabella1[[#This Row],[TOT. ORE]])*60)+MINUTE(Tabella1[[#This Row],[TOT. ORE]]))</f>
        <v>70</v>
      </c>
      <c r="Y644" s="6">
        <f>Tabella1[[#This Row],[TOT. MINUTI]]-Tabella1[[#This Row],[FERMO MACCHINA]]</f>
        <v>70</v>
      </c>
      <c r="Z644" s="6">
        <f>ROUNDDOWN(Tabella1[[#This Row],[DIFFERENZA EFFETTIVA - SCARTI]]/Tabella1[[#This Row],[TEMPO EFFETTIVO]]*60,0)</f>
        <v>942</v>
      </c>
    </row>
    <row r="645" spans="1:26" x14ac:dyDescent="0.25">
      <c r="A645" s="1">
        <v>44651</v>
      </c>
      <c r="B645">
        <v>35</v>
      </c>
      <c r="C645" s="6" t="str">
        <f>VLOOKUP(Tabella1[[#This Row],[COD. OPERATORE]],Tabella3[],2,FALSE)</f>
        <v>MELANIA</v>
      </c>
      <c r="D645" t="s">
        <v>16</v>
      </c>
      <c r="E645" t="s">
        <v>135</v>
      </c>
      <c r="F645">
        <v>6</v>
      </c>
      <c r="G645" s="6" t="str">
        <f>VLOOKUP(Tabella1[[#This Row],[COD. MACCHINA]],Tabella35[],2,FALSE)</f>
        <v>MSA matr.4319</v>
      </c>
      <c r="H645">
        <v>580123</v>
      </c>
      <c r="I645">
        <v>580326</v>
      </c>
      <c r="J645" s="6">
        <f>Tabella1[[#This Row],[ASS. FINALI]]-Tabella1[[#This Row],[ASS.INIZIALI]]</f>
        <v>203</v>
      </c>
      <c r="K645" t="s">
        <v>20</v>
      </c>
      <c r="M645" s="6">
        <f>ROUNDDOWN(IF(Tabella1[[#This Row],[DOPPIO OPERATORE '[SI/NO']]]="SI",Tabella1[[#This Row],[DIFFERENZA]]/2,Tabella1[[#This Row],[DIFFERENZA]]),0)</f>
        <v>203</v>
      </c>
      <c r="O645" s="6">
        <f>Tabella1[[#This Row],[DIFFERENZA EFFETTIVA SE DOPPIO OPERATORE]]-Tabella1[[#This Row],[SCARTI]]</f>
        <v>203</v>
      </c>
      <c r="P645" s="4">
        <v>0.48958333333333331</v>
      </c>
      <c r="Q645" s="4">
        <v>0.5</v>
      </c>
      <c r="R645" s="5">
        <f>Tabella1[[#This Row],[ORA FINE MATTINA]]-Tabella1[[#This Row],[ORA INIZIO MATTINA]]</f>
        <v>1.0416666666666685E-2</v>
      </c>
      <c r="S645" s="4">
        <v>0.5625</v>
      </c>
      <c r="T645" s="4">
        <v>0.57986111111111105</v>
      </c>
      <c r="U645" s="5">
        <f>Tabella1[[#This Row],[ORA FINE POMERIGGIO]]-Tabella1[[#This Row],[ORA INIZIO POMERIGGIO]]</f>
        <v>1.7361111111111049E-2</v>
      </c>
      <c r="V645" s="5">
        <f>Tabella1[[#This Row],[TOT. TEMPO POMERIGGIO]]+Tabella1[[#This Row],[TOT. TEMPO MATTINA]]</f>
        <v>2.7777777777777735E-2</v>
      </c>
      <c r="W645" s="7">
        <f>((HOUR(Tabella1[[#This Row],[TOT. ORE]])*60)+MINUTE(Tabella1[[#This Row],[TOT. ORE]]))</f>
        <v>40</v>
      </c>
      <c r="Y645" s="6">
        <f>Tabella1[[#This Row],[TOT. MINUTI]]-Tabella1[[#This Row],[FERMO MACCHINA]]</f>
        <v>40</v>
      </c>
      <c r="Z645" s="6">
        <f>ROUNDDOWN(Tabella1[[#This Row],[DIFFERENZA EFFETTIVA - SCARTI]]/Tabella1[[#This Row],[TEMPO EFFETTIVO]]*60,0)</f>
        <v>304</v>
      </c>
    </row>
    <row r="646" spans="1:26" x14ac:dyDescent="0.25">
      <c r="A646" s="1">
        <v>44652</v>
      </c>
      <c r="B646">
        <v>35</v>
      </c>
      <c r="C646" s="6" t="str">
        <f>VLOOKUP(Tabella1[[#This Row],[COD. OPERATORE]],Tabella3[],2,FALSE)</f>
        <v>MELANIA</v>
      </c>
      <c r="D646" t="s">
        <v>87</v>
      </c>
      <c r="E646" t="s">
        <v>311</v>
      </c>
      <c r="F646" t="s">
        <v>64</v>
      </c>
      <c r="G646" s="6" t="str">
        <f>VLOOKUP(Tabella1[[#This Row],[COD. MACCHINA]],Tabella35[],2,FALSE)</f>
        <v>MANUALE</v>
      </c>
      <c r="H646">
        <v>0</v>
      </c>
      <c r="I646">
        <v>2900</v>
      </c>
      <c r="J646" s="6">
        <f>Tabella1[[#This Row],[ASS. FINALI]]-Tabella1[[#This Row],[ASS.INIZIALI]]</f>
        <v>2900</v>
      </c>
      <c r="K646" t="s">
        <v>20</v>
      </c>
      <c r="M646" s="6">
        <f>ROUNDDOWN(IF(Tabella1[[#This Row],[DOPPIO OPERATORE '[SI/NO']]]="SI",Tabella1[[#This Row],[DIFFERENZA]]/2,Tabella1[[#This Row],[DIFFERENZA]]),0)</f>
        <v>2900</v>
      </c>
      <c r="O646" s="6">
        <f>Tabella1[[#This Row],[DIFFERENZA EFFETTIVA SE DOPPIO OPERATORE]]-Tabella1[[#This Row],[SCARTI]]</f>
        <v>2900</v>
      </c>
      <c r="P646" s="4">
        <v>0.37847222222222227</v>
      </c>
      <c r="Q646" s="4">
        <v>0.43402777777777773</v>
      </c>
      <c r="R646" s="5">
        <f>Tabella1[[#This Row],[ORA FINE MATTINA]]-Tabella1[[#This Row],[ORA INIZIO MATTINA]]</f>
        <v>5.5555555555555469E-2</v>
      </c>
      <c r="S646" s="4"/>
      <c r="T646" s="4"/>
      <c r="U646" s="5">
        <f>Tabella1[[#This Row],[ORA FINE POMERIGGIO]]-Tabella1[[#This Row],[ORA INIZIO POMERIGGIO]]</f>
        <v>0</v>
      </c>
      <c r="V646" s="5">
        <f>Tabella1[[#This Row],[TOT. TEMPO POMERIGGIO]]+Tabella1[[#This Row],[TOT. TEMPO MATTINA]]</f>
        <v>5.5555555555555469E-2</v>
      </c>
      <c r="W646" s="7">
        <f>((HOUR(Tabella1[[#This Row],[TOT. ORE]])*60)+MINUTE(Tabella1[[#This Row],[TOT. ORE]]))</f>
        <v>80</v>
      </c>
      <c r="Y646" s="6">
        <f>Tabella1[[#This Row],[TOT. MINUTI]]-Tabella1[[#This Row],[FERMO MACCHINA]]</f>
        <v>80</v>
      </c>
      <c r="Z646" s="6">
        <f>ROUNDDOWN(Tabella1[[#This Row],[DIFFERENZA EFFETTIVA - SCARTI]]/Tabella1[[#This Row],[TEMPO EFFETTIVO]]*60,0)</f>
        <v>2175</v>
      </c>
    </row>
    <row r="647" spans="1:26" x14ac:dyDescent="0.25">
      <c r="A647" s="1">
        <v>44652</v>
      </c>
      <c r="B647">
        <v>35</v>
      </c>
      <c r="C647" s="6" t="str">
        <f>VLOOKUP(Tabella1[[#This Row],[COD. OPERATORE]],Tabella3[],2,FALSE)</f>
        <v>MELANIA</v>
      </c>
      <c r="D647" t="s">
        <v>16</v>
      </c>
      <c r="E647" t="s">
        <v>62</v>
      </c>
      <c r="F647">
        <v>9</v>
      </c>
      <c r="G647" s="6" t="str">
        <f>VLOOKUP(Tabella1[[#This Row],[COD. MACCHINA]],Tabella35[],2,FALSE)</f>
        <v>MONTAGGIO ANELLINI</v>
      </c>
      <c r="H647">
        <v>0</v>
      </c>
      <c r="I647">
        <v>3000</v>
      </c>
      <c r="J647" s="6">
        <f>Tabella1[[#This Row],[ASS. FINALI]]-Tabella1[[#This Row],[ASS.INIZIALI]]</f>
        <v>3000</v>
      </c>
      <c r="K647" t="s">
        <v>20</v>
      </c>
      <c r="M647" s="6">
        <f>ROUNDDOWN(IF(Tabella1[[#This Row],[DOPPIO OPERATORE '[SI/NO']]]="SI",Tabella1[[#This Row],[DIFFERENZA]]/2,Tabella1[[#This Row],[DIFFERENZA]]),0)</f>
        <v>3000</v>
      </c>
      <c r="O647" s="6">
        <f>Tabella1[[#This Row],[DIFFERENZA EFFETTIVA SE DOPPIO OPERATORE]]-Tabella1[[#This Row],[SCARTI]]</f>
        <v>3000</v>
      </c>
      <c r="P647" s="4">
        <v>0.43402777777777773</v>
      </c>
      <c r="Q647" s="4">
        <v>0.5</v>
      </c>
      <c r="R647" s="5">
        <f>Tabella1[[#This Row],[ORA FINE MATTINA]]-Tabella1[[#This Row],[ORA INIZIO MATTINA]]</f>
        <v>6.5972222222222265E-2</v>
      </c>
      <c r="S647" s="4">
        <v>0.5625</v>
      </c>
      <c r="T647" s="4">
        <v>0.61458333333333337</v>
      </c>
      <c r="U647" s="5">
        <f>Tabella1[[#This Row],[ORA FINE POMERIGGIO]]-Tabella1[[#This Row],[ORA INIZIO POMERIGGIO]]</f>
        <v>5.208333333333337E-2</v>
      </c>
      <c r="V647" s="5">
        <f>Tabella1[[#This Row],[TOT. TEMPO POMERIGGIO]]+Tabella1[[#This Row],[TOT. TEMPO MATTINA]]</f>
        <v>0.11805555555555564</v>
      </c>
      <c r="W647" s="7">
        <f>((HOUR(Tabella1[[#This Row],[TOT. ORE]])*60)+MINUTE(Tabella1[[#This Row],[TOT. ORE]]))</f>
        <v>170</v>
      </c>
      <c r="Y647" s="6">
        <f>Tabella1[[#This Row],[TOT. MINUTI]]-Tabella1[[#This Row],[FERMO MACCHINA]]</f>
        <v>170</v>
      </c>
      <c r="Z647" s="6">
        <f>ROUNDDOWN(Tabella1[[#This Row],[DIFFERENZA EFFETTIVA - SCARTI]]/Tabella1[[#This Row],[TEMPO EFFETTIVO]]*60,0)</f>
        <v>1058</v>
      </c>
    </row>
    <row r="648" spans="1:26" x14ac:dyDescent="0.25">
      <c r="A648" s="1">
        <v>44652</v>
      </c>
      <c r="B648">
        <v>35</v>
      </c>
      <c r="C648" s="6" t="str">
        <f>VLOOKUP(Tabella1[[#This Row],[COD. OPERATORE]],Tabella3[],2,FALSE)</f>
        <v>MELANIA</v>
      </c>
      <c r="D648" t="s">
        <v>56</v>
      </c>
      <c r="E648" t="s">
        <v>71</v>
      </c>
      <c r="F648" t="s">
        <v>64</v>
      </c>
      <c r="G648" s="6" t="str">
        <f>VLOOKUP(Tabella1[[#This Row],[COD. MACCHINA]],Tabella35[],2,FALSE)</f>
        <v>MANUALE</v>
      </c>
      <c r="H648">
        <v>850</v>
      </c>
      <c r="I648">
        <v>1550</v>
      </c>
      <c r="J648" s="6">
        <f>Tabella1[[#This Row],[ASS. FINALI]]-Tabella1[[#This Row],[ASS.INIZIALI]]</f>
        <v>700</v>
      </c>
      <c r="K648" t="s">
        <v>58</v>
      </c>
      <c r="L648">
        <v>31</v>
      </c>
      <c r="M648" s="6">
        <f>ROUNDDOWN(IF(Tabella1[[#This Row],[DOPPIO OPERATORE '[SI/NO']]]="SI",Tabella1[[#This Row],[DIFFERENZA]]/2,Tabella1[[#This Row],[DIFFERENZA]]),0)</f>
        <v>350</v>
      </c>
      <c r="O648" s="6">
        <f>Tabella1[[#This Row],[DIFFERENZA EFFETTIVA SE DOPPIO OPERATORE]]-Tabella1[[#This Row],[SCARTI]]</f>
        <v>350</v>
      </c>
      <c r="P648" s="4">
        <v>0.61458333333333337</v>
      </c>
      <c r="Q648" s="4">
        <v>0.72916666666666663</v>
      </c>
      <c r="R648" s="5">
        <f>Tabella1[[#This Row],[ORA FINE MATTINA]]-Tabella1[[#This Row],[ORA INIZIO MATTINA]]</f>
        <v>0.11458333333333326</v>
      </c>
      <c r="S648" s="4"/>
      <c r="T648" s="4"/>
      <c r="U648" s="5">
        <f>Tabella1[[#This Row],[ORA FINE POMERIGGIO]]-Tabella1[[#This Row],[ORA INIZIO POMERIGGIO]]</f>
        <v>0</v>
      </c>
      <c r="V648" s="5">
        <f>Tabella1[[#This Row],[TOT. TEMPO POMERIGGIO]]+Tabella1[[#This Row],[TOT. TEMPO MATTINA]]</f>
        <v>0.11458333333333326</v>
      </c>
      <c r="W648" s="7">
        <f>((HOUR(Tabella1[[#This Row],[TOT. ORE]])*60)+MINUTE(Tabella1[[#This Row],[TOT. ORE]]))</f>
        <v>165</v>
      </c>
      <c r="Y648" s="6">
        <f>Tabella1[[#This Row],[TOT. MINUTI]]-Tabella1[[#This Row],[FERMO MACCHINA]]</f>
        <v>165</v>
      </c>
      <c r="Z648" s="6">
        <f>ROUNDDOWN(Tabella1[[#This Row],[DIFFERENZA EFFETTIVA - SCARTI]]/Tabella1[[#This Row],[TEMPO EFFETTIVO]]*60,0)</f>
        <v>127</v>
      </c>
    </row>
    <row r="649" spans="1:26" x14ac:dyDescent="0.25">
      <c r="A649" s="1">
        <v>44651</v>
      </c>
      <c r="B649">
        <v>11</v>
      </c>
      <c r="C649" s="6" t="str">
        <f>VLOOKUP(Tabella1[[#This Row],[COD. OPERATORE]],Tabella3[],2,FALSE)</f>
        <v>ILENIA</v>
      </c>
      <c r="D649" t="s">
        <v>293</v>
      </c>
      <c r="E649" t="s">
        <v>257</v>
      </c>
      <c r="F649">
        <v>6</v>
      </c>
      <c r="G649" s="6" t="str">
        <f>VLOOKUP(Tabella1[[#This Row],[COD. MACCHINA]],Tabella35[],2,FALSE)</f>
        <v>MSA matr.4319</v>
      </c>
      <c r="H649">
        <v>581087</v>
      </c>
      <c r="I649">
        <v>581590</v>
      </c>
      <c r="J649" s="6">
        <f>Tabella1[[#This Row],[ASS. FINALI]]-Tabella1[[#This Row],[ASS.INIZIALI]]</f>
        <v>503</v>
      </c>
      <c r="K649" t="s">
        <v>20</v>
      </c>
      <c r="M649" s="6">
        <f>ROUNDDOWN(IF(Tabella1[[#This Row],[DOPPIO OPERATORE '[SI/NO']]]="SI",Tabella1[[#This Row],[DIFFERENZA]]/2,Tabella1[[#This Row],[DIFFERENZA]]),0)</f>
        <v>503</v>
      </c>
      <c r="O649" s="6">
        <f>Tabella1[[#This Row],[DIFFERENZA EFFETTIVA SE DOPPIO OPERATORE]]-Tabella1[[#This Row],[SCARTI]]</f>
        <v>503</v>
      </c>
      <c r="P649" s="4">
        <v>0.33333333333333331</v>
      </c>
      <c r="Q649" s="4">
        <v>0.42708333333333331</v>
      </c>
      <c r="R649" s="5">
        <f>Tabella1[[#This Row],[ORA FINE MATTINA]]-Tabella1[[#This Row],[ORA INIZIO MATTINA]]</f>
        <v>9.375E-2</v>
      </c>
      <c r="S649" s="4"/>
      <c r="T649" s="4"/>
      <c r="U649" s="5">
        <f>Tabella1[[#This Row],[ORA FINE POMERIGGIO]]-Tabella1[[#This Row],[ORA INIZIO POMERIGGIO]]</f>
        <v>0</v>
      </c>
      <c r="V649" s="5">
        <f>Tabella1[[#This Row],[TOT. TEMPO POMERIGGIO]]+Tabella1[[#This Row],[TOT. TEMPO MATTINA]]</f>
        <v>9.375E-2</v>
      </c>
      <c r="W649" s="7">
        <f>((HOUR(Tabella1[[#This Row],[TOT. ORE]])*60)+MINUTE(Tabella1[[#This Row],[TOT. ORE]]))</f>
        <v>135</v>
      </c>
      <c r="Y649" s="6">
        <f>Tabella1[[#This Row],[TOT. MINUTI]]-Tabella1[[#This Row],[FERMO MACCHINA]]</f>
        <v>135</v>
      </c>
      <c r="Z649" s="6">
        <f>ROUNDDOWN(Tabella1[[#This Row],[DIFFERENZA EFFETTIVA - SCARTI]]/Tabella1[[#This Row],[TEMPO EFFETTIVO]]*60,0)</f>
        <v>223</v>
      </c>
    </row>
    <row r="650" spans="1:26" x14ac:dyDescent="0.25">
      <c r="A650" s="1">
        <v>44655</v>
      </c>
      <c r="B650">
        <v>11</v>
      </c>
      <c r="C650" s="6" t="str">
        <f>VLOOKUP(Tabella1[[#This Row],[COD. OPERATORE]],Tabella3[],2,FALSE)</f>
        <v>ILENIA</v>
      </c>
      <c r="D650" t="s">
        <v>16</v>
      </c>
      <c r="E650" t="s">
        <v>200</v>
      </c>
      <c r="F650">
        <v>6</v>
      </c>
      <c r="G650" s="6" t="str">
        <f>VLOOKUP(Tabella1[[#This Row],[COD. MACCHINA]],Tabella35[],2,FALSE)</f>
        <v>MSA matr.4319</v>
      </c>
      <c r="H650">
        <v>581590</v>
      </c>
      <c r="I650">
        <v>581790</v>
      </c>
      <c r="J650" s="6">
        <f>Tabella1[[#This Row],[ASS. FINALI]]-Tabella1[[#This Row],[ASS.INIZIALI]]</f>
        <v>200</v>
      </c>
      <c r="K650" t="s">
        <v>20</v>
      </c>
      <c r="M650" s="6">
        <f>ROUNDDOWN(IF(Tabella1[[#This Row],[DOPPIO OPERATORE '[SI/NO']]]="SI",Tabella1[[#This Row],[DIFFERENZA]]/2,Tabella1[[#This Row],[DIFFERENZA]]),0)</f>
        <v>200</v>
      </c>
      <c r="O650" s="6">
        <f>Tabella1[[#This Row],[DIFFERENZA EFFETTIVA SE DOPPIO OPERATORE]]-Tabella1[[#This Row],[SCARTI]]</f>
        <v>200</v>
      </c>
      <c r="P650" s="4">
        <v>0.42708333333333331</v>
      </c>
      <c r="Q650" s="4">
        <v>0.4513888888888889</v>
      </c>
      <c r="R650" s="5">
        <f>Tabella1[[#This Row],[ORA FINE MATTINA]]-Tabella1[[#This Row],[ORA INIZIO MATTINA]]</f>
        <v>2.430555555555558E-2</v>
      </c>
      <c r="S650" s="4"/>
      <c r="T650" s="4"/>
      <c r="U650" s="5">
        <f>Tabella1[[#This Row],[ORA FINE POMERIGGIO]]-Tabella1[[#This Row],[ORA INIZIO POMERIGGIO]]</f>
        <v>0</v>
      </c>
      <c r="V650" s="5">
        <f>Tabella1[[#This Row],[TOT. TEMPO POMERIGGIO]]+Tabella1[[#This Row],[TOT. TEMPO MATTINA]]</f>
        <v>2.430555555555558E-2</v>
      </c>
      <c r="W650" s="7">
        <f>((HOUR(Tabella1[[#This Row],[TOT. ORE]])*60)+MINUTE(Tabella1[[#This Row],[TOT. ORE]]))</f>
        <v>35</v>
      </c>
      <c r="Y650" s="6">
        <f>Tabella1[[#This Row],[TOT. MINUTI]]-Tabella1[[#This Row],[FERMO MACCHINA]]</f>
        <v>35</v>
      </c>
      <c r="Z650" s="6">
        <f>ROUNDDOWN(Tabella1[[#This Row],[DIFFERENZA EFFETTIVA - SCARTI]]/Tabella1[[#This Row],[TEMPO EFFETTIVO]]*60,0)</f>
        <v>342</v>
      </c>
    </row>
    <row r="651" spans="1:26" x14ac:dyDescent="0.25">
      <c r="A651" s="1">
        <v>44657</v>
      </c>
      <c r="B651">
        <v>11</v>
      </c>
      <c r="C651" s="6" t="str">
        <f>VLOOKUP(Tabella1[[#This Row],[COD. OPERATORE]],Tabella3[],2,FALSE)</f>
        <v>ILENIA</v>
      </c>
      <c r="D651" t="s">
        <v>16</v>
      </c>
      <c r="E651" t="s">
        <v>88</v>
      </c>
      <c r="F651">
        <v>6</v>
      </c>
      <c r="G651" s="6" t="str">
        <f>VLOOKUP(Tabella1[[#This Row],[COD. MACCHINA]],Tabella35[],2,FALSE)</f>
        <v>MSA matr.4319</v>
      </c>
      <c r="H651">
        <v>582345</v>
      </c>
      <c r="I651">
        <v>582845</v>
      </c>
      <c r="J651" s="6">
        <f>Tabella1[[#This Row],[ASS. FINALI]]-Tabella1[[#This Row],[ASS.INIZIALI]]</f>
        <v>500</v>
      </c>
      <c r="K651" t="s">
        <v>20</v>
      </c>
      <c r="M651" s="6">
        <f>ROUNDDOWN(IF(Tabella1[[#This Row],[DOPPIO OPERATORE '[SI/NO']]]="SI",Tabella1[[#This Row],[DIFFERENZA]]/2,Tabella1[[#This Row],[DIFFERENZA]]),0)</f>
        <v>500</v>
      </c>
      <c r="O651" s="6">
        <f>Tabella1[[#This Row],[DIFFERENZA EFFETTIVA SE DOPPIO OPERATORE]]-Tabella1[[#This Row],[SCARTI]]</f>
        <v>500</v>
      </c>
      <c r="P651" s="4">
        <v>0.33333333333333331</v>
      </c>
      <c r="Q651" s="4">
        <v>0.40625</v>
      </c>
      <c r="R651" s="5">
        <f>Tabella1[[#This Row],[ORA FINE MATTINA]]-Tabella1[[#This Row],[ORA INIZIO MATTINA]]</f>
        <v>7.2916666666666685E-2</v>
      </c>
      <c r="S651" s="4"/>
      <c r="T651" s="4"/>
      <c r="U651" s="5">
        <f>Tabella1[[#This Row],[ORA FINE POMERIGGIO]]-Tabella1[[#This Row],[ORA INIZIO POMERIGGIO]]</f>
        <v>0</v>
      </c>
      <c r="V651" s="5">
        <f>Tabella1[[#This Row],[TOT. TEMPO POMERIGGIO]]+Tabella1[[#This Row],[TOT. TEMPO MATTINA]]</f>
        <v>7.2916666666666685E-2</v>
      </c>
      <c r="W651" s="7">
        <f>((HOUR(Tabella1[[#This Row],[TOT. ORE]])*60)+MINUTE(Tabella1[[#This Row],[TOT. ORE]]))</f>
        <v>105</v>
      </c>
      <c r="Y651" s="6">
        <f>Tabella1[[#This Row],[TOT. MINUTI]]-Tabella1[[#This Row],[FERMO MACCHINA]]</f>
        <v>105</v>
      </c>
      <c r="Z651" s="6">
        <f>ROUNDDOWN(Tabella1[[#This Row],[DIFFERENZA EFFETTIVA - SCARTI]]/Tabella1[[#This Row],[TEMPO EFFETTIVO]]*60,0)</f>
        <v>285</v>
      </c>
    </row>
    <row r="652" spans="1:26" x14ac:dyDescent="0.25">
      <c r="A652" s="1">
        <v>44657</v>
      </c>
      <c r="B652">
        <v>11</v>
      </c>
      <c r="C652" s="6" t="str">
        <f>VLOOKUP(Tabella1[[#This Row],[COD. OPERATORE]],Tabella3[],2,FALSE)</f>
        <v>ILENIA</v>
      </c>
      <c r="D652" t="s">
        <v>16</v>
      </c>
      <c r="E652" t="s">
        <v>26</v>
      </c>
      <c r="F652">
        <v>6</v>
      </c>
      <c r="G652" s="6" t="str">
        <f>VLOOKUP(Tabella1[[#This Row],[COD. MACCHINA]],Tabella35[],2,FALSE)</f>
        <v>MSA matr.4319</v>
      </c>
      <c r="H652">
        <v>582845</v>
      </c>
      <c r="I652">
        <v>583355</v>
      </c>
      <c r="J652" s="6">
        <f>Tabella1[[#This Row],[ASS. FINALI]]-Tabella1[[#This Row],[ASS.INIZIALI]]</f>
        <v>510</v>
      </c>
      <c r="K652" t="s">
        <v>20</v>
      </c>
      <c r="M652" s="6">
        <f>ROUNDDOWN(IF(Tabella1[[#This Row],[DOPPIO OPERATORE '[SI/NO']]]="SI",Tabella1[[#This Row],[DIFFERENZA]]/2,Tabella1[[#This Row],[DIFFERENZA]]),0)</f>
        <v>510</v>
      </c>
      <c r="O652" s="6">
        <f>Tabella1[[#This Row],[DIFFERENZA EFFETTIVA SE DOPPIO OPERATORE]]-Tabella1[[#This Row],[SCARTI]]</f>
        <v>510</v>
      </c>
      <c r="P652" s="4">
        <v>0.40625</v>
      </c>
      <c r="Q652" s="4">
        <v>0.5</v>
      </c>
      <c r="R652" s="5">
        <f>Tabella1[[#This Row],[ORA FINE MATTINA]]-Tabella1[[#This Row],[ORA INIZIO MATTINA]]</f>
        <v>9.375E-2</v>
      </c>
      <c r="S652" s="4">
        <v>0.5625</v>
      </c>
      <c r="T652" s="4">
        <v>0.58333333333333337</v>
      </c>
      <c r="U652" s="5">
        <f>Tabella1[[#This Row],[ORA FINE POMERIGGIO]]-Tabella1[[#This Row],[ORA INIZIO POMERIGGIO]]</f>
        <v>2.083333333333337E-2</v>
      </c>
      <c r="V652" s="5">
        <f>Tabella1[[#This Row],[TOT. TEMPO POMERIGGIO]]+Tabella1[[#This Row],[TOT. TEMPO MATTINA]]</f>
        <v>0.11458333333333337</v>
      </c>
      <c r="W652" s="7">
        <f>((HOUR(Tabella1[[#This Row],[TOT. ORE]])*60)+MINUTE(Tabella1[[#This Row],[TOT. ORE]]))</f>
        <v>165</v>
      </c>
      <c r="Y652" s="6">
        <f>Tabella1[[#This Row],[TOT. MINUTI]]-Tabella1[[#This Row],[FERMO MACCHINA]]</f>
        <v>165</v>
      </c>
      <c r="Z652" s="6">
        <f>ROUNDDOWN(Tabella1[[#This Row],[DIFFERENZA EFFETTIVA - SCARTI]]/Tabella1[[#This Row],[TEMPO EFFETTIVO]]*60,0)</f>
        <v>185</v>
      </c>
    </row>
    <row r="653" spans="1:26" x14ac:dyDescent="0.25">
      <c r="A653" s="1">
        <v>44652</v>
      </c>
      <c r="B653">
        <v>33</v>
      </c>
      <c r="C653" s="6" t="str">
        <f>VLOOKUP(Tabella1[[#This Row],[COD. OPERATORE]],Tabella3[],2,FALSE)</f>
        <v>KETTY</v>
      </c>
      <c r="D653" t="s">
        <v>16</v>
      </c>
      <c r="E653" t="s">
        <v>280</v>
      </c>
      <c r="F653">
        <v>8</v>
      </c>
      <c r="G653" s="6" t="str">
        <f>VLOOKUP(Tabella1[[#This Row],[COD. MACCHINA]],Tabella35[],2,FALSE)</f>
        <v>MONTAGGIO RUOTE</v>
      </c>
      <c r="H653">
        <v>1570</v>
      </c>
      <c r="I653">
        <v>2000</v>
      </c>
      <c r="J653" s="6">
        <f>Tabella1[[#This Row],[ASS. FINALI]]-Tabella1[[#This Row],[ASS.INIZIALI]]</f>
        <v>430</v>
      </c>
      <c r="K653" t="s">
        <v>20</v>
      </c>
      <c r="M653" s="6">
        <f>ROUNDDOWN(IF(Tabella1[[#This Row],[DOPPIO OPERATORE '[SI/NO']]]="SI",Tabella1[[#This Row],[DIFFERENZA]]/2,Tabella1[[#This Row],[DIFFERENZA]]),0)</f>
        <v>430</v>
      </c>
      <c r="O653" s="6">
        <f>Tabella1[[#This Row],[DIFFERENZA EFFETTIVA SE DOPPIO OPERATORE]]-Tabella1[[#This Row],[SCARTI]]</f>
        <v>430</v>
      </c>
      <c r="P653" s="4">
        <v>0.33333333333333331</v>
      </c>
      <c r="Q653" s="4">
        <v>0.375</v>
      </c>
      <c r="R653" s="5">
        <f>Tabella1[[#This Row],[ORA FINE MATTINA]]-Tabella1[[#This Row],[ORA INIZIO MATTINA]]</f>
        <v>4.1666666666666685E-2</v>
      </c>
      <c r="S653" s="4"/>
      <c r="T653" s="4"/>
      <c r="U653" s="5">
        <f>Tabella1[[#This Row],[ORA FINE POMERIGGIO]]-Tabella1[[#This Row],[ORA INIZIO POMERIGGIO]]</f>
        <v>0</v>
      </c>
      <c r="V653" s="5">
        <f>Tabella1[[#This Row],[TOT. TEMPO POMERIGGIO]]+Tabella1[[#This Row],[TOT. TEMPO MATTINA]]</f>
        <v>4.1666666666666685E-2</v>
      </c>
      <c r="W653" s="7">
        <f>((HOUR(Tabella1[[#This Row],[TOT. ORE]])*60)+MINUTE(Tabella1[[#This Row],[TOT. ORE]]))</f>
        <v>60</v>
      </c>
      <c r="Y653" s="6">
        <f>Tabella1[[#This Row],[TOT. MINUTI]]-Tabella1[[#This Row],[FERMO MACCHINA]]</f>
        <v>60</v>
      </c>
      <c r="Z653" s="6">
        <f>ROUNDDOWN(Tabella1[[#This Row],[DIFFERENZA EFFETTIVA - SCARTI]]/Tabella1[[#This Row],[TEMPO EFFETTIVO]]*60,0)</f>
        <v>430</v>
      </c>
    </row>
    <row r="654" spans="1:26" x14ac:dyDescent="0.25">
      <c r="A654" s="1">
        <v>44652</v>
      </c>
      <c r="B654">
        <v>33</v>
      </c>
      <c r="C654" s="6" t="str">
        <f>VLOOKUP(Tabella1[[#This Row],[COD. OPERATORE]],Tabella3[],2,FALSE)</f>
        <v>KETTY</v>
      </c>
      <c r="D654" t="s">
        <v>16</v>
      </c>
      <c r="E654" t="s">
        <v>26</v>
      </c>
      <c r="F654">
        <v>6</v>
      </c>
      <c r="G654" s="6" t="str">
        <f>VLOOKUP(Tabella1[[#This Row],[COD. MACCHINA]],Tabella35[],2,FALSE)</f>
        <v>MSA matr.4319</v>
      </c>
      <c r="H654">
        <v>580327</v>
      </c>
      <c r="I654">
        <v>580834</v>
      </c>
      <c r="J654" s="6">
        <f>Tabella1[[#This Row],[ASS. FINALI]]-Tabella1[[#This Row],[ASS.INIZIALI]]</f>
        <v>507</v>
      </c>
      <c r="K654" t="s">
        <v>20</v>
      </c>
      <c r="M654" s="6">
        <f>ROUNDDOWN(IF(Tabella1[[#This Row],[DOPPIO OPERATORE '[SI/NO']]]="SI",Tabella1[[#This Row],[DIFFERENZA]]/2,Tabella1[[#This Row],[DIFFERENZA]]),0)</f>
        <v>507</v>
      </c>
      <c r="O654" s="6">
        <f>Tabella1[[#This Row],[DIFFERENZA EFFETTIVA SE DOPPIO OPERATORE]]-Tabella1[[#This Row],[SCARTI]]</f>
        <v>507</v>
      </c>
      <c r="P654" s="4">
        <v>0.375</v>
      </c>
      <c r="Q654" s="4">
        <v>0.4548611111111111</v>
      </c>
      <c r="R654" s="5">
        <f>Tabella1[[#This Row],[ORA FINE MATTINA]]-Tabella1[[#This Row],[ORA INIZIO MATTINA]]</f>
        <v>7.9861111111111105E-2</v>
      </c>
      <c r="S654" s="4"/>
      <c r="T654" s="4"/>
      <c r="U654" s="5">
        <f>Tabella1[[#This Row],[ORA FINE POMERIGGIO]]-Tabella1[[#This Row],[ORA INIZIO POMERIGGIO]]</f>
        <v>0</v>
      </c>
      <c r="V654" s="5">
        <f>Tabella1[[#This Row],[TOT. TEMPO POMERIGGIO]]+Tabella1[[#This Row],[TOT. TEMPO MATTINA]]</f>
        <v>7.9861111111111105E-2</v>
      </c>
      <c r="W654" s="7">
        <f>((HOUR(Tabella1[[#This Row],[TOT. ORE]])*60)+MINUTE(Tabella1[[#This Row],[TOT. ORE]]))</f>
        <v>115</v>
      </c>
      <c r="Y654" s="6">
        <f>Tabella1[[#This Row],[TOT. MINUTI]]-Tabella1[[#This Row],[FERMO MACCHINA]]</f>
        <v>115</v>
      </c>
      <c r="Z654" s="6">
        <f>ROUNDDOWN(Tabella1[[#This Row],[DIFFERENZA EFFETTIVA - SCARTI]]/Tabella1[[#This Row],[TEMPO EFFETTIVO]]*60,0)</f>
        <v>264</v>
      </c>
    </row>
    <row r="655" spans="1:26" x14ac:dyDescent="0.25">
      <c r="A655" s="1">
        <v>44652</v>
      </c>
      <c r="B655">
        <v>33</v>
      </c>
      <c r="C655" s="6" t="str">
        <f>VLOOKUP(Tabella1[[#This Row],[COD. OPERATORE]],Tabella3[],2,FALSE)</f>
        <v>KETTY</v>
      </c>
      <c r="D655" t="s">
        <v>16</v>
      </c>
      <c r="E655" t="s">
        <v>312</v>
      </c>
      <c r="F655">
        <v>14</v>
      </c>
      <c r="G655" s="6" t="str">
        <f>VLOOKUP(Tabella1[[#This Row],[COD. MACCHINA]],Tabella35[],2,FALSE)</f>
        <v>PRESSA MANUALE</v>
      </c>
      <c r="H655">
        <v>0</v>
      </c>
      <c r="I655">
        <v>1000</v>
      </c>
      <c r="J655" s="6">
        <f>Tabella1[[#This Row],[ASS. FINALI]]-Tabella1[[#This Row],[ASS.INIZIALI]]</f>
        <v>1000</v>
      </c>
      <c r="K655" t="s">
        <v>20</v>
      </c>
      <c r="M655" s="6">
        <f>ROUNDDOWN(IF(Tabella1[[#This Row],[DOPPIO OPERATORE '[SI/NO']]]="SI",Tabella1[[#This Row],[DIFFERENZA]]/2,Tabella1[[#This Row],[DIFFERENZA]]),0)</f>
        <v>1000</v>
      </c>
      <c r="O655" s="6">
        <f>Tabella1[[#This Row],[DIFFERENZA EFFETTIVA SE DOPPIO OPERATORE]]-Tabella1[[#This Row],[SCARTI]]</f>
        <v>1000</v>
      </c>
      <c r="P655" s="4">
        <v>0.4548611111111111</v>
      </c>
      <c r="Q655" s="4">
        <v>0.5</v>
      </c>
      <c r="R655" s="5">
        <f>Tabella1[[#This Row],[ORA FINE MATTINA]]-Tabella1[[#This Row],[ORA INIZIO MATTINA]]</f>
        <v>4.5138888888888895E-2</v>
      </c>
      <c r="S655" s="4">
        <v>0.5625</v>
      </c>
      <c r="T655" s="4">
        <v>0.58680555555555558</v>
      </c>
      <c r="U655" s="5">
        <f>Tabella1[[#This Row],[ORA FINE POMERIGGIO]]-Tabella1[[#This Row],[ORA INIZIO POMERIGGIO]]</f>
        <v>2.430555555555558E-2</v>
      </c>
      <c r="V655" s="5">
        <f>Tabella1[[#This Row],[TOT. TEMPO POMERIGGIO]]+Tabella1[[#This Row],[TOT. TEMPO MATTINA]]</f>
        <v>6.9444444444444475E-2</v>
      </c>
      <c r="W655" s="7">
        <f>((HOUR(Tabella1[[#This Row],[TOT. ORE]])*60)+MINUTE(Tabella1[[#This Row],[TOT. ORE]]))</f>
        <v>100</v>
      </c>
      <c r="Y655" s="6">
        <f>Tabella1[[#This Row],[TOT. MINUTI]]-Tabella1[[#This Row],[FERMO MACCHINA]]</f>
        <v>100</v>
      </c>
      <c r="Z655" s="6">
        <f>ROUNDDOWN(Tabella1[[#This Row],[DIFFERENZA EFFETTIVA - SCARTI]]/Tabella1[[#This Row],[TEMPO EFFETTIVO]]*60,0)</f>
        <v>600</v>
      </c>
    </row>
    <row r="656" spans="1:26" x14ac:dyDescent="0.25">
      <c r="A656" s="1">
        <v>44652</v>
      </c>
      <c r="B656">
        <v>33</v>
      </c>
      <c r="C656" s="6" t="str">
        <f>VLOOKUP(Tabella1[[#This Row],[COD. OPERATORE]],Tabella3[],2,FALSE)</f>
        <v>KETTY</v>
      </c>
      <c r="D656" t="s">
        <v>16</v>
      </c>
      <c r="E656" t="s">
        <v>257</v>
      </c>
      <c r="F656">
        <v>6</v>
      </c>
      <c r="G656" s="6" t="str">
        <f>VLOOKUP(Tabella1[[#This Row],[COD. MACCHINA]],Tabella35[],2,FALSE)</f>
        <v>MSA matr.4319</v>
      </c>
      <c r="H656">
        <v>580835</v>
      </c>
      <c r="I656">
        <v>581086</v>
      </c>
      <c r="J656" s="6">
        <f>Tabella1[[#This Row],[ASS. FINALI]]-Tabella1[[#This Row],[ASS.INIZIALI]]</f>
        <v>251</v>
      </c>
      <c r="K656" t="s">
        <v>20</v>
      </c>
      <c r="M656" s="6">
        <f>ROUNDDOWN(IF(Tabella1[[#This Row],[DOPPIO OPERATORE '[SI/NO']]]="SI",Tabella1[[#This Row],[DIFFERENZA]]/2,Tabella1[[#This Row],[DIFFERENZA]]),0)</f>
        <v>251</v>
      </c>
      <c r="O656" s="6">
        <f>Tabella1[[#This Row],[DIFFERENZA EFFETTIVA SE DOPPIO OPERATORE]]-Tabella1[[#This Row],[SCARTI]]</f>
        <v>251</v>
      </c>
      <c r="P656" s="4">
        <v>0.58680555555555558</v>
      </c>
      <c r="Q656" s="4">
        <v>0.625</v>
      </c>
      <c r="R656" s="5">
        <f>Tabella1[[#This Row],[ORA FINE MATTINA]]-Tabella1[[#This Row],[ORA INIZIO MATTINA]]</f>
        <v>3.819444444444442E-2</v>
      </c>
      <c r="S656" s="4"/>
      <c r="T656" s="4"/>
      <c r="U656" s="5">
        <f>Tabella1[[#This Row],[ORA FINE POMERIGGIO]]-Tabella1[[#This Row],[ORA INIZIO POMERIGGIO]]</f>
        <v>0</v>
      </c>
      <c r="V656" s="5">
        <f>Tabella1[[#This Row],[TOT. TEMPO POMERIGGIO]]+Tabella1[[#This Row],[TOT. TEMPO MATTINA]]</f>
        <v>3.819444444444442E-2</v>
      </c>
      <c r="W656" s="7">
        <f>((HOUR(Tabella1[[#This Row],[TOT. ORE]])*60)+MINUTE(Tabella1[[#This Row],[TOT. ORE]]))</f>
        <v>55</v>
      </c>
      <c r="Y656" s="6">
        <f>Tabella1[[#This Row],[TOT. MINUTI]]-Tabella1[[#This Row],[FERMO MACCHINA]]</f>
        <v>55</v>
      </c>
      <c r="Z656" s="6">
        <f>ROUNDDOWN(Tabella1[[#This Row],[DIFFERENZA EFFETTIVA - SCARTI]]/Tabella1[[#This Row],[TEMPO EFFETTIVO]]*60,0)</f>
        <v>273</v>
      </c>
    </row>
    <row r="657" spans="1:27" x14ac:dyDescent="0.25">
      <c r="A657" s="1">
        <v>44652</v>
      </c>
      <c r="B657">
        <v>33</v>
      </c>
      <c r="C657" s="6" t="str">
        <f>VLOOKUP(Tabella1[[#This Row],[COD. OPERATORE]],Tabella3[],2,FALSE)</f>
        <v>KETTY</v>
      </c>
      <c r="D657" t="s">
        <v>16</v>
      </c>
      <c r="E657" t="s">
        <v>312</v>
      </c>
      <c r="F657">
        <v>14</v>
      </c>
      <c r="G657" s="6" t="str">
        <f>VLOOKUP(Tabella1[[#This Row],[COD. MACCHINA]],Tabella35[],2,FALSE)</f>
        <v>PRESSA MANUALE</v>
      </c>
      <c r="H657">
        <v>0</v>
      </c>
      <c r="I657">
        <v>1500</v>
      </c>
      <c r="J657" s="6">
        <f>Tabella1[[#This Row],[ASS. FINALI]]-Tabella1[[#This Row],[ASS.INIZIALI]]</f>
        <v>1500</v>
      </c>
      <c r="K657" t="s">
        <v>20</v>
      </c>
      <c r="M657" s="6">
        <f>ROUNDDOWN(IF(Tabella1[[#This Row],[DOPPIO OPERATORE '[SI/NO']]]="SI",Tabella1[[#This Row],[DIFFERENZA]]/2,Tabella1[[#This Row],[DIFFERENZA]]),0)</f>
        <v>1500</v>
      </c>
      <c r="O657" s="6">
        <f>Tabella1[[#This Row],[DIFFERENZA EFFETTIVA SE DOPPIO OPERATORE]]-Tabella1[[#This Row],[SCARTI]]</f>
        <v>1500</v>
      </c>
      <c r="P657" s="4">
        <v>0.625</v>
      </c>
      <c r="Q657" s="4">
        <v>0.72916666666666663</v>
      </c>
      <c r="R657" s="5">
        <f>Tabella1[[#This Row],[ORA FINE MATTINA]]-Tabella1[[#This Row],[ORA INIZIO MATTINA]]</f>
        <v>0.10416666666666663</v>
      </c>
      <c r="S657" s="4"/>
      <c r="T657" s="4"/>
      <c r="U657" s="5">
        <f>Tabella1[[#This Row],[ORA FINE POMERIGGIO]]-Tabella1[[#This Row],[ORA INIZIO POMERIGGIO]]</f>
        <v>0</v>
      </c>
      <c r="V657" s="5">
        <f>Tabella1[[#This Row],[TOT. TEMPO POMERIGGIO]]+Tabella1[[#This Row],[TOT. TEMPO MATTINA]]</f>
        <v>0.10416666666666663</v>
      </c>
      <c r="W657" s="7">
        <f>((HOUR(Tabella1[[#This Row],[TOT. ORE]])*60)+MINUTE(Tabella1[[#This Row],[TOT. ORE]]))</f>
        <v>150</v>
      </c>
      <c r="Y657" s="6">
        <f>Tabella1[[#This Row],[TOT. MINUTI]]-Tabella1[[#This Row],[FERMO MACCHINA]]</f>
        <v>150</v>
      </c>
      <c r="Z657" s="6">
        <f>ROUNDDOWN(Tabella1[[#This Row],[DIFFERENZA EFFETTIVA - SCARTI]]/Tabella1[[#This Row],[TEMPO EFFETTIVO]]*60,0)</f>
        <v>600</v>
      </c>
    </row>
    <row r="658" spans="1:27" x14ac:dyDescent="0.25">
      <c r="A658" s="1">
        <v>44655</v>
      </c>
      <c r="B658">
        <v>33</v>
      </c>
      <c r="C658" s="6" t="str">
        <f>VLOOKUP(Tabella1[[#This Row],[COD. OPERATORE]],Tabella3[],2,FALSE)</f>
        <v>KETTY</v>
      </c>
      <c r="D658" t="s">
        <v>16</v>
      </c>
      <c r="E658" t="s">
        <v>200</v>
      </c>
      <c r="F658">
        <v>8</v>
      </c>
      <c r="G658" s="6" t="str">
        <f>VLOOKUP(Tabella1[[#This Row],[COD. MACCHINA]],Tabella35[],2,FALSE)</f>
        <v>MONTAGGIO RUOTE</v>
      </c>
      <c r="H658">
        <v>0</v>
      </c>
      <c r="I658">
        <v>600</v>
      </c>
      <c r="J658" s="6">
        <f>Tabella1[[#This Row],[ASS. FINALI]]-Tabella1[[#This Row],[ASS.INIZIALI]]</f>
        <v>600</v>
      </c>
      <c r="K658" t="s">
        <v>20</v>
      </c>
      <c r="M658" s="6">
        <f>ROUNDDOWN(IF(Tabella1[[#This Row],[DOPPIO OPERATORE '[SI/NO']]]="SI",Tabella1[[#This Row],[DIFFERENZA]]/2,Tabella1[[#This Row],[DIFFERENZA]]),0)</f>
        <v>600</v>
      </c>
      <c r="O658" s="6">
        <f>Tabella1[[#This Row],[DIFFERENZA EFFETTIVA SE DOPPIO OPERATORE]]-Tabella1[[#This Row],[SCARTI]]</f>
        <v>600</v>
      </c>
      <c r="P658" s="4">
        <v>0.4375</v>
      </c>
      <c r="Q658" s="4">
        <v>0.5</v>
      </c>
      <c r="R658" s="5">
        <f>Tabella1[[#This Row],[ORA FINE MATTINA]]-Tabella1[[#This Row],[ORA INIZIO MATTINA]]</f>
        <v>6.25E-2</v>
      </c>
      <c r="S658" s="4"/>
      <c r="T658" s="4"/>
      <c r="U658" s="5">
        <f>Tabella1[[#This Row],[ORA FINE POMERIGGIO]]-Tabella1[[#This Row],[ORA INIZIO POMERIGGIO]]</f>
        <v>0</v>
      </c>
      <c r="V658" s="5">
        <f>Tabella1[[#This Row],[TOT. TEMPO POMERIGGIO]]+Tabella1[[#This Row],[TOT. TEMPO MATTINA]]</f>
        <v>6.25E-2</v>
      </c>
      <c r="W658" s="7">
        <f>((HOUR(Tabella1[[#This Row],[TOT. ORE]])*60)+MINUTE(Tabella1[[#This Row],[TOT. ORE]]))</f>
        <v>90</v>
      </c>
      <c r="Y658" s="6">
        <f>Tabella1[[#This Row],[TOT. MINUTI]]-Tabella1[[#This Row],[FERMO MACCHINA]]</f>
        <v>90</v>
      </c>
      <c r="Z658" s="6">
        <f>ROUNDDOWN(Tabella1[[#This Row],[DIFFERENZA EFFETTIVA - SCARTI]]/Tabella1[[#This Row],[TEMPO EFFETTIVO]]*60,0)</f>
        <v>400</v>
      </c>
    </row>
    <row r="659" spans="1:27" x14ac:dyDescent="0.25">
      <c r="A659" s="1">
        <v>44655</v>
      </c>
      <c r="B659">
        <v>33</v>
      </c>
      <c r="C659" s="6" t="str">
        <f>VLOOKUP(Tabella1[[#This Row],[COD. OPERATORE]],Tabella3[],2,FALSE)</f>
        <v>KETTY</v>
      </c>
      <c r="D659" t="s">
        <v>16</v>
      </c>
      <c r="E659" t="s">
        <v>257</v>
      </c>
      <c r="F659">
        <v>8</v>
      </c>
      <c r="G659" s="6" t="str">
        <f>VLOOKUP(Tabella1[[#This Row],[COD. MACCHINA]],Tabella35[],2,FALSE)</f>
        <v>MONTAGGIO RUOTE</v>
      </c>
      <c r="H659">
        <v>581790</v>
      </c>
      <c r="I659">
        <v>582043</v>
      </c>
      <c r="J659" s="6">
        <f>Tabella1[[#This Row],[ASS. FINALI]]-Tabella1[[#This Row],[ASS.INIZIALI]]</f>
        <v>253</v>
      </c>
      <c r="K659" t="s">
        <v>20</v>
      </c>
      <c r="M659" s="6">
        <f>ROUNDDOWN(IF(Tabella1[[#This Row],[DOPPIO OPERATORE '[SI/NO']]]="SI",Tabella1[[#This Row],[DIFFERENZA]]/2,Tabella1[[#This Row],[DIFFERENZA]]),0)</f>
        <v>253</v>
      </c>
      <c r="O659" s="6">
        <f>Tabella1[[#This Row],[DIFFERENZA EFFETTIVA SE DOPPIO OPERATORE]]-Tabella1[[#This Row],[SCARTI]]</f>
        <v>253</v>
      </c>
      <c r="P659" s="4">
        <v>0.5625</v>
      </c>
      <c r="Q659" s="4">
        <v>0.59722222222222221</v>
      </c>
      <c r="R659" s="5">
        <f>Tabella1[[#This Row],[ORA FINE MATTINA]]-Tabella1[[#This Row],[ORA INIZIO MATTINA]]</f>
        <v>3.472222222222221E-2</v>
      </c>
      <c r="S659" s="4"/>
      <c r="T659" s="4"/>
      <c r="U659" s="5">
        <f>Tabella1[[#This Row],[ORA FINE POMERIGGIO]]-Tabella1[[#This Row],[ORA INIZIO POMERIGGIO]]</f>
        <v>0</v>
      </c>
      <c r="V659" s="5">
        <f>Tabella1[[#This Row],[TOT. TEMPO POMERIGGIO]]+Tabella1[[#This Row],[TOT. TEMPO MATTINA]]</f>
        <v>3.472222222222221E-2</v>
      </c>
      <c r="W659" s="7">
        <f>((HOUR(Tabella1[[#This Row],[TOT. ORE]])*60)+MINUTE(Tabella1[[#This Row],[TOT. ORE]]))</f>
        <v>50</v>
      </c>
      <c r="Y659" s="6">
        <f>Tabella1[[#This Row],[TOT. MINUTI]]-Tabella1[[#This Row],[FERMO MACCHINA]]</f>
        <v>50</v>
      </c>
      <c r="Z659" s="6">
        <f>ROUNDDOWN(Tabella1[[#This Row],[DIFFERENZA EFFETTIVA - SCARTI]]/Tabella1[[#This Row],[TEMPO EFFETTIVO]]*60,0)</f>
        <v>303</v>
      </c>
    </row>
    <row r="660" spans="1:27" x14ac:dyDescent="0.25">
      <c r="A660" s="1">
        <v>44655</v>
      </c>
      <c r="B660">
        <v>33</v>
      </c>
      <c r="C660" s="6" t="str">
        <f>VLOOKUP(Tabella1[[#This Row],[COD. OPERATORE]],Tabella3[],2,FALSE)</f>
        <v>KETTY</v>
      </c>
      <c r="D660" t="s">
        <v>16</v>
      </c>
      <c r="E660" t="s">
        <v>200</v>
      </c>
      <c r="F660">
        <v>6</v>
      </c>
      <c r="G660" s="6" t="str">
        <f>VLOOKUP(Tabella1[[#This Row],[COD. MACCHINA]],Tabella35[],2,FALSE)</f>
        <v>MSA matr.4319</v>
      </c>
      <c r="H660">
        <v>582044</v>
      </c>
      <c r="I660">
        <v>582344</v>
      </c>
      <c r="J660" s="6">
        <f>Tabella1[[#This Row],[ASS. FINALI]]-Tabella1[[#This Row],[ASS.INIZIALI]]</f>
        <v>300</v>
      </c>
      <c r="K660" t="s">
        <v>20</v>
      </c>
      <c r="M660" s="6">
        <f>ROUNDDOWN(IF(Tabella1[[#This Row],[DOPPIO OPERATORE '[SI/NO']]]="SI",Tabella1[[#This Row],[DIFFERENZA]]/2,Tabella1[[#This Row],[DIFFERENZA]]),0)</f>
        <v>300</v>
      </c>
      <c r="O660" s="6">
        <f>Tabella1[[#This Row],[DIFFERENZA EFFETTIVA SE DOPPIO OPERATORE]]-Tabella1[[#This Row],[SCARTI]]</f>
        <v>300</v>
      </c>
      <c r="P660" s="4">
        <v>0.59722222222222221</v>
      </c>
      <c r="Q660" s="4">
        <v>0.63888888888888895</v>
      </c>
      <c r="R660" s="5">
        <f>Tabella1[[#This Row],[ORA FINE MATTINA]]-Tabella1[[#This Row],[ORA INIZIO MATTINA]]</f>
        <v>4.1666666666666741E-2</v>
      </c>
      <c r="S660" s="4"/>
      <c r="T660" s="4"/>
      <c r="U660" s="5">
        <f>Tabella1[[#This Row],[ORA FINE POMERIGGIO]]-Tabella1[[#This Row],[ORA INIZIO POMERIGGIO]]</f>
        <v>0</v>
      </c>
      <c r="V660" s="5">
        <f>Tabella1[[#This Row],[TOT. TEMPO POMERIGGIO]]+Tabella1[[#This Row],[TOT. TEMPO MATTINA]]</f>
        <v>4.1666666666666741E-2</v>
      </c>
      <c r="W660" s="7">
        <f>((HOUR(Tabella1[[#This Row],[TOT. ORE]])*60)+MINUTE(Tabella1[[#This Row],[TOT. ORE]]))</f>
        <v>60</v>
      </c>
      <c r="Y660" s="6">
        <f>Tabella1[[#This Row],[TOT. MINUTI]]-Tabella1[[#This Row],[FERMO MACCHINA]]</f>
        <v>60</v>
      </c>
      <c r="Z660" s="6">
        <f>ROUNDDOWN(Tabella1[[#This Row],[DIFFERENZA EFFETTIVA - SCARTI]]/Tabella1[[#This Row],[TEMPO EFFETTIVO]]*60,0)</f>
        <v>300</v>
      </c>
    </row>
    <row r="661" spans="1:27" x14ac:dyDescent="0.25">
      <c r="A661" s="1">
        <v>44655</v>
      </c>
      <c r="B661">
        <v>33</v>
      </c>
      <c r="C661" s="6" t="str">
        <f>VLOOKUP(Tabella1[[#This Row],[COD. OPERATORE]],Tabella3[],2,FALSE)</f>
        <v>KETTY</v>
      </c>
      <c r="D661" t="s">
        <v>16</v>
      </c>
      <c r="E661" t="s">
        <v>313</v>
      </c>
      <c r="F661">
        <v>8</v>
      </c>
      <c r="G661" s="6" t="str">
        <f>VLOOKUP(Tabella1[[#This Row],[COD. MACCHINA]],Tabella35[],2,FALSE)</f>
        <v>MONTAGGIO RUOTE</v>
      </c>
      <c r="H661">
        <v>0</v>
      </c>
      <c r="I661">
        <v>1000</v>
      </c>
      <c r="J661" s="6">
        <f>Tabella1[[#This Row],[ASS. FINALI]]-Tabella1[[#This Row],[ASS.INIZIALI]]</f>
        <v>1000</v>
      </c>
      <c r="K661" t="s">
        <v>20</v>
      </c>
      <c r="M661" s="6">
        <f>ROUNDDOWN(IF(Tabella1[[#This Row],[DOPPIO OPERATORE '[SI/NO']]]="SI",Tabella1[[#This Row],[DIFFERENZA]]/2,Tabella1[[#This Row],[DIFFERENZA]]),0)</f>
        <v>1000</v>
      </c>
      <c r="O661" s="6">
        <f>Tabella1[[#This Row],[DIFFERENZA EFFETTIVA SE DOPPIO OPERATORE]]-Tabella1[[#This Row],[SCARTI]]</f>
        <v>1000</v>
      </c>
      <c r="P661" s="4">
        <v>0.33333333333333331</v>
      </c>
      <c r="Q661" s="4">
        <v>0.4375</v>
      </c>
      <c r="R661" s="5">
        <f>Tabella1[[#This Row],[ORA FINE MATTINA]]-Tabella1[[#This Row],[ORA INIZIO MATTINA]]</f>
        <v>0.10416666666666669</v>
      </c>
      <c r="S661" s="4"/>
      <c r="T661" s="4"/>
      <c r="U661" s="5">
        <f>Tabella1[[#This Row],[ORA FINE POMERIGGIO]]-Tabella1[[#This Row],[ORA INIZIO POMERIGGIO]]</f>
        <v>0</v>
      </c>
      <c r="V661" s="5">
        <f>Tabella1[[#This Row],[TOT. TEMPO POMERIGGIO]]+Tabella1[[#This Row],[TOT. TEMPO MATTINA]]</f>
        <v>0.10416666666666669</v>
      </c>
      <c r="W661" s="7">
        <f>((HOUR(Tabella1[[#This Row],[TOT. ORE]])*60)+MINUTE(Tabella1[[#This Row],[TOT. ORE]]))</f>
        <v>150</v>
      </c>
      <c r="Y661" s="6">
        <f>Tabella1[[#This Row],[TOT. MINUTI]]-Tabella1[[#This Row],[FERMO MACCHINA]]</f>
        <v>150</v>
      </c>
      <c r="Z661" s="6">
        <f>ROUNDDOWN(Tabella1[[#This Row],[DIFFERENZA EFFETTIVA - SCARTI]]/Tabella1[[#This Row],[TEMPO EFFETTIVO]]*60,0)</f>
        <v>400</v>
      </c>
    </row>
    <row r="662" spans="1:27" x14ac:dyDescent="0.25">
      <c r="A662" s="1">
        <v>44655</v>
      </c>
      <c r="B662">
        <v>33</v>
      </c>
      <c r="C662" s="6" t="str">
        <f>VLOOKUP(Tabella1[[#This Row],[COD. OPERATORE]],Tabella3[],2,FALSE)</f>
        <v>KETTY</v>
      </c>
      <c r="D662" t="s">
        <v>16</v>
      </c>
      <c r="E662" t="s">
        <v>280</v>
      </c>
      <c r="F662">
        <v>8</v>
      </c>
      <c r="G662" s="6" t="str">
        <f>VLOOKUP(Tabella1[[#This Row],[COD. MACCHINA]],Tabella35[],2,FALSE)</f>
        <v>MONTAGGIO RUOTE</v>
      </c>
      <c r="H662">
        <v>0</v>
      </c>
      <c r="I662">
        <v>670</v>
      </c>
      <c r="J662" s="6">
        <f>Tabella1[[#This Row],[ASS. FINALI]]-Tabella1[[#This Row],[ASS.INIZIALI]]</f>
        <v>670</v>
      </c>
      <c r="K662" t="s">
        <v>20</v>
      </c>
      <c r="M662" s="6">
        <f>ROUNDDOWN(IF(Tabella1[[#This Row],[DOPPIO OPERATORE '[SI/NO']]]="SI",Tabella1[[#This Row],[DIFFERENZA]]/2,Tabella1[[#This Row],[DIFFERENZA]]),0)</f>
        <v>670</v>
      </c>
      <c r="O662" s="6">
        <f>Tabella1[[#This Row],[DIFFERENZA EFFETTIVA SE DOPPIO OPERATORE]]-Tabella1[[#This Row],[SCARTI]]</f>
        <v>670</v>
      </c>
      <c r="P662" s="4">
        <v>0.63888888888888895</v>
      </c>
      <c r="Q662" s="4">
        <v>0.72916666666666663</v>
      </c>
      <c r="R662" s="5">
        <f>Tabella1[[#This Row],[ORA FINE MATTINA]]-Tabella1[[#This Row],[ORA INIZIO MATTINA]]</f>
        <v>9.0277777777777679E-2</v>
      </c>
      <c r="S662" s="4"/>
      <c r="T662" s="4"/>
      <c r="U662" s="5">
        <f>Tabella1[[#This Row],[ORA FINE POMERIGGIO]]-Tabella1[[#This Row],[ORA INIZIO POMERIGGIO]]</f>
        <v>0</v>
      </c>
      <c r="V662" s="5">
        <f>Tabella1[[#This Row],[TOT. TEMPO POMERIGGIO]]+Tabella1[[#This Row],[TOT. TEMPO MATTINA]]</f>
        <v>9.0277777777777679E-2</v>
      </c>
      <c r="W662" s="7">
        <f>((HOUR(Tabella1[[#This Row],[TOT. ORE]])*60)+MINUTE(Tabella1[[#This Row],[TOT. ORE]]))</f>
        <v>130</v>
      </c>
      <c r="Y662" s="6">
        <f>Tabella1[[#This Row],[TOT. MINUTI]]-Tabella1[[#This Row],[FERMO MACCHINA]]</f>
        <v>130</v>
      </c>
      <c r="Z662" s="6">
        <f>ROUNDDOWN(Tabella1[[#This Row],[DIFFERENZA EFFETTIVA - SCARTI]]/Tabella1[[#This Row],[TEMPO EFFETTIVO]]*60,0)</f>
        <v>309</v>
      </c>
    </row>
    <row r="663" spans="1:27" x14ac:dyDescent="0.25">
      <c r="A663" s="1">
        <v>44652</v>
      </c>
      <c r="B663">
        <v>2</v>
      </c>
      <c r="C663" s="6" t="str">
        <f>VLOOKUP(Tabella1[[#This Row],[COD. OPERATORE]],Tabella3[],2,FALSE)</f>
        <v>DAVIDE</v>
      </c>
      <c r="D663" t="s">
        <v>74</v>
      </c>
      <c r="E663" t="s">
        <v>75</v>
      </c>
      <c r="F663">
        <v>22</v>
      </c>
      <c r="G663" s="6" t="str">
        <f>VLOOKUP(Tabella1[[#This Row],[COD. MACCHINA]],Tabella35[],2,FALSE)</f>
        <v>LASER VIOLA</v>
      </c>
      <c r="H663">
        <v>1526</v>
      </c>
      <c r="I663">
        <v>2032</v>
      </c>
      <c r="J663" s="6">
        <f>Tabella1[[#This Row],[ASS. FINALI]]-Tabella1[[#This Row],[ASS.INIZIALI]]</f>
        <v>506</v>
      </c>
      <c r="K663" t="s">
        <v>20</v>
      </c>
      <c r="M663" s="6">
        <f>ROUNDDOWN(IF(Tabella1[[#This Row],[DOPPIO OPERATORE '[SI/NO']]]="SI",Tabella1[[#This Row],[DIFFERENZA]]/2,Tabella1[[#This Row],[DIFFERENZA]]),0)</f>
        <v>506</v>
      </c>
      <c r="O663" s="6">
        <f>Tabella1[[#This Row],[DIFFERENZA EFFETTIVA SE DOPPIO OPERATORE]]-Tabella1[[#This Row],[SCARTI]]</f>
        <v>506</v>
      </c>
      <c r="P663" s="4">
        <v>0.33333333333333331</v>
      </c>
      <c r="Q663" s="4">
        <v>0.5</v>
      </c>
      <c r="R663" s="5">
        <f>Tabella1[[#This Row],[ORA FINE MATTINA]]-Tabella1[[#This Row],[ORA INIZIO MATTINA]]</f>
        <v>0.16666666666666669</v>
      </c>
      <c r="S663" s="4">
        <v>0.58333333333333337</v>
      </c>
      <c r="T663" s="4">
        <v>0.75</v>
      </c>
      <c r="U663" s="5">
        <f>Tabella1[[#This Row],[ORA FINE POMERIGGIO]]-Tabella1[[#This Row],[ORA INIZIO POMERIGGIO]]</f>
        <v>0.16666666666666663</v>
      </c>
      <c r="V663" s="5">
        <f>Tabella1[[#This Row],[TOT. TEMPO POMERIGGIO]]+Tabella1[[#This Row],[TOT. TEMPO MATTINA]]</f>
        <v>0.33333333333333331</v>
      </c>
      <c r="W663" s="7">
        <f>((HOUR(Tabella1[[#This Row],[TOT. ORE]])*60)+MINUTE(Tabella1[[#This Row],[TOT. ORE]]))</f>
        <v>480</v>
      </c>
      <c r="Y663" s="6">
        <f>Tabella1[[#This Row],[TOT. MINUTI]]-Tabella1[[#This Row],[FERMO MACCHINA]]</f>
        <v>480</v>
      </c>
      <c r="Z663" s="6">
        <f>ROUNDDOWN(Tabella1[[#This Row],[DIFFERENZA EFFETTIVA - SCARTI]]/Tabella1[[#This Row],[TEMPO EFFETTIVO]]*60,0)</f>
        <v>63</v>
      </c>
      <c r="AA663" t="s">
        <v>317</v>
      </c>
    </row>
    <row r="664" spans="1:27" x14ac:dyDescent="0.25">
      <c r="A664" s="1">
        <v>44655</v>
      </c>
      <c r="B664">
        <v>2</v>
      </c>
      <c r="C664" s="6" t="str">
        <f>VLOOKUP(Tabella1[[#This Row],[COD. OPERATORE]],Tabella3[],2,FALSE)</f>
        <v>DAVIDE</v>
      </c>
      <c r="D664" t="s">
        <v>74</v>
      </c>
      <c r="E664" t="s">
        <v>75</v>
      </c>
      <c r="F664">
        <v>22</v>
      </c>
      <c r="G664" s="6" t="str">
        <f>VLOOKUP(Tabella1[[#This Row],[COD. MACCHINA]],Tabella35[],2,FALSE)</f>
        <v>LASER VIOLA</v>
      </c>
      <c r="H664">
        <v>2032</v>
      </c>
      <c r="I664">
        <v>2532</v>
      </c>
      <c r="J664" s="6">
        <f>Tabella1[[#This Row],[ASS. FINALI]]-Tabella1[[#This Row],[ASS.INIZIALI]]</f>
        <v>500</v>
      </c>
      <c r="K664" t="s">
        <v>20</v>
      </c>
      <c r="M664" s="6">
        <f>ROUNDDOWN(IF(Tabella1[[#This Row],[DOPPIO OPERATORE '[SI/NO']]]="SI",Tabella1[[#This Row],[DIFFERENZA]]/2,Tabella1[[#This Row],[DIFFERENZA]]),0)</f>
        <v>500</v>
      </c>
      <c r="O664" s="6">
        <f>Tabella1[[#This Row],[DIFFERENZA EFFETTIVA SE DOPPIO OPERATORE]]-Tabella1[[#This Row],[SCARTI]]</f>
        <v>500</v>
      </c>
      <c r="P664" s="4">
        <v>0.33333333333333331</v>
      </c>
      <c r="Q664" s="4">
        <v>0.5</v>
      </c>
      <c r="R664" s="5">
        <f>Tabella1[[#This Row],[ORA FINE MATTINA]]-Tabella1[[#This Row],[ORA INIZIO MATTINA]]</f>
        <v>0.16666666666666669</v>
      </c>
      <c r="S664" s="4">
        <v>0.58333333333333337</v>
      </c>
      <c r="T664" s="4">
        <v>0.75</v>
      </c>
      <c r="U664" s="5">
        <f>Tabella1[[#This Row],[ORA FINE POMERIGGIO]]-Tabella1[[#This Row],[ORA INIZIO POMERIGGIO]]</f>
        <v>0.16666666666666663</v>
      </c>
      <c r="V664" s="5">
        <f>Tabella1[[#This Row],[TOT. TEMPO POMERIGGIO]]+Tabella1[[#This Row],[TOT. TEMPO MATTINA]]</f>
        <v>0.33333333333333331</v>
      </c>
      <c r="W664" s="7">
        <f>((HOUR(Tabella1[[#This Row],[TOT. ORE]])*60)+MINUTE(Tabella1[[#This Row],[TOT. ORE]]))</f>
        <v>480</v>
      </c>
      <c r="Y664" s="6">
        <f>Tabella1[[#This Row],[TOT. MINUTI]]-Tabella1[[#This Row],[FERMO MACCHINA]]</f>
        <v>480</v>
      </c>
      <c r="Z664" s="6">
        <f>ROUNDDOWN(Tabella1[[#This Row],[DIFFERENZA EFFETTIVA - SCARTI]]/Tabella1[[#This Row],[TEMPO EFFETTIVO]]*60,0)</f>
        <v>62</v>
      </c>
      <c r="AA664" t="s">
        <v>316</v>
      </c>
    </row>
    <row r="665" spans="1:27" x14ac:dyDescent="0.25">
      <c r="A665" s="1">
        <v>44656</v>
      </c>
      <c r="B665">
        <v>2</v>
      </c>
      <c r="C665" s="6" t="str">
        <f>VLOOKUP(Tabella1[[#This Row],[COD. OPERATORE]],Tabella3[],2,FALSE)</f>
        <v>DAVIDE</v>
      </c>
      <c r="D665" t="s">
        <v>74</v>
      </c>
      <c r="E665" t="s">
        <v>75</v>
      </c>
      <c r="F665">
        <v>22</v>
      </c>
      <c r="G665" s="6" t="str">
        <f>VLOOKUP(Tabella1[[#This Row],[COD. MACCHINA]],Tabella35[],2,FALSE)</f>
        <v>LASER VIOLA</v>
      </c>
      <c r="H665">
        <v>2532</v>
      </c>
      <c r="I665">
        <v>3016</v>
      </c>
      <c r="J665" s="6">
        <f>Tabella1[[#This Row],[ASS. FINALI]]-Tabella1[[#This Row],[ASS.INIZIALI]]</f>
        <v>484</v>
      </c>
      <c r="K665" t="s">
        <v>20</v>
      </c>
      <c r="M665" s="6">
        <f>ROUNDDOWN(IF(Tabella1[[#This Row],[DOPPIO OPERATORE '[SI/NO']]]="SI",Tabella1[[#This Row],[DIFFERENZA]]/2,Tabella1[[#This Row],[DIFFERENZA]]),0)</f>
        <v>484</v>
      </c>
      <c r="O665" s="6">
        <f>Tabella1[[#This Row],[DIFFERENZA EFFETTIVA SE DOPPIO OPERATORE]]-Tabella1[[#This Row],[SCARTI]]</f>
        <v>484</v>
      </c>
      <c r="P665" s="4">
        <v>0.33333333333333331</v>
      </c>
      <c r="Q665" s="4">
        <v>0.5</v>
      </c>
      <c r="R665" s="5">
        <f>Tabella1[[#This Row],[ORA FINE MATTINA]]-Tabella1[[#This Row],[ORA INIZIO MATTINA]]</f>
        <v>0.16666666666666669</v>
      </c>
      <c r="S665" s="4">
        <v>0.58333333333333337</v>
      </c>
      <c r="T665" s="4">
        <v>0.75</v>
      </c>
      <c r="U665" s="5">
        <f>Tabella1[[#This Row],[ORA FINE POMERIGGIO]]-Tabella1[[#This Row],[ORA INIZIO POMERIGGIO]]</f>
        <v>0.16666666666666663</v>
      </c>
      <c r="V665" s="5">
        <f>Tabella1[[#This Row],[TOT. TEMPO POMERIGGIO]]+Tabella1[[#This Row],[TOT. TEMPO MATTINA]]</f>
        <v>0.33333333333333331</v>
      </c>
      <c r="W665" s="7">
        <f>((HOUR(Tabella1[[#This Row],[TOT. ORE]])*60)+MINUTE(Tabella1[[#This Row],[TOT. ORE]]))</f>
        <v>480</v>
      </c>
      <c r="Y665" s="6">
        <f>Tabella1[[#This Row],[TOT. MINUTI]]-Tabella1[[#This Row],[FERMO MACCHINA]]</f>
        <v>480</v>
      </c>
      <c r="Z665" s="6">
        <f>ROUNDDOWN(Tabella1[[#This Row],[DIFFERENZA EFFETTIVA - SCARTI]]/Tabella1[[#This Row],[TEMPO EFFETTIVO]]*60,0)</f>
        <v>60</v>
      </c>
      <c r="AA665" t="s">
        <v>315</v>
      </c>
    </row>
    <row r="666" spans="1:27" x14ac:dyDescent="0.25">
      <c r="A666" s="1">
        <v>44657</v>
      </c>
      <c r="B666">
        <v>2</v>
      </c>
      <c r="C666" s="6" t="str">
        <f>VLOOKUP(Tabella1[[#This Row],[COD. OPERATORE]],Tabella3[],2,FALSE)</f>
        <v>DAVIDE</v>
      </c>
      <c r="D666" t="s">
        <v>74</v>
      </c>
      <c r="E666" t="s">
        <v>75</v>
      </c>
      <c r="F666">
        <v>22</v>
      </c>
      <c r="G666" s="6" t="str">
        <f>VLOOKUP(Tabella1[[#This Row],[COD. MACCHINA]],Tabella35[],2,FALSE)</f>
        <v>LASER VIOLA</v>
      </c>
      <c r="H666">
        <v>3016</v>
      </c>
      <c r="I666">
        <v>3272</v>
      </c>
      <c r="J666" s="6">
        <f>Tabella1[[#This Row],[ASS. FINALI]]-Tabella1[[#This Row],[ASS.INIZIALI]]</f>
        <v>256</v>
      </c>
      <c r="K666" t="s">
        <v>20</v>
      </c>
      <c r="M666" s="6">
        <f>ROUNDDOWN(IF(Tabella1[[#This Row],[DOPPIO OPERATORE '[SI/NO']]]="SI",Tabella1[[#This Row],[DIFFERENZA]]/2,Tabella1[[#This Row],[DIFFERENZA]]),0)</f>
        <v>256</v>
      </c>
      <c r="O666" s="6">
        <f>Tabella1[[#This Row],[DIFFERENZA EFFETTIVA SE DOPPIO OPERATORE]]-Tabella1[[#This Row],[SCARTI]]</f>
        <v>256</v>
      </c>
      <c r="P666" s="4">
        <v>0.33333333333333331</v>
      </c>
      <c r="Q666" s="4">
        <v>0.5</v>
      </c>
      <c r="R666" s="5">
        <f>Tabella1[[#This Row],[ORA FINE MATTINA]]-Tabella1[[#This Row],[ORA INIZIO MATTINA]]</f>
        <v>0.16666666666666669</v>
      </c>
      <c r="S666" s="4"/>
      <c r="T666" s="4"/>
      <c r="U666" s="5">
        <f>Tabella1[[#This Row],[ORA FINE POMERIGGIO]]-Tabella1[[#This Row],[ORA INIZIO POMERIGGIO]]</f>
        <v>0</v>
      </c>
      <c r="V666" s="5">
        <f>Tabella1[[#This Row],[TOT. TEMPO POMERIGGIO]]+Tabella1[[#This Row],[TOT. TEMPO MATTINA]]</f>
        <v>0.16666666666666669</v>
      </c>
      <c r="W666" s="7">
        <f>((HOUR(Tabella1[[#This Row],[TOT. ORE]])*60)+MINUTE(Tabella1[[#This Row],[TOT. ORE]]))</f>
        <v>240</v>
      </c>
      <c r="Y666" s="6">
        <f>Tabella1[[#This Row],[TOT. MINUTI]]-Tabella1[[#This Row],[FERMO MACCHINA]]</f>
        <v>240</v>
      </c>
      <c r="Z666" s="6">
        <f>ROUNDDOWN(Tabella1[[#This Row],[DIFFERENZA EFFETTIVA - SCARTI]]/Tabella1[[#This Row],[TEMPO EFFETTIVO]]*60,0)</f>
        <v>64</v>
      </c>
      <c r="AA666" t="s">
        <v>315</v>
      </c>
    </row>
    <row r="667" spans="1:27" x14ac:dyDescent="0.25">
      <c r="A667" s="1">
        <v>44657</v>
      </c>
      <c r="B667">
        <v>2</v>
      </c>
      <c r="C667" s="6" t="str">
        <f>VLOOKUP(Tabella1[[#This Row],[COD. OPERATORE]],Tabella3[],2,FALSE)</f>
        <v>DAVIDE</v>
      </c>
      <c r="D667" t="s">
        <v>56</v>
      </c>
      <c r="E667" t="s">
        <v>241</v>
      </c>
      <c r="F667">
        <v>12</v>
      </c>
      <c r="G667" s="6" t="str">
        <f>VLOOKUP(Tabella1[[#This Row],[COD. MACCHINA]],Tabella35[],2,FALSE)</f>
        <v>FRESA matr.550/6</v>
      </c>
      <c r="H667">
        <v>0</v>
      </c>
      <c r="I667">
        <v>1400</v>
      </c>
      <c r="J667" s="6">
        <f>Tabella1[[#This Row],[ASS. FINALI]]-Tabella1[[#This Row],[ASS.INIZIALI]]</f>
        <v>1400</v>
      </c>
      <c r="K667" t="s">
        <v>20</v>
      </c>
      <c r="M667" s="6">
        <f>ROUNDDOWN(IF(Tabella1[[#This Row],[DOPPIO OPERATORE '[SI/NO']]]="SI",Tabella1[[#This Row],[DIFFERENZA]]/2,Tabella1[[#This Row],[DIFFERENZA]]),0)</f>
        <v>1400</v>
      </c>
      <c r="O667" s="6">
        <f>Tabella1[[#This Row],[DIFFERENZA EFFETTIVA SE DOPPIO OPERATORE]]-Tabella1[[#This Row],[SCARTI]]</f>
        <v>1400</v>
      </c>
      <c r="P667" s="4">
        <v>0.58333333333333337</v>
      </c>
      <c r="Q667" s="4">
        <v>0.75</v>
      </c>
      <c r="R667" s="5">
        <f>Tabella1[[#This Row],[ORA FINE MATTINA]]-Tabella1[[#This Row],[ORA INIZIO MATTINA]]</f>
        <v>0.16666666666666663</v>
      </c>
      <c r="S667" s="4"/>
      <c r="T667" s="4"/>
      <c r="U667" s="5">
        <f>Tabella1[[#This Row],[ORA FINE POMERIGGIO]]-Tabella1[[#This Row],[ORA INIZIO POMERIGGIO]]</f>
        <v>0</v>
      </c>
      <c r="V667" s="5">
        <f>Tabella1[[#This Row],[TOT. TEMPO POMERIGGIO]]+Tabella1[[#This Row],[TOT. TEMPO MATTINA]]</f>
        <v>0.16666666666666663</v>
      </c>
      <c r="W667" s="7">
        <f>((HOUR(Tabella1[[#This Row],[TOT. ORE]])*60)+MINUTE(Tabella1[[#This Row],[TOT. ORE]]))</f>
        <v>240</v>
      </c>
      <c r="Y667" s="6">
        <f>Tabella1[[#This Row],[TOT. MINUTI]]-Tabella1[[#This Row],[FERMO MACCHINA]]</f>
        <v>240</v>
      </c>
      <c r="Z667" s="6">
        <f>ROUNDDOWN(Tabella1[[#This Row],[DIFFERENZA EFFETTIVA - SCARTI]]/Tabella1[[#This Row],[TEMPO EFFETTIVO]]*60,0)</f>
        <v>350</v>
      </c>
    </row>
    <row r="668" spans="1:27" x14ac:dyDescent="0.25">
      <c r="A668" s="1">
        <v>44719</v>
      </c>
      <c r="B668">
        <v>2</v>
      </c>
      <c r="C668" s="6" t="str">
        <f>VLOOKUP(Tabella1[[#This Row],[COD. OPERATORE]],Tabella3[],2,FALSE)</f>
        <v>DAVIDE</v>
      </c>
      <c r="D668" t="s">
        <v>56</v>
      </c>
      <c r="E668" t="s">
        <v>241</v>
      </c>
      <c r="F668">
        <v>12</v>
      </c>
      <c r="G668" s="6" t="str">
        <f>VLOOKUP(Tabella1[[#This Row],[COD. MACCHINA]],Tabella35[],2,FALSE)</f>
        <v>FRESA matr.550/6</v>
      </c>
      <c r="H668">
        <v>1400</v>
      </c>
      <c r="I668">
        <v>2900</v>
      </c>
      <c r="J668" s="6">
        <f>Tabella1[[#This Row],[ASS. FINALI]]-Tabella1[[#This Row],[ASS.INIZIALI]]</f>
        <v>1500</v>
      </c>
      <c r="K668" t="s">
        <v>20</v>
      </c>
      <c r="M668" s="6">
        <f>ROUNDDOWN(IF(Tabella1[[#This Row],[DOPPIO OPERATORE '[SI/NO']]]="SI",Tabella1[[#This Row],[DIFFERENZA]]/2,Tabella1[[#This Row],[DIFFERENZA]]),0)</f>
        <v>1500</v>
      </c>
      <c r="O668" s="6">
        <f>Tabella1[[#This Row],[DIFFERENZA EFFETTIVA SE DOPPIO OPERATORE]]-Tabella1[[#This Row],[SCARTI]]</f>
        <v>1500</v>
      </c>
      <c r="P668" s="4">
        <v>0.33333333333333331</v>
      </c>
      <c r="Q668" s="4">
        <v>0.5</v>
      </c>
      <c r="R668" s="5">
        <f>Tabella1[[#This Row],[ORA FINE MATTINA]]-Tabella1[[#This Row],[ORA INIZIO MATTINA]]</f>
        <v>0.16666666666666669</v>
      </c>
      <c r="S668" s="4"/>
      <c r="T668" s="4"/>
      <c r="U668" s="5">
        <f>Tabella1[[#This Row],[ORA FINE POMERIGGIO]]-Tabella1[[#This Row],[ORA INIZIO POMERIGGIO]]</f>
        <v>0</v>
      </c>
      <c r="V668" s="5">
        <f>Tabella1[[#This Row],[TOT. TEMPO POMERIGGIO]]+Tabella1[[#This Row],[TOT. TEMPO MATTINA]]</f>
        <v>0.16666666666666669</v>
      </c>
      <c r="W668" s="7">
        <f>((HOUR(Tabella1[[#This Row],[TOT. ORE]])*60)+MINUTE(Tabella1[[#This Row],[TOT. ORE]]))</f>
        <v>240</v>
      </c>
      <c r="Y668" s="6">
        <f>Tabella1[[#This Row],[TOT. MINUTI]]-Tabella1[[#This Row],[FERMO MACCHINA]]</f>
        <v>240</v>
      </c>
      <c r="Z668" s="6">
        <f>ROUNDDOWN(Tabella1[[#This Row],[DIFFERENZA EFFETTIVA - SCARTI]]/Tabella1[[#This Row],[TEMPO EFFETTIVO]]*60,0)</f>
        <v>375</v>
      </c>
    </row>
    <row r="669" spans="1:27" x14ac:dyDescent="0.25">
      <c r="A669" s="1">
        <v>44658</v>
      </c>
      <c r="B669">
        <v>2</v>
      </c>
      <c r="C669" s="6" t="str">
        <f>VLOOKUP(Tabella1[[#This Row],[COD. OPERATORE]],Tabella3[],2,FALSE)</f>
        <v>DAVIDE</v>
      </c>
      <c r="D669" t="s">
        <v>56</v>
      </c>
      <c r="E669" t="s">
        <v>314</v>
      </c>
      <c r="F669">
        <v>12</v>
      </c>
      <c r="G669" s="6" t="str">
        <f>VLOOKUP(Tabella1[[#This Row],[COD. MACCHINA]],Tabella35[],2,FALSE)</f>
        <v>FRESA matr.550/6</v>
      </c>
      <c r="H669">
        <v>0</v>
      </c>
      <c r="I669">
        <v>969</v>
      </c>
      <c r="J669" s="6">
        <f>Tabella1[[#This Row],[ASS. FINALI]]-Tabella1[[#This Row],[ASS.INIZIALI]]</f>
        <v>969</v>
      </c>
      <c r="K669" t="s">
        <v>20</v>
      </c>
      <c r="M669" s="6">
        <f>ROUNDDOWN(IF(Tabella1[[#This Row],[DOPPIO OPERATORE '[SI/NO']]]="SI",Tabella1[[#This Row],[DIFFERENZA]]/2,Tabella1[[#This Row],[DIFFERENZA]]),0)</f>
        <v>969</v>
      </c>
      <c r="O669" s="6">
        <f>Tabella1[[#This Row],[DIFFERENZA EFFETTIVA SE DOPPIO OPERATORE]]-Tabella1[[#This Row],[SCARTI]]</f>
        <v>969</v>
      </c>
      <c r="P669" s="4">
        <v>0.625</v>
      </c>
      <c r="Q669" s="4">
        <v>0.73611111111111116</v>
      </c>
      <c r="R669" s="5">
        <f>Tabella1[[#This Row],[ORA FINE MATTINA]]-Tabella1[[#This Row],[ORA INIZIO MATTINA]]</f>
        <v>0.11111111111111116</v>
      </c>
      <c r="S669" s="4"/>
      <c r="T669" s="4"/>
      <c r="U669" s="5">
        <f>Tabella1[[#This Row],[ORA FINE POMERIGGIO]]-Tabella1[[#This Row],[ORA INIZIO POMERIGGIO]]</f>
        <v>0</v>
      </c>
      <c r="V669" s="5">
        <f>Tabella1[[#This Row],[TOT. TEMPO POMERIGGIO]]+Tabella1[[#This Row],[TOT. TEMPO MATTINA]]</f>
        <v>0.11111111111111116</v>
      </c>
      <c r="W669" s="7">
        <f>((HOUR(Tabella1[[#This Row],[TOT. ORE]])*60)+MINUTE(Tabella1[[#This Row],[TOT. ORE]]))</f>
        <v>160</v>
      </c>
      <c r="Y669" s="6">
        <f>Tabella1[[#This Row],[TOT. MINUTI]]-Tabella1[[#This Row],[FERMO MACCHINA]]</f>
        <v>160</v>
      </c>
      <c r="Z669" s="6">
        <f>ROUNDDOWN(Tabella1[[#This Row],[DIFFERENZA EFFETTIVA - SCARTI]]/Tabella1[[#This Row],[TEMPO EFFETTIVO]]*60,0)</f>
        <v>363</v>
      </c>
      <c r="AA669" t="s">
        <v>66</v>
      </c>
    </row>
    <row r="670" spans="1:27" x14ac:dyDescent="0.25">
      <c r="A670" s="1">
        <v>44659</v>
      </c>
      <c r="B670">
        <v>2</v>
      </c>
      <c r="C670" s="6" t="str">
        <f>VLOOKUP(Tabella1[[#This Row],[COD. OPERATORE]],Tabella3[],2,FALSE)</f>
        <v>DAVIDE</v>
      </c>
      <c r="D670" t="s">
        <v>56</v>
      </c>
      <c r="E670" t="s">
        <v>241</v>
      </c>
      <c r="F670" t="s">
        <v>64</v>
      </c>
      <c r="G670" s="6" t="str">
        <f>VLOOKUP(Tabella1[[#This Row],[COD. MACCHINA]],Tabella35[],2,FALSE)</f>
        <v>MANUALE</v>
      </c>
      <c r="H670">
        <v>0</v>
      </c>
      <c r="I670">
        <v>900</v>
      </c>
      <c r="J670" s="6">
        <f>Tabella1[[#This Row],[ASS. FINALI]]-Tabella1[[#This Row],[ASS.INIZIALI]]</f>
        <v>900</v>
      </c>
      <c r="K670" t="s">
        <v>20</v>
      </c>
      <c r="M670" s="6">
        <f>ROUNDDOWN(IF(Tabella1[[#This Row],[DOPPIO OPERATORE '[SI/NO']]]="SI",Tabella1[[#This Row],[DIFFERENZA]]/2,Tabella1[[#This Row],[DIFFERENZA]]),0)</f>
        <v>900</v>
      </c>
      <c r="O670" s="6">
        <f>Tabella1[[#This Row],[DIFFERENZA EFFETTIVA SE DOPPIO OPERATORE]]-Tabella1[[#This Row],[SCARTI]]</f>
        <v>900</v>
      </c>
      <c r="P670" s="4">
        <v>0.33333333333333331</v>
      </c>
      <c r="Q670" s="4">
        <v>0.5</v>
      </c>
      <c r="R670" s="5">
        <f>Tabella1[[#This Row],[ORA FINE MATTINA]]-Tabella1[[#This Row],[ORA INIZIO MATTINA]]</f>
        <v>0.16666666666666669</v>
      </c>
      <c r="S670" s="4">
        <v>0.58333333333333337</v>
      </c>
      <c r="T670" s="4">
        <v>0.70833333333333337</v>
      </c>
      <c r="U670" s="5">
        <f>Tabella1[[#This Row],[ORA FINE POMERIGGIO]]-Tabella1[[#This Row],[ORA INIZIO POMERIGGIO]]</f>
        <v>0.125</v>
      </c>
      <c r="V670" s="5">
        <f>Tabella1[[#This Row],[TOT. TEMPO POMERIGGIO]]+Tabella1[[#This Row],[TOT. TEMPO MATTINA]]</f>
        <v>0.29166666666666669</v>
      </c>
      <c r="W670" s="7">
        <f>((HOUR(Tabella1[[#This Row],[TOT. ORE]])*60)+MINUTE(Tabella1[[#This Row],[TOT. ORE]]))</f>
        <v>420</v>
      </c>
      <c r="Y670" s="6">
        <f>Tabella1[[#This Row],[TOT. MINUTI]]-Tabella1[[#This Row],[FERMO MACCHINA]]</f>
        <v>420</v>
      </c>
      <c r="Z670" s="6">
        <f>ROUNDDOWN(Tabella1[[#This Row],[DIFFERENZA EFFETTIVA - SCARTI]]/Tabella1[[#This Row],[TEMPO EFFETTIVO]]*60,0)</f>
        <v>128</v>
      </c>
    </row>
    <row r="671" spans="1:27" x14ac:dyDescent="0.25">
      <c r="A671" s="1">
        <v>44662</v>
      </c>
      <c r="B671">
        <v>2</v>
      </c>
      <c r="C671" s="6" t="str">
        <f>VLOOKUP(Tabella1[[#This Row],[COD. OPERATORE]],Tabella3[],2,FALSE)</f>
        <v>DAVIDE</v>
      </c>
      <c r="D671" t="s">
        <v>56</v>
      </c>
      <c r="E671" t="s">
        <v>241</v>
      </c>
      <c r="F671" t="s">
        <v>64</v>
      </c>
      <c r="G671" s="6" t="str">
        <f>VLOOKUP(Tabella1[[#This Row],[COD. MACCHINA]],Tabella35[],2,FALSE)</f>
        <v>MANUALE</v>
      </c>
      <c r="H671">
        <v>900</v>
      </c>
      <c r="I671">
        <v>2000</v>
      </c>
      <c r="J671" s="6">
        <f>Tabella1[[#This Row],[ASS. FINALI]]-Tabella1[[#This Row],[ASS.INIZIALI]]</f>
        <v>1100</v>
      </c>
      <c r="K671" t="s">
        <v>20</v>
      </c>
      <c r="M671" s="6">
        <f>ROUNDDOWN(IF(Tabella1[[#This Row],[DOPPIO OPERATORE '[SI/NO']]]="SI",Tabella1[[#This Row],[DIFFERENZA]]/2,Tabella1[[#This Row],[DIFFERENZA]]),0)</f>
        <v>1100</v>
      </c>
      <c r="O671" s="6">
        <f>Tabella1[[#This Row],[DIFFERENZA EFFETTIVA SE DOPPIO OPERATORE]]-Tabella1[[#This Row],[SCARTI]]</f>
        <v>1100</v>
      </c>
      <c r="P671" s="4">
        <v>0.33333333333333331</v>
      </c>
      <c r="Q671" s="4">
        <v>0.5</v>
      </c>
      <c r="R671" s="5">
        <f>Tabella1[[#This Row],[ORA FINE MATTINA]]-Tabella1[[#This Row],[ORA INIZIO MATTINA]]</f>
        <v>0.16666666666666669</v>
      </c>
      <c r="S671" s="4">
        <v>0.58333333333333337</v>
      </c>
      <c r="T671" s="4">
        <v>0.72916666666666663</v>
      </c>
      <c r="U671" s="5">
        <f>Tabella1[[#This Row],[ORA FINE POMERIGGIO]]-Tabella1[[#This Row],[ORA INIZIO POMERIGGIO]]</f>
        <v>0.14583333333333326</v>
      </c>
      <c r="V671" s="5">
        <f>Tabella1[[#This Row],[TOT. TEMPO POMERIGGIO]]+Tabella1[[#This Row],[TOT. TEMPO MATTINA]]</f>
        <v>0.31249999999999994</v>
      </c>
      <c r="W671" s="7">
        <f>((HOUR(Tabella1[[#This Row],[TOT. ORE]])*60)+MINUTE(Tabella1[[#This Row],[TOT. ORE]]))</f>
        <v>450</v>
      </c>
      <c r="Y671" s="6">
        <f>Tabella1[[#This Row],[TOT. MINUTI]]-Tabella1[[#This Row],[FERMO MACCHINA]]</f>
        <v>450</v>
      </c>
      <c r="Z671" s="6">
        <f>ROUNDDOWN(Tabella1[[#This Row],[DIFFERENZA EFFETTIVA - SCARTI]]/Tabella1[[#This Row],[TEMPO EFFETTIVO]]*60,0)</f>
        <v>146</v>
      </c>
    </row>
    <row r="672" spans="1:27" x14ac:dyDescent="0.25">
      <c r="A672" s="1">
        <v>44662</v>
      </c>
      <c r="B672">
        <v>2</v>
      </c>
      <c r="C672" s="6" t="str">
        <f>VLOOKUP(Tabella1[[#This Row],[COD. OPERATORE]],Tabella3[],2,FALSE)</f>
        <v>DAVIDE</v>
      </c>
      <c r="D672" t="s">
        <v>74</v>
      </c>
      <c r="E672" t="s">
        <v>131</v>
      </c>
      <c r="F672">
        <v>22</v>
      </c>
      <c r="G672" s="6" t="str">
        <f>VLOOKUP(Tabella1[[#This Row],[COD. MACCHINA]],Tabella35[],2,FALSE)</f>
        <v>LASER VIOLA</v>
      </c>
      <c r="H672">
        <v>0</v>
      </c>
      <c r="I672">
        <v>45</v>
      </c>
      <c r="J672" s="6">
        <f>Tabella1[[#This Row],[ASS. FINALI]]-Tabella1[[#This Row],[ASS.INIZIALI]]</f>
        <v>45</v>
      </c>
      <c r="K672" t="s">
        <v>20</v>
      </c>
      <c r="M672" s="6">
        <f>ROUNDDOWN(IF(Tabella1[[#This Row],[DOPPIO OPERATORE '[SI/NO']]]="SI",Tabella1[[#This Row],[DIFFERENZA]]/2,Tabella1[[#This Row],[DIFFERENZA]]),0)</f>
        <v>45</v>
      </c>
      <c r="O672" s="6">
        <f>Tabella1[[#This Row],[DIFFERENZA EFFETTIVA SE DOPPIO OPERATORE]]-Tabella1[[#This Row],[SCARTI]]</f>
        <v>45</v>
      </c>
      <c r="P672" s="4">
        <v>0.72916666666666663</v>
      </c>
      <c r="Q672" s="4">
        <v>0.75</v>
      </c>
      <c r="R672" s="5">
        <f>Tabella1[[#This Row],[ORA FINE MATTINA]]-Tabella1[[#This Row],[ORA INIZIO MATTINA]]</f>
        <v>2.083333333333337E-2</v>
      </c>
      <c r="S672" s="4"/>
      <c r="T672" s="4"/>
      <c r="U672" s="5">
        <f>Tabella1[[#This Row],[ORA FINE POMERIGGIO]]-Tabella1[[#This Row],[ORA INIZIO POMERIGGIO]]</f>
        <v>0</v>
      </c>
      <c r="V672" s="5">
        <f>Tabella1[[#This Row],[TOT. TEMPO POMERIGGIO]]+Tabella1[[#This Row],[TOT. TEMPO MATTINA]]</f>
        <v>2.083333333333337E-2</v>
      </c>
      <c r="W672" s="7">
        <f>((HOUR(Tabella1[[#This Row],[TOT. ORE]])*60)+MINUTE(Tabella1[[#This Row],[TOT. ORE]]))</f>
        <v>30</v>
      </c>
      <c r="Y672" s="6">
        <f>Tabella1[[#This Row],[TOT. MINUTI]]-Tabella1[[#This Row],[FERMO MACCHINA]]</f>
        <v>30</v>
      </c>
      <c r="Z672" s="6">
        <f>ROUNDDOWN(Tabella1[[#This Row],[DIFFERENZA EFFETTIVA - SCARTI]]/Tabella1[[#This Row],[TEMPO EFFETTIVO]]*60,0)</f>
        <v>90</v>
      </c>
    </row>
    <row r="673" spans="1:26" x14ac:dyDescent="0.25">
      <c r="A673" s="1">
        <v>44655</v>
      </c>
      <c r="B673">
        <v>1</v>
      </c>
      <c r="C673" s="6" t="str">
        <f>VLOOKUP(Tabella1[[#This Row],[COD. OPERATORE]],Tabella3[],2,FALSE)</f>
        <v>ROBY</v>
      </c>
      <c r="D673" t="s">
        <v>16</v>
      </c>
      <c r="E673" t="s">
        <v>312</v>
      </c>
      <c r="F673">
        <v>14</v>
      </c>
      <c r="G673" s="6" t="str">
        <f>VLOOKUP(Tabella1[[#This Row],[COD. MACCHINA]],Tabella35[],2,FALSE)</f>
        <v>PRESSA MANUALE</v>
      </c>
      <c r="H673">
        <v>0</v>
      </c>
      <c r="I673">
        <v>1800</v>
      </c>
      <c r="J673" s="6">
        <f>Tabella1[[#This Row],[ASS. FINALI]]-Tabella1[[#This Row],[ASS.INIZIALI]]</f>
        <v>1800</v>
      </c>
      <c r="K673" t="s">
        <v>20</v>
      </c>
      <c r="M673" s="6">
        <f>ROUNDDOWN(IF(Tabella1[[#This Row],[DOPPIO OPERATORE '[SI/NO']]]="SI",Tabella1[[#This Row],[DIFFERENZA]]/2,Tabella1[[#This Row],[DIFFERENZA]]),0)</f>
        <v>1800</v>
      </c>
      <c r="O673" s="6">
        <f>Tabella1[[#This Row],[DIFFERENZA EFFETTIVA SE DOPPIO OPERATORE]]-Tabella1[[#This Row],[SCARTI]]</f>
        <v>1800</v>
      </c>
      <c r="P673" s="4">
        <v>0.37152777777777773</v>
      </c>
      <c r="Q673" s="4">
        <v>0.48958333333333331</v>
      </c>
      <c r="R673" s="5">
        <f>Tabella1[[#This Row],[ORA FINE MATTINA]]-Tabella1[[#This Row],[ORA INIZIO MATTINA]]</f>
        <v>0.11805555555555558</v>
      </c>
      <c r="S673" s="4"/>
      <c r="T673" s="4"/>
      <c r="U673" s="5">
        <f>Tabella1[[#This Row],[ORA FINE POMERIGGIO]]-Tabella1[[#This Row],[ORA INIZIO POMERIGGIO]]</f>
        <v>0</v>
      </c>
      <c r="V673" s="5">
        <f>Tabella1[[#This Row],[TOT. TEMPO POMERIGGIO]]+Tabella1[[#This Row],[TOT. TEMPO MATTINA]]</f>
        <v>0.11805555555555558</v>
      </c>
      <c r="W673" s="7">
        <f>((HOUR(Tabella1[[#This Row],[TOT. ORE]])*60)+MINUTE(Tabella1[[#This Row],[TOT. ORE]]))</f>
        <v>170</v>
      </c>
      <c r="Y673" s="6">
        <f>Tabella1[[#This Row],[TOT. MINUTI]]-Tabella1[[#This Row],[FERMO MACCHINA]]</f>
        <v>170</v>
      </c>
      <c r="Z673" s="6">
        <f>ROUNDDOWN(Tabella1[[#This Row],[DIFFERENZA EFFETTIVA - SCARTI]]/Tabella1[[#This Row],[TEMPO EFFETTIVO]]*60,0)</f>
        <v>635</v>
      </c>
    </row>
    <row r="674" spans="1:26" x14ac:dyDescent="0.25">
      <c r="A674" s="1">
        <v>44655</v>
      </c>
      <c r="B674">
        <v>1</v>
      </c>
      <c r="C674" s="6" t="str">
        <f>VLOOKUP(Tabella1[[#This Row],[COD. OPERATORE]],Tabella3[],2,FALSE)</f>
        <v>ROBY</v>
      </c>
      <c r="D674" t="s">
        <v>56</v>
      </c>
      <c r="E674" t="s">
        <v>318</v>
      </c>
      <c r="F674" t="s">
        <v>64</v>
      </c>
      <c r="G674" s="6" t="str">
        <f>VLOOKUP(Tabella1[[#This Row],[COD. MACCHINA]],Tabella35[],2,FALSE)</f>
        <v>MANUALE</v>
      </c>
      <c r="H674">
        <v>0</v>
      </c>
      <c r="I674">
        <v>100</v>
      </c>
      <c r="J674" s="6">
        <f>Tabella1[[#This Row],[ASS. FINALI]]-Tabella1[[#This Row],[ASS.INIZIALI]]</f>
        <v>100</v>
      </c>
      <c r="K674" t="s">
        <v>20</v>
      </c>
      <c r="M674" s="6">
        <f>ROUNDDOWN(IF(Tabella1[[#This Row],[DOPPIO OPERATORE '[SI/NO']]]="SI",Tabella1[[#This Row],[DIFFERENZA]]/2,Tabella1[[#This Row],[DIFFERENZA]]),0)</f>
        <v>100</v>
      </c>
      <c r="O674" s="6">
        <f>Tabella1[[#This Row],[DIFFERENZA EFFETTIVA SE DOPPIO OPERATORE]]-Tabella1[[#This Row],[SCARTI]]</f>
        <v>100</v>
      </c>
      <c r="P674" s="4">
        <v>0.61944444444444446</v>
      </c>
      <c r="Q674" s="4">
        <v>0.63888888888888895</v>
      </c>
      <c r="R674" s="5">
        <f>Tabella1[[#This Row],[ORA FINE MATTINA]]-Tabella1[[#This Row],[ORA INIZIO MATTINA]]</f>
        <v>1.9444444444444486E-2</v>
      </c>
      <c r="S674" s="4"/>
      <c r="T674" s="4"/>
      <c r="U674" s="5">
        <f>Tabella1[[#This Row],[ORA FINE POMERIGGIO]]-Tabella1[[#This Row],[ORA INIZIO POMERIGGIO]]</f>
        <v>0</v>
      </c>
      <c r="V674" s="5">
        <f>Tabella1[[#This Row],[TOT. TEMPO POMERIGGIO]]+Tabella1[[#This Row],[TOT. TEMPO MATTINA]]</f>
        <v>1.9444444444444486E-2</v>
      </c>
      <c r="W674" s="7">
        <f>((HOUR(Tabella1[[#This Row],[TOT. ORE]])*60)+MINUTE(Tabella1[[#This Row],[TOT. ORE]]))</f>
        <v>28</v>
      </c>
      <c r="Y674" s="6">
        <f>Tabella1[[#This Row],[TOT. MINUTI]]-Tabella1[[#This Row],[FERMO MACCHINA]]</f>
        <v>28</v>
      </c>
      <c r="Z674" s="6">
        <f>ROUNDDOWN(Tabella1[[#This Row],[DIFFERENZA EFFETTIVA - SCARTI]]/Tabella1[[#This Row],[TEMPO EFFETTIVO]]*60,0)</f>
        <v>214</v>
      </c>
    </row>
    <row r="675" spans="1:26" x14ac:dyDescent="0.25">
      <c r="A675" s="1">
        <v>44655</v>
      </c>
      <c r="B675">
        <v>1</v>
      </c>
      <c r="C675" s="6" t="str">
        <f>VLOOKUP(Tabella1[[#This Row],[COD. OPERATORE]],Tabella3[],2,FALSE)</f>
        <v>ROBY</v>
      </c>
      <c r="D675" t="s">
        <v>56</v>
      </c>
      <c r="E675" t="s">
        <v>319</v>
      </c>
      <c r="F675" t="s">
        <v>64</v>
      </c>
      <c r="G675" s="6" t="str">
        <f>VLOOKUP(Tabella1[[#This Row],[COD. MACCHINA]],Tabella35[],2,FALSE)</f>
        <v>MANUALE</v>
      </c>
      <c r="H675">
        <v>970</v>
      </c>
      <c r="I675">
        <v>2020</v>
      </c>
      <c r="J675" s="6">
        <f>Tabella1[[#This Row],[ASS. FINALI]]-Tabella1[[#This Row],[ASS.INIZIALI]]</f>
        <v>1050</v>
      </c>
      <c r="K675" t="s">
        <v>20</v>
      </c>
      <c r="M675" s="6">
        <f>ROUNDDOWN(IF(Tabella1[[#This Row],[DOPPIO OPERATORE '[SI/NO']]]="SI",Tabella1[[#This Row],[DIFFERENZA]]/2,Tabella1[[#This Row],[DIFFERENZA]]),0)</f>
        <v>1050</v>
      </c>
      <c r="O675" s="6">
        <f>Tabella1[[#This Row],[DIFFERENZA EFFETTIVA SE DOPPIO OPERATORE]]-Tabella1[[#This Row],[SCARTI]]</f>
        <v>1050</v>
      </c>
      <c r="P675" s="4">
        <v>0.64166666666666672</v>
      </c>
      <c r="Q675" s="4">
        <v>0.72916666666666663</v>
      </c>
      <c r="R675" s="5">
        <f>Tabella1[[#This Row],[ORA FINE MATTINA]]-Tabella1[[#This Row],[ORA INIZIO MATTINA]]</f>
        <v>8.7499999999999911E-2</v>
      </c>
      <c r="S675" s="4"/>
      <c r="T675" s="4"/>
      <c r="U675" s="5">
        <f>Tabella1[[#This Row],[ORA FINE POMERIGGIO]]-Tabella1[[#This Row],[ORA INIZIO POMERIGGIO]]</f>
        <v>0</v>
      </c>
      <c r="V675" s="5">
        <f>Tabella1[[#This Row],[TOT. TEMPO POMERIGGIO]]+Tabella1[[#This Row],[TOT. TEMPO MATTINA]]</f>
        <v>8.7499999999999911E-2</v>
      </c>
      <c r="W675" s="7">
        <f>((HOUR(Tabella1[[#This Row],[TOT. ORE]])*60)+MINUTE(Tabella1[[#This Row],[TOT. ORE]]))</f>
        <v>126</v>
      </c>
      <c r="Y675" s="6">
        <f>Tabella1[[#This Row],[TOT. MINUTI]]-Tabella1[[#This Row],[FERMO MACCHINA]]</f>
        <v>126</v>
      </c>
      <c r="Z675" s="6">
        <f>ROUNDDOWN(Tabella1[[#This Row],[DIFFERENZA EFFETTIVA - SCARTI]]/Tabella1[[#This Row],[TEMPO EFFETTIVO]]*60,0)</f>
        <v>500</v>
      </c>
    </row>
    <row r="676" spans="1:26" x14ac:dyDescent="0.25">
      <c r="A676" s="1">
        <v>44686</v>
      </c>
      <c r="B676">
        <v>1</v>
      </c>
      <c r="C676" s="6" t="str">
        <f>VLOOKUP(Tabella1[[#This Row],[COD. OPERATORE]],Tabella3[],2,FALSE)</f>
        <v>ROBY</v>
      </c>
      <c r="D676" t="s">
        <v>56</v>
      </c>
      <c r="E676" t="s">
        <v>319</v>
      </c>
      <c r="F676" t="s">
        <v>64</v>
      </c>
      <c r="G676" s="6" t="str">
        <f>VLOOKUP(Tabella1[[#This Row],[COD. MACCHINA]],Tabella35[],2,FALSE)</f>
        <v>MANUALE</v>
      </c>
      <c r="H676">
        <v>2020</v>
      </c>
      <c r="I676">
        <v>5560</v>
      </c>
      <c r="J676" s="6">
        <f>Tabella1[[#This Row],[ASS. FINALI]]-Tabella1[[#This Row],[ASS.INIZIALI]]</f>
        <v>3540</v>
      </c>
      <c r="K676" t="s">
        <v>20</v>
      </c>
      <c r="M676" s="6">
        <f>ROUNDDOWN(IF(Tabella1[[#This Row],[DOPPIO OPERATORE '[SI/NO']]]="SI",Tabella1[[#This Row],[DIFFERENZA]]/2,Tabella1[[#This Row],[DIFFERENZA]]),0)</f>
        <v>3540</v>
      </c>
      <c r="O676" s="6">
        <f>Tabella1[[#This Row],[DIFFERENZA EFFETTIVA SE DOPPIO OPERATORE]]-Tabella1[[#This Row],[SCARTI]]</f>
        <v>3540</v>
      </c>
      <c r="P676" s="4">
        <v>0.3833333333333333</v>
      </c>
      <c r="Q676" s="4">
        <v>0.5</v>
      </c>
      <c r="R676" s="5">
        <f>Tabella1[[#This Row],[ORA FINE MATTINA]]-Tabella1[[#This Row],[ORA INIZIO MATTINA]]</f>
        <v>0.1166666666666667</v>
      </c>
      <c r="S676" s="4">
        <v>0.5625</v>
      </c>
      <c r="T676" s="4">
        <v>0.72916666666666663</v>
      </c>
      <c r="U676" s="5">
        <f>Tabella1[[#This Row],[ORA FINE POMERIGGIO]]-Tabella1[[#This Row],[ORA INIZIO POMERIGGIO]]</f>
        <v>0.16666666666666663</v>
      </c>
      <c r="V676" s="5">
        <f>Tabella1[[#This Row],[TOT. TEMPO POMERIGGIO]]+Tabella1[[#This Row],[TOT. TEMPO MATTINA]]</f>
        <v>0.28333333333333333</v>
      </c>
      <c r="W676" s="7">
        <f>((HOUR(Tabella1[[#This Row],[TOT. ORE]])*60)+MINUTE(Tabella1[[#This Row],[TOT. ORE]]))</f>
        <v>408</v>
      </c>
      <c r="Y676" s="6">
        <f>Tabella1[[#This Row],[TOT. MINUTI]]-Tabella1[[#This Row],[FERMO MACCHINA]]</f>
        <v>408</v>
      </c>
      <c r="Z676" s="6">
        <f>ROUNDDOWN(Tabella1[[#This Row],[DIFFERENZA EFFETTIVA - SCARTI]]/Tabella1[[#This Row],[TEMPO EFFETTIVO]]*60,0)</f>
        <v>520</v>
      </c>
    </row>
    <row r="677" spans="1:26" x14ac:dyDescent="0.25">
      <c r="A677" s="1">
        <v>44687</v>
      </c>
      <c r="B677">
        <v>1</v>
      </c>
      <c r="C677" s="6" t="str">
        <f>VLOOKUP(Tabella1[[#This Row],[COD. OPERATORE]],Tabella3[],2,FALSE)</f>
        <v>ROBY</v>
      </c>
      <c r="D677" t="s">
        <v>56</v>
      </c>
      <c r="E677" t="s">
        <v>319</v>
      </c>
      <c r="F677" t="s">
        <v>64</v>
      </c>
      <c r="G677" s="6" t="str">
        <f>VLOOKUP(Tabella1[[#This Row],[COD. MACCHINA]],Tabella35[],2,FALSE)</f>
        <v>MANUALE</v>
      </c>
      <c r="H677">
        <v>5560</v>
      </c>
      <c r="I677">
        <v>6000</v>
      </c>
      <c r="J677" s="6">
        <f>Tabella1[[#This Row],[ASS. FINALI]]-Tabella1[[#This Row],[ASS.INIZIALI]]</f>
        <v>440</v>
      </c>
      <c r="K677" t="s">
        <v>20</v>
      </c>
      <c r="M677" s="6">
        <f>ROUNDDOWN(IF(Tabella1[[#This Row],[DOPPIO OPERATORE '[SI/NO']]]="SI",Tabella1[[#This Row],[DIFFERENZA]]/2,Tabella1[[#This Row],[DIFFERENZA]]),0)</f>
        <v>440</v>
      </c>
      <c r="O677" s="6">
        <f>Tabella1[[#This Row],[DIFFERENZA EFFETTIVA SE DOPPIO OPERATORE]]-Tabella1[[#This Row],[SCARTI]]</f>
        <v>440</v>
      </c>
      <c r="P677" s="4">
        <v>0.33333333333333331</v>
      </c>
      <c r="Q677" s="4">
        <v>0.375</v>
      </c>
      <c r="R677" s="5">
        <f>Tabella1[[#This Row],[ORA FINE MATTINA]]-Tabella1[[#This Row],[ORA INIZIO MATTINA]]</f>
        <v>4.1666666666666685E-2</v>
      </c>
      <c r="S677" s="4"/>
      <c r="T677" s="4"/>
      <c r="U677" s="5">
        <f>Tabella1[[#This Row],[ORA FINE POMERIGGIO]]-Tabella1[[#This Row],[ORA INIZIO POMERIGGIO]]</f>
        <v>0</v>
      </c>
      <c r="V677" s="5">
        <f>Tabella1[[#This Row],[TOT. TEMPO POMERIGGIO]]+Tabella1[[#This Row],[TOT. TEMPO MATTINA]]</f>
        <v>4.1666666666666685E-2</v>
      </c>
      <c r="W677" s="7">
        <f>((HOUR(Tabella1[[#This Row],[TOT. ORE]])*60)+MINUTE(Tabella1[[#This Row],[TOT. ORE]]))</f>
        <v>60</v>
      </c>
      <c r="Y677" s="6">
        <f>Tabella1[[#This Row],[TOT. MINUTI]]-Tabella1[[#This Row],[FERMO MACCHINA]]</f>
        <v>60</v>
      </c>
      <c r="Z677" s="6">
        <f>ROUNDDOWN(Tabella1[[#This Row],[DIFFERENZA EFFETTIVA - SCARTI]]/Tabella1[[#This Row],[TEMPO EFFETTIVO]]*60,0)</f>
        <v>440</v>
      </c>
    </row>
    <row r="678" spans="1:26" x14ac:dyDescent="0.25">
      <c r="A678" s="1">
        <v>44687</v>
      </c>
      <c r="B678">
        <v>1</v>
      </c>
      <c r="C678" s="6" t="str">
        <f>VLOOKUP(Tabella1[[#This Row],[COD. OPERATORE]],Tabella3[],2,FALSE)</f>
        <v>ROBY</v>
      </c>
      <c r="D678" t="s">
        <v>76</v>
      </c>
      <c r="E678" t="s">
        <v>320</v>
      </c>
      <c r="F678" t="s">
        <v>64</v>
      </c>
      <c r="G678" s="6" t="str">
        <f>VLOOKUP(Tabella1[[#This Row],[COD. MACCHINA]],Tabella35[],2,FALSE)</f>
        <v>MANUALE</v>
      </c>
      <c r="H678">
        <v>0</v>
      </c>
      <c r="I678">
        <v>240</v>
      </c>
      <c r="J678" s="6">
        <f>Tabella1[[#This Row],[ASS. FINALI]]-Tabella1[[#This Row],[ASS.INIZIALI]]</f>
        <v>240</v>
      </c>
      <c r="K678" t="s">
        <v>20</v>
      </c>
      <c r="M678" s="6">
        <f>ROUNDDOWN(IF(Tabella1[[#This Row],[DOPPIO OPERATORE '[SI/NO']]]="SI",Tabella1[[#This Row],[DIFFERENZA]]/2,Tabella1[[#This Row],[DIFFERENZA]]),0)</f>
        <v>240</v>
      </c>
      <c r="O678" s="6">
        <f>Tabella1[[#This Row],[DIFFERENZA EFFETTIVA SE DOPPIO OPERATORE]]-Tabella1[[#This Row],[SCARTI]]</f>
        <v>240</v>
      </c>
      <c r="P678" s="4">
        <v>0.37847222222222227</v>
      </c>
      <c r="Q678" s="4">
        <v>0.43055555555555558</v>
      </c>
      <c r="R678" s="5">
        <f>Tabella1[[#This Row],[ORA FINE MATTINA]]-Tabella1[[#This Row],[ORA INIZIO MATTINA]]</f>
        <v>5.2083333333333315E-2</v>
      </c>
      <c r="S678" s="4"/>
      <c r="T678" s="4"/>
      <c r="U678" s="5">
        <f>Tabella1[[#This Row],[ORA FINE POMERIGGIO]]-Tabella1[[#This Row],[ORA INIZIO POMERIGGIO]]</f>
        <v>0</v>
      </c>
      <c r="V678" s="5">
        <f>Tabella1[[#This Row],[TOT. TEMPO POMERIGGIO]]+Tabella1[[#This Row],[TOT. TEMPO MATTINA]]</f>
        <v>5.2083333333333315E-2</v>
      </c>
      <c r="W678" s="7">
        <f>((HOUR(Tabella1[[#This Row],[TOT. ORE]])*60)+MINUTE(Tabella1[[#This Row],[TOT. ORE]]))</f>
        <v>75</v>
      </c>
      <c r="Y678" s="6">
        <f>Tabella1[[#This Row],[TOT. MINUTI]]-Tabella1[[#This Row],[FERMO MACCHINA]]</f>
        <v>75</v>
      </c>
      <c r="Z678" s="6">
        <f>ROUNDDOWN(Tabella1[[#This Row],[DIFFERENZA EFFETTIVA - SCARTI]]/Tabella1[[#This Row],[TEMPO EFFETTIVO]]*60,0)</f>
        <v>192</v>
      </c>
    </row>
    <row r="679" spans="1:26" x14ac:dyDescent="0.25">
      <c r="A679" s="1">
        <v>44687</v>
      </c>
      <c r="B679">
        <v>1</v>
      </c>
      <c r="C679" s="6" t="str">
        <f>VLOOKUP(Tabella1[[#This Row],[COD. OPERATORE]],Tabella3[],2,FALSE)</f>
        <v>ROBY</v>
      </c>
      <c r="D679" t="s">
        <v>56</v>
      </c>
      <c r="E679" t="s">
        <v>73</v>
      </c>
      <c r="F679" t="s">
        <v>64</v>
      </c>
      <c r="G679" s="6" t="str">
        <f>VLOOKUP(Tabella1[[#This Row],[COD. MACCHINA]],Tabella35[],2,FALSE)</f>
        <v>MANUALE</v>
      </c>
      <c r="H679">
        <v>850</v>
      </c>
      <c r="I679">
        <v>1885</v>
      </c>
      <c r="J679" s="6">
        <f>Tabella1[[#This Row],[ASS. FINALI]]-Tabella1[[#This Row],[ASS.INIZIALI]]</f>
        <v>1035</v>
      </c>
      <c r="K679" t="s">
        <v>58</v>
      </c>
      <c r="L679">
        <v>1</v>
      </c>
      <c r="M679" s="6">
        <f>ROUNDDOWN(IF(Tabella1[[#This Row],[DOPPIO OPERATORE '[SI/NO']]]="SI",Tabella1[[#This Row],[DIFFERENZA]]/2,Tabella1[[#This Row],[DIFFERENZA]]),0)</f>
        <v>517</v>
      </c>
      <c r="O679" s="6">
        <f>Tabella1[[#This Row],[DIFFERENZA EFFETTIVA SE DOPPIO OPERATORE]]-Tabella1[[#This Row],[SCARTI]]</f>
        <v>517</v>
      </c>
      <c r="P679" s="4">
        <v>0.43055555555555558</v>
      </c>
      <c r="Q679" s="4">
        <v>0.5</v>
      </c>
      <c r="R679" s="5">
        <f>Tabella1[[#This Row],[ORA FINE MATTINA]]-Tabella1[[#This Row],[ORA INIZIO MATTINA]]</f>
        <v>6.944444444444442E-2</v>
      </c>
      <c r="S679" s="4"/>
      <c r="T679" s="4"/>
      <c r="U679" s="5">
        <f>Tabella1[[#This Row],[ORA FINE POMERIGGIO]]-Tabella1[[#This Row],[ORA INIZIO POMERIGGIO]]</f>
        <v>0</v>
      </c>
      <c r="V679" s="5">
        <f>Tabella1[[#This Row],[TOT. TEMPO POMERIGGIO]]+Tabella1[[#This Row],[TOT. TEMPO MATTINA]]</f>
        <v>6.944444444444442E-2</v>
      </c>
      <c r="W679" s="7">
        <f>((HOUR(Tabella1[[#This Row],[TOT. ORE]])*60)+MINUTE(Tabella1[[#This Row],[TOT. ORE]]))</f>
        <v>100</v>
      </c>
      <c r="Y679" s="6">
        <f>Tabella1[[#This Row],[TOT. MINUTI]]-Tabella1[[#This Row],[FERMO MACCHINA]]</f>
        <v>100</v>
      </c>
      <c r="Z679" s="6">
        <f>ROUNDDOWN(Tabella1[[#This Row],[DIFFERENZA EFFETTIVA - SCARTI]]/Tabella1[[#This Row],[TEMPO EFFETTIVO]]*60,0)</f>
        <v>310</v>
      </c>
    </row>
    <row r="680" spans="1:26" x14ac:dyDescent="0.25">
      <c r="A680" s="1">
        <v>44656</v>
      </c>
      <c r="B680">
        <v>33</v>
      </c>
      <c r="C680" s="6" t="str">
        <f>VLOOKUP(Tabella1[[#This Row],[COD. OPERATORE]],Tabella3[],2,FALSE)</f>
        <v>KETTY</v>
      </c>
      <c r="D680" t="s">
        <v>16</v>
      </c>
      <c r="E680" t="s">
        <v>280</v>
      </c>
      <c r="F680">
        <v>8</v>
      </c>
      <c r="G680" s="6" t="str">
        <f>VLOOKUP(Tabella1[[#This Row],[COD. MACCHINA]],Tabella35[],2,FALSE)</f>
        <v>MONTAGGIO RUOTE</v>
      </c>
      <c r="H680">
        <v>670</v>
      </c>
      <c r="I680">
        <v>3500</v>
      </c>
      <c r="J680" s="6">
        <f>Tabella1[[#This Row],[ASS. FINALI]]-Tabella1[[#This Row],[ASS.INIZIALI]]</f>
        <v>2830</v>
      </c>
      <c r="K680" t="s">
        <v>20</v>
      </c>
      <c r="M680" s="6">
        <f>ROUNDDOWN(IF(Tabella1[[#This Row],[DOPPIO OPERATORE '[SI/NO']]]="SI",Tabella1[[#This Row],[DIFFERENZA]]/2,Tabella1[[#This Row],[DIFFERENZA]]),0)</f>
        <v>2830</v>
      </c>
      <c r="O680" s="6">
        <f>Tabella1[[#This Row],[DIFFERENZA EFFETTIVA SE DOPPIO OPERATORE]]-Tabella1[[#This Row],[SCARTI]]</f>
        <v>2830</v>
      </c>
      <c r="P680" s="4">
        <v>0.33333333333333331</v>
      </c>
      <c r="Q680" s="4">
        <v>0.5</v>
      </c>
      <c r="R680" s="5">
        <f>Tabella1[[#This Row],[ORA FINE MATTINA]]-Tabella1[[#This Row],[ORA INIZIO MATTINA]]</f>
        <v>0.16666666666666669</v>
      </c>
      <c r="S680" s="4">
        <v>0.5625</v>
      </c>
      <c r="T680" s="4">
        <v>0.72916666666666663</v>
      </c>
      <c r="U680" s="5">
        <f>Tabella1[[#This Row],[ORA FINE POMERIGGIO]]-Tabella1[[#This Row],[ORA INIZIO POMERIGGIO]]</f>
        <v>0.16666666666666663</v>
      </c>
      <c r="V680" s="5">
        <f>Tabella1[[#This Row],[TOT. TEMPO POMERIGGIO]]+Tabella1[[#This Row],[TOT. TEMPO MATTINA]]</f>
        <v>0.33333333333333331</v>
      </c>
      <c r="W680" s="7">
        <f>((HOUR(Tabella1[[#This Row],[TOT. ORE]])*60)+MINUTE(Tabella1[[#This Row],[TOT. ORE]]))</f>
        <v>480</v>
      </c>
      <c r="Y680" s="6">
        <f>Tabella1[[#This Row],[TOT. MINUTI]]-Tabella1[[#This Row],[FERMO MACCHINA]]</f>
        <v>480</v>
      </c>
      <c r="Z680" s="6">
        <f>ROUNDDOWN(Tabella1[[#This Row],[DIFFERENZA EFFETTIVA - SCARTI]]/Tabella1[[#This Row],[TEMPO EFFETTIVO]]*60,0)</f>
        <v>353</v>
      </c>
    </row>
    <row r="681" spans="1:26" x14ac:dyDescent="0.25">
      <c r="A681" s="1">
        <v>44657</v>
      </c>
      <c r="B681">
        <v>33</v>
      </c>
      <c r="C681" s="6" t="str">
        <f>VLOOKUP(Tabella1[[#This Row],[COD. OPERATORE]],Tabella3[],2,FALSE)</f>
        <v>KETTY</v>
      </c>
      <c r="D681" t="s">
        <v>16</v>
      </c>
      <c r="E681" t="s">
        <v>280</v>
      </c>
      <c r="F681">
        <v>8</v>
      </c>
      <c r="G681" s="6" t="str">
        <f>VLOOKUP(Tabella1[[#This Row],[COD. MACCHINA]],Tabella35[],2,FALSE)</f>
        <v>MONTAGGIO RUOTE</v>
      </c>
      <c r="H681">
        <v>1500</v>
      </c>
      <c r="I681">
        <v>4400</v>
      </c>
      <c r="J681" s="6">
        <f>Tabella1[[#This Row],[ASS. FINALI]]-Tabella1[[#This Row],[ASS.INIZIALI]]</f>
        <v>2900</v>
      </c>
      <c r="K681" t="s">
        <v>20</v>
      </c>
      <c r="M681" s="6">
        <f>ROUNDDOWN(IF(Tabella1[[#This Row],[DOPPIO OPERATORE '[SI/NO']]]="SI",Tabella1[[#This Row],[DIFFERENZA]]/2,Tabella1[[#This Row],[DIFFERENZA]]),0)</f>
        <v>2900</v>
      </c>
      <c r="O681" s="6">
        <f>Tabella1[[#This Row],[DIFFERENZA EFFETTIVA SE DOPPIO OPERATORE]]-Tabella1[[#This Row],[SCARTI]]</f>
        <v>2900</v>
      </c>
      <c r="P681" s="4">
        <v>0.33333333333333331</v>
      </c>
      <c r="Q681" s="4">
        <v>0.5</v>
      </c>
      <c r="R681" s="5">
        <f>Tabella1[[#This Row],[ORA FINE MATTINA]]-Tabella1[[#This Row],[ORA INIZIO MATTINA]]</f>
        <v>0.16666666666666669</v>
      </c>
      <c r="S681" s="4">
        <v>0.5625</v>
      </c>
      <c r="T681" s="4">
        <v>0.72916666666666663</v>
      </c>
      <c r="U681" s="5">
        <f>Tabella1[[#This Row],[ORA FINE POMERIGGIO]]-Tabella1[[#This Row],[ORA INIZIO POMERIGGIO]]</f>
        <v>0.16666666666666663</v>
      </c>
      <c r="V681" s="5">
        <f>Tabella1[[#This Row],[TOT. TEMPO POMERIGGIO]]+Tabella1[[#This Row],[TOT. TEMPO MATTINA]]</f>
        <v>0.33333333333333331</v>
      </c>
      <c r="W681" s="7">
        <f>((HOUR(Tabella1[[#This Row],[TOT. ORE]])*60)+MINUTE(Tabella1[[#This Row],[TOT. ORE]]))</f>
        <v>480</v>
      </c>
      <c r="Y681" s="6">
        <f>Tabella1[[#This Row],[TOT. MINUTI]]-Tabella1[[#This Row],[FERMO MACCHINA]]</f>
        <v>480</v>
      </c>
      <c r="Z681" s="6">
        <f>ROUNDDOWN(Tabella1[[#This Row],[DIFFERENZA EFFETTIVA - SCARTI]]/Tabella1[[#This Row],[TEMPO EFFETTIVO]]*60,0)</f>
        <v>362</v>
      </c>
    </row>
    <row r="682" spans="1:26" x14ac:dyDescent="0.25">
      <c r="A682" s="1">
        <v>44658</v>
      </c>
      <c r="B682">
        <v>33</v>
      </c>
      <c r="C682" s="6" t="str">
        <f>VLOOKUP(Tabella1[[#This Row],[COD. OPERATORE]],Tabella3[],2,FALSE)</f>
        <v>KETTY</v>
      </c>
      <c r="D682" t="s">
        <v>16</v>
      </c>
      <c r="E682" t="s">
        <v>280</v>
      </c>
      <c r="F682">
        <v>8</v>
      </c>
      <c r="G682" s="6" t="str">
        <f>VLOOKUP(Tabella1[[#This Row],[COD. MACCHINA]],Tabella35[],2,FALSE)</f>
        <v>MONTAGGIO RUOTE</v>
      </c>
      <c r="H682">
        <v>0</v>
      </c>
      <c r="I682">
        <v>6785</v>
      </c>
      <c r="J682" s="6">
        <f>Tabella1[[#This Row],[ASS. FINALI]]-Tabella1[[#This Row],[ASS.INIZIALI]]</f>
        <v>6785</v>
      </c>
      <c r="K682" t="s">
        <v>20</v>
      </c>
      <c r="M682" s="6">
        <f>ROUNDDOWN(IF(Tabella1[[#This Row],[DOPPIO OPERATORE '[SI/NO']]]="SI",Tabella1[[#This Row],[DIFFERENZA]]/2,Tabella1[[#This Row],[DIFFERENZA]]),0)</f>
        <v>6785</v>
      </c>
      <c r="O682" s="6">
        <f>Tabella1[[#This Row],[DIFFERENZA EFFETTIVA SE DOPPIO OPERATORE]]-Tabella1[[#This Row],[SCARTI]]</f>
        <v>6785</v>
      </c>
      <c r="P682" s="4">
        <v>0.33333333333333331</v>
      </c>
      <c r="Q682" s="4">
        <v>0.5</v>
      </c>
      <c r="R682" s="5">
        <f>Tabella1[[#This Row],[ORA FINE MATTINA]]-Tabella1[[#This Row],[ORA INIZIO MATTINA]]</f>
        <v>0.16666666666666669</v>
      </c>
      <c r="S682" s="4">
        <v>0.5625</v>
      </c>
      <c r="T682" s="4">
        <v>0.72916666666666663</v>
      </c>
      <c r="U682" s="5">
        <f>Tabella1[[#This Row],[ORA FINE POMERIGGIO]]-Tabella1[[#This Row],[ORA INIZIO POMERIGGIO]]</f>
        <v>0.16666666666666663</v>
      </c>
      <c r="V682" s="5">
        <f>Tabella1[[#This Row],[TOT. TEMPO POMERIGGIO]]+Tabella1[[#This Row],[TOT. TEMPO MATTINA]]</f>
        <v>0.33333333333333331</v>
      </c>
      <c r="W682" s="7">
        <f>((HOUR(Tabella1[[#This Row],[TOT. ORE]])*60)+MINUTE(Tabella1[[#This Row],[TOT. ORE]]))</f>
        <v>480</v>
      </c>
      <c r="Y682" s="6">
        <f>Tabella1[[#This Row],[TOT. MINUTI]]-Tabella1[[#This Row],[FERMO MACCHINA]]</f>
        <v>480</v>
      </c>
      <c r="Z682" s="6">
        <f>ROUNDDOWN(Tabella1[[#This Row],[DIFFERENZA EFFETTIVA - SCARTI]]/Tabella1[[#This Row],[TEMPO EFFETTIVO]]*60,0)</f>
        <v>848</v>
      </c>
    </row>
    <row r="683" spans="1:26" x14ac:dyDescent="0.25">
      <c r="A683" s="1">
        <v>44659</v>
      </c>
      <c r="B683">
        <v>33</v>
      </c>
      <c r="C683" s="6" t="str">
        <f>VLOOKUP(Tabella1[[#This Row],[COD. OPERATORE]],Tabella3[],2,FALSE)</f>
        <v>KETTY</v>
      </c>
      <c r="D683" t="s">
        <v>16</v>
      </c>
      <c r="E683" t="s">
        <v>280</v>
      </c>
      <c r="F683">
        <v>8</v>
      </c>
      <c r="G683" s="6" t="str">
        <f>VLOOKUP(Tabella1[[#This Row],[COD. MACCHINA]],Tabella35[],2,FALSE)</f>
        <v>MONTAGGIO RUOTE</v>
      </c>
      <c r="H683">
        <v>6785</v>
      </c>
      <c r="I683">
        <v>8000</v>
      </c>
      <c r="J683" s="6">
        <f>Tabella1[[#This Row],[ASS. FINALI]]-Tabella1[[#This Row],[ASS.INIZIALI]]</f>
        <v>1215</v>
      </c>
      <c r="K683" t="s">
        <v>20</v>
      </c>
      <c r="M683" s="6">
        <f>ROUNDDOWN(IF(Tabella1[[#This Row],[DOPPIO OPERATORE '[SI/NO']]]="SI",Tabella1[[#This Row],[DIFFERENZA]]/2,Tabella1[[#This Row],[DIFFERENZA]]),0)</f>
        <v>1215</v>
      </c>
      <c r="O683" s="6">
        <f>Tabella1[[#This Row],[DIFFERENZA EFFETTIVA SE DOPPIO OPERATORE]]-Tabella1[[#This Row],[SCARTI]]</f>
        <v>1215</v>
      </c>
      <c r="P683" s="4">
        <v>0.33333333333333331</v>
      </c>
      <c r="Q683" s="4">
        <v>0.46875</v>
      </c>
      <c r="R683" s="5">
        <f>Tabella1[[#This Row],[ORA FINE MATTINA]]-Tabella1[[#This Row],[ORA INIZIO MATTINA]]</f>
        <v>0.13541666666666669</v>
      </c>
      <c r="S683" s="4"/>
      <c r="T683" s="4"/>
      <c r="U683" s="5">
        <f>Tabella1[[#This Row],[ORA FINE POMERIGGIO]]-Tabella1[[#This Row],[ORA INIZIO POMERIGGIO]]</f>
        <v>0</v>
      </c>
      <c r="V683" s="5">
        <f>Tabella1[[#This Row],[TOT. TEMPO POMERIGGIO]]+Tabella1[[#This Row],[TOT. TEMPO MATTINA]]</f>
        <v>0.13541666666666669</v>
      </c>
      <c r="W683" s="7">
        <f>((HOUR(Tabella1[[#This Row],[TOT. ORE]])*60)+MINUTE(Tabella1[[#This Row],[TOT. ORE]]))</f>
        <v>195</v>
      </c>
      <c r="Y683" s="6">
        <f>Tabella1[[#This Row],[TOT. MINUTI]]-Tabella1[[#This Row],[FERMO MACCHINA]]</f>
        <v>195</v>
      </c>
      <c r="Z683" s="6">
        <f>ROUNDDOWN(Tabella1[[#This Row],[DIFFERENZA EFFETTIVA - SCARTI]]/Tabella1[[#This Row],[TEMPO EFFETTIVO]]*60,0)</f>
        <v>373</v>
      </c>
    </row>
    <row r="684" spans="1:26" x14ac:dyDescent="0.25">
      <c r="A684" s="1">
        <v>44659</v>
      </c>
      <c r="B684">
        <v>33</v>
      </c>
      <c r="C684" s="6" t="str">
        <f>VLOOKUP(Tabella1[[#This Row],[COD. OPERATORE]],Tabella3[],2,FALSE)</f>
        <v>KETTY</v>
      </c>
      <c r="D684" t="s">
        <v>16</v>
      </c>
      <c r="E684" t="s">
        <v>313</v>
      </c>
      <c r="F684">
        <v>8</v>
      </c>
      <c r="G684" s="6" t="str">
        <f>VLOOKUP(Tabella1[[#This Row],[COD. MACCHINA]],Tabella35[],2,FALSE)</f>
        <v>MONTAGGIO RUOTE</v>
      </c>
      <c r="H684">
        <v>0</v>
      </c>
      <c r="I684">
        <v>300</v>
      </c>
      <c r="J684" s="6">
        <f>Tabella1[[#This Row],[ASS. FINALI]]-Tabella1[[#This Row],[ASS.INIZIALI]]</f>
        <v>300</v>
      </c>
      <c r="K684" t="s">
        <v>20</v>
      </c>
      <c r="M684" s="6">
        <f>ROUNDDOWN(IF(Tabella1[[#This Row],[DOPPIO OPERATORE '[SI/NO']]]="SI",Tabella1[[#This Row],[DIFFERENZA]]/2,Tabella1[[#This Row],[DIFFERENZA]]),0)</f>
        <v>300</v>
      </c>
      <c r="O684" s="6">
        <f>Tabella1[[#This Row],[DIFFERENZA EFFETTIVA SE DOPPIO OPERATORE]]-Tabella1[[#This Row],[SCARTI]]</f>
        <v>300</v>
      </c>
      <c r="P684" s="4">
        <v>0.46875</v>
      </c>
      <c r="Q684" s="4">
        <v>0.5</v>
      </c>
      <c r="R684" s="5">
        <f>Tabella1[[#This Row],[ORA FINE MATTINA]]-Tabella1[[#This Row],[ORA INIZIO MATTINA]]</f>
        <v>3.125E-2</v>
      </c>
      <c r="S684" s="4"/>
      <c r="T684" s="4"/>
      <c r="U684" s="5">
        <f>Tabella1[[#This Row],[ORA FINE POMERIGGIO]]-Tabella1[[#This Row],[ORA INIZIO POMERIGGIO]]</f>
        <v>0</v>
      </c>
      <c r="V684" s="5">
        <f>Tabella1[[#This Row],[TOT. TEMPO POMERIGGIO]]+Tabella1[[#This Row],[TOT. TEMPO MATTINA]]</f>
        <v>3.125E-2</v>
      </c>
      <c r="W684" s="7">
        <f>((HOUR(Tabella1[[#This Row],[TOT. ORE]])*60)+MINUTE(Tabella1[[#This Row],[TOT. ORE]]))</f>
        <v>45</v>
      </c>
      <c r="Y684" s="6">
        <f>Tabella1[[#This Row],[TOT. MINUTI]]-Tabella1[[#This Row],[FERMO MACCHINA]]</f>
        <v>45</v>
      </c>
      <c r="Z684" s="6">
        <f>ROUNDDOWN(Tabella1[[#This Row],[DIFFERENZA EFFETTIVA - SCARTI]]/Tabella1[[#This Row],[TEMPO EFFETTIVO]]*60,0)</f>
        <v>400</v>
      </c>
    </row>
    <row r="685" spans="1:26" x14ac:dyDescent="0.25">
      <c r="A685" s="1">
        <v>44659</v>
      </c>
      <c r="B685">
        <v>33</v>
      </c>
      <c r="C685" s="6" t="str">
        <f>VLOOKUP(Tabella1[[#This Row],[COD. OPERATORE]],Tabella3[],2,FALSE)</f>
        <v>KETTY</v>
      </c>
      <c r="D685" t="s">
        <v>16</v>
      </c>
      <c r="E685" t="s">
        <v>313</v>
      </c>
      <c r="F685">
        <v>8</v>
      </c>
      <c r="G685" s="6" t="str">
        <f>VLOOKUP(Tabella1[[#This Row],[COD. MACCHINA]],Tabella35[],2,FALSE)</f>
        <v>MONTAGGIO RUOTE</v>
      </c>
      <c r="H685">
        <v>584361</v>
      </c>
      <c r="I685">
        <v>584461</v>
      </c>
      <c r="J685" s="6">
        <f>Tabella1[[#This Row],[ASS. FINALI]]-Tabella1[[#This Row],[ASS.INIZIALI]]</f>
        <v>100</v>
      </c>
      <c r="K685" t="s">
        <v>20</v>
      </c>
      <c r="M685" s="6">
        <f>ROUNDDOWN(IF(Tabella1[[#This Row],[DOPPIO OPERATORE '[SI/NO']]]="SI",Tabella1[[#This Row],[DIFFERENZA]]/2,Tabella1[[#This Row],[DIFFERENZA]]),0)</f>
        <v>100</v>
      </c>
      <c r="O685" s="6">
        <f>Tabella1[[#This Row],[DIFFERENZA EFFETTIVA SE DOPPIO OPERATORE]]-Tabella1[[#This Row],[SCARTI]]</f>
        <v>100</v>
      </c>
      <c r="P685" s="4">
        <v>0.5625</v>
      </c>
      <c r="Q685" s="4">
        <v>0.58680555555555558</v>
      </c>
      <c r="R685" s="5">
        <f>Tabella1[[#This Row],[ORA FINE MATTINA]]-Tabella1[[#This Row],[ORA INIZIO MATTINA]]</f>
        <v>2.430555555555558E-2</v>
      </c>
      <c r="S685" s="4"/>
      <c r="T685" s="4"/>
      <c r="U685" s="5">
        <f>Tabella1[[#This Row],[ORA FINE POMERIGGIO]]-Tabella1[[#This Row],[ORA INIZIO POMERIGGIO]]</f>
        <v>0</v>
      </c>
      <c r="V685" s="5">
        <f>Tabella1[[#This Row],[TOT. TEMPO POMERIGGIO]]+Tabella1[[#This Row],[TOT. TEMPO MATTINA]]</f>
        <v>2.430555555555558E-2</v>
      </c>
      <c r="W685" s="7">
        <f>((HOUR(Tabella1[[#This Row],[TOT. ORE]])*60)+MINUTE(Tabella1[[#This Row],[TOT. ORE]]))</f>
        <v>35</v>
      </c>
      <c r="Y685" s="6">
        <f>Tabella1[[#This Row],[TOT. MINUTI]]-Tabella1[[#This Row],[FERMO MACCHINA]]</f>
        <v>35</v>
      </c>
      <c r="Z685" s="6">
        <f>ROUNDDOWN(Tabella1[[#This Row],[DIFFERENZA EFFETTIVA - SCARTI]]/Tabella1[[#This Row],[TEMPO EFFETTIVO]]*60,0)</f>
        <v>171</v>
      </c>
    </row>
    <row r="686" spans="1:26" x14ac:dyDescent="0.25">
      <c r="A686" s="1">
        <v>44659</v>
      </c>
      <c r="B686">
        <v>33</v>
      </c>
      <c r="C686" s="6" t="str">
        <f>VLOOKUP(Tabella1[[#This Row],[COD. OPERATORE]],Tabella3[],2,FALSE)</f>
        <v>KETTY</v>
      </c>
      <c r="D686" t="s">
        <v>16</v>
      </c>
      <c r="E686" t="s">
        <v>290</v>
      </c>
      <c r="F686">
        <v>8</v>
      </c>
      <c r="G686" s="6" t="str">
        <f>VLOOKUP(Tabella1[[#This Row],[COD. MACCHINA]],Tabella35[],2,FALSE)</f>
        <v>MONTAGGIO RUOTE</v>
      </c>
      <c r="H686">
        <v>584462</v>
      </c>
      <c r="I686">
        <v>584963</v>
      </c>
      <c r="J686" s="6">
        <f>Tabella1[[#This Row],[ASS. FINALI]]-Tabella1[[#This Row],[ASS.INIZIALI]]</f>
        <v>501</v>
      </c>
      <c r="K686" t="s">
        <v>20</v>
      </c>
      <c r="M686" s="6">
        <f>ROUNDDOWN(IF(Tabella1[[#This Row],[DOPPIO OPERATORE '[SI/NO']]]="SI",Tabella1[[#This Row],[DIFFERENZA]]/2,Tabella1[[#This Row],[DIFFERENZA]]),0)</f>
        <v>501</v>
      </c>
      <c r="O686" s="6">
        <f>Tabella1[[#This Row],[DIFFERENZA EFFETTIVA SE DOPPIO OPERATORE]]-Tabella1[[#This Row],[SCARTI]]</f>
        <v>501</v>
      </c>
      <c r="P686" s="4">
        <v>0.58680555555555558</v>
      </c>
      <c r="Q686" s="4">
        <v>0.65972222222222221</v>
      </c>
      <c r="R686" s="5">
        <f>Tabella1[[#This Row],[ORA FINE MATTINA]]-Tabella1[[#This Row],[ORA INIZIO MATTINA]]</f>
        <v>7.291666666666663E-2</v>
      </c>
      <c r="S686" s="4"/>
      <c r="T686" s="4"/>
      <c r="U686" s="5">
        <f>Tabella1[[#This Row],[ORA FINE POMERIGGIO]]-Tabella1[[#This Row],[ORA INIZIO POMERIGGIO]]</f>
        <v>0</v>
      </c>
      <c r="V686" s="5">
        <f>Tabella1[[#This Row],[TOT. TEMPO POMERIGGIO]]+Tabella1[[#This Row],[TOT. TEMPO MATTINA]]</f>
        <v>7.291666666666663E-2</v>
      </c>
      <c r="W686" s="7">
        <f>((HOUR(Tabella1[[#This Row],[TOT. ORE]])*60)+MINUTE(Tabella1[[#This Row],[TOT. ORE]]))</f>
        <v>105</v>
      </c>
      <c r="Y686" s="6">
        <f>Tabella1[[#This Row],[TOT. MINUTI]]-Tabella1[[#This Row],[FERMO MACCHINA]]</f>
        <v>105</v>
      </c>
      <c r="Z686" s="6">
        <f>ROUNDDOWN(Tabella1[[#This Row],[DIFFERENZA EFFETTIVA - SCARTI]]/Tabella1[[#This Row],[TEMPO EFFETTIVO]]*60,0)</f>
        <v>286</v>
      </c>
    </row>
    <row r="687" spans="1:26" x14ac:dyDescent="0.25">
      <c r="A687" s="1">
        <v>44659</v>
      </c>
      <c r="B687">
        <v>33</v>
      </c>
      <c r="C687" s="6" t="str">
        <f>VLOOKUP(Tabella1[[#This Row],[COD. OPERATORE]],Tabella3[],2,FALSE)</f>
        <v>KETTY</v>
      </c>
      <c r="D687" t="s">
        <v>56</v>
      </c>
      <c r="E687" t="s">
        <v>160</v>
      </c>
      <c r="F687" t="s">
        <v>64</v>
      </c>
      <c r="G687" s="6" t="str">
        <f>VLOOKUP(Tabella1[[#This Row],[COD. MACCHINA]],Tabella35[],2,FALSE)</f>
        <v>MANUALE</v>
      </c>
      <c r="H687">
        <v>9</v>
      </c>
      <c r="I687">
        <v>78</v>
      </c>
      <c r="J687" s="6">
        <f>Tabella1[[#This Row],[ASS. FINALI]]-Tabella1[[#This Row],[ASS.INIZIALI]]</f>
        <v>69</v>
      </c>
      <c r="K687" t="s">
        <v>20</v>
      </c>
      <c r="M687" s="6">
        <f>ROUNDDOWN(IF(Tabella1[[#This Row],[DOPPIO OPERATORE '[SI/NO']]]="SI",Tabella1[[#This Row],[DIFFERENZA]]/2,Tabella1[[#This Row],[DIFFERENZA]]),0)</f>
        <v>69</v>
      </c>
      <c r="O687" s="6">
        <f>Tabella1[[#This Row],[DIFFERENZA EFFETTIVA SE DOPPIO OPERATORE]]-Tabella1[[#This Row],[SCARTI]]</f>
        <v>69</v>
      </c>
      <c r="P687" s="4">
        <v>0.65972222222222221</v>
      </c>
      <c r="Q687" s="4">
        <v>0.72916666666666663</v>
      </c>
      <c r="R687" s="5">
        <f>Tabella1[[#This Row],[ORA FINE MATTINA]]-Tabella1[[#This Row],[ORA INIZIO MATTINA]]</f>
        <v>6.944444444444442E-2</v>
      </c>
      <c r="S687" s="4"/>
      <c r="T687" s="4"/>
      <c r="U687" s="5">
        <f>Tabella1[[#This Row],[ORA FINE POMERIGGIO]]-Tabella1[[#This Row],[ORA INIZIO POMERIGGIO]]</f>
        <v>0</v>
      </c>
      <c r="V687" s="5">
        <f>Tabella1[[#This Row],[TOT. TEMPO POMERIGGIO]]+Tabella1[[#This Row],[TOT. TEMPO MATTINA]]</f>
        <v>6.944444444444442E-2</v>
      </c>
      <c r="W687" s="7">
        <f>((HOUR(Tabella1[[#This Row],[TOT. ORE]])*60)+MINUTE(Tabella1[[#This Row],[TOT. ORE]]))</f>
        <v>100</v>
      </c>
      <c r="Y687" s="6">
        <f>Tabella1[[#This Row],[TOT. MINUTI]]-Tabella1[[#This Row],[FERMO MACCHINA]]</f>
        <v>100</v>
      </c>
      <c r="Z687" s="6">
        <f>ROUNDDOWN(Tabella1[[#This Row],[DIFFERENZA EFFETTIVA - SCARTI]]/Tabella1[[#This Row],[TEMPO EFFETTIVO]]*60,0)</f>
        <v>41</v>
      </c>
    </row>
    <row r="688" spans="1:26" x14ac:dyDescent="0.25">
      <c r="A688" s="1">
        <v>44662</v>
      </c>
      <c r="B688">
        <v>33</v>
      </c>
      <c r="C688" s="6" t="str">
        <f>VLOOKUP(Tabella1[[#This Row],[COD. OPERATORE]],Tabella3[],2,FALSE)</f>
        <v>KETTY</v>
      </c>
      <c r="D688" t="s">
        <v>16</v>
      </c>
      <c r="E688" t="s">
        <v>321</v>
      </c>
      <c r="F688">
        <v>8</v>
      </c>
      <c r="G688" s="6" t="str">
        <f>VLOOKUP(Tabella1[[#This Row],[COD. MACCHINA]],Tabella35[],2,FALSE)</f>
        <v>MONTAGGIO RUOTE</v>
      </c>
      <c r="H688">
        <v>100</v>
      </c>
      <c r="I688">
        <v>936</v>
      </c>
      <c r="J688" s="6">
        <f>Tabella1[[#This Row],[ASS. FINALI]]-Tabella1[[#This Row],[ASS.INIZIALI]]</f>
        <v>836</v>
      </c>
      <c r="K688" t="s">
        <v>20</v>
      </c>
      <c r="M688" s="6">
        <f>ROUNDDOWN(IF(Tabella1[[#This Row],[DOPPIO OPERATORE '[SI/NO']]]="SI",Tabella1[[#This Row],[DIFFERENZA]]/2,Tabella1[[#This Row],[DIFFERENZA]]),0)</f>
        <v>836</v>
      </c>
      <c r="O688" s="6">
        <f>Tabella1[[#This Row],[DIFFERENZA EFFETTIVA SE DOPPIO OPERATORE]]-Tabella1[[#This Row],[SCARTI]]</f>
        <v>836</v>
      </c>
      <c r="P688" s="4">
        <v>0.33333333333333331</v>
      </c>
      <c r="Q688" s="4">
        <v>0.43055555555555558</v>
      </c>
      <c r="R688" s="5">
        <f>Tabella1[[#This Row],[ORA FINE MATTINA]]-Tabella1[[#This Row],[ORA INIZIO MATTINA]]</f>
        <v>9.7222222222222265E-2</v>
      </c>
      <c r="S688" s="4"/>
      <c r="T688" s="4"/>
      <c r="U688" s="5">
        <f>Tabella1[[#This Row],[ORA FINE POMERIGGIO]]-Tabella1[[#This Row],[ORA INIZIO POMERIGGIO]]</f>
        <v>0</v>
      </c>
      <c r="V688" s="5">
        <f>Tabella1[[#This Row],[TOT. TEMPO POMERIGGIO]]+Tabella1[[#This Row],[TOT. TEMPO MATTINA]]</f>
        <v>9.7222222222222265E-2</v>
      </c>
      <c r="W688" s="7">
        <f>((HOUR(Tabella1[[#This Row],[TOT. ORE]])*60)+MINUTE(Tabella1[[#This Row],[TOT. ORE]]))</f>
        <v>140</v>
      </c>
      <c r="Y688" s="6">
        <f>Tabella1[[#This Row],[TOT. MINUTI]]-Tabella1[[#This Row],[FERMO MACCHINA]]</f>
        <v>140</v>
      </c>
      <c r="Z688" s="6">
        <f>ROUNDDOWN(Tabella1[[#This Row],[DIFFERENZA EFFETTIVA - SCARTI]]/Tabella1[[#This Row],[TEMPO EFFETTIVO]]*60,0)</f>
        <v>358</v>
      </c>
    </row>
    <row r="689" spans="1:26" x14ac:dyDescent="0.25">
      <c r="A689" s="1">
        <v>44662</v>
      </c>
      <c r="B689">
        <v>33</v>
      </c>
      <c r="C689" s="6" t="str">
        <f>VLOOKUP(Tabella1[[#This Row],[COD. OPERATORE]],Tabella3[],2,FALSE)</f>
        <v>KETTY</v>
      </c>
      <c r="D689" t="s">
        <v>16</v>
      </c>
      <c r="E689" t="s">
        <v>322</v>
      </c>
      <c r="F689">
        <v>8</v>
      </c>
      <c r="G689" s="6" t="str">
        <f>VLOOKUP(Tabella1[[#This Row],[COD. MACCHINA]],Tabella35[],2,FALSE)</f>
        <v>MONTAGGIO RUOTE</v>
      </c>
      <c r="H689">
        <v>0</v>
      </c>
      <c r="I689">
        <v>1936</v>
      </c>
      <c r="J689" s="6">
        <f>Tabella1[[#This Row],[ASS. FINALI]]-Tabella1[[#This Row],[ASS.INIZIALI]]</f>
        <v>1936</v>
      </c>
      <c r="K689" t="s">
        <v>20</v>
      </c>
      <c r="M689" s="6">
        <f>ROUNDDOWN(IF(Tabella1[[#This Row],[DOPPIO OPERATORE '[SI/NO']]]="SI",Tabella1[[#This Row],[DIFFERENZA]]/2,Tabella1[[#This Row],[DIFFERENZA]]),0)</f>
        <v>1936</v>
      </c>
      <c r="O689" s="6">
        <f>Tabella1[[#This Row],[DIFFERENZA EFFETTIVA SE DOPPIO OPERATORE]]-Tabella1[[#This Row],[SCARTI]]</f>
        <v>1936</v>
      </c>
      <c r="P689" s="4">
        <v>0.43055555555555558</v>
      </c>
      <c r="Q689" s="4">
        <v>0.5</v>
      </c>
      <c r="R689" s="5">
        <f>Tabella1[[#This Row],[ORA FINE MATTINA]]-Tabella1[[#This Row],[ORA INIZIO MATTINA]]</f>
        <v>6.944444444444442E-2</v>
      </c>
      <c r="S689" s="4">
        <v>0.5625</v>
      </c>
      <c r="T689" s="4">
        <v>0.69791666666666663</v>
      </c>
      <c r="U689" s="5">
        <f>Tabella1[[#This Row],[ORA FINE POMERIGGIO]]-Tabella1[[#This Row],[ORA INIZIO POMERIGGIO]]</f>
        <v>0.13541666666666663</v>
      </c>
      <c r="V689" s="5">
        <f>Tabella1[[#This Row],[TOT. TEMPO POMERIGGIO]]+Tabella1[[#This Row],[TOT. TEMPO MATTINA]]</f>
        <v>0.20486111111111105</v>
      </c>
      <c r="W689" s="7">
        <f>((HOUR(Tabella1[[#This Row],[TOT. ORE]])*60)+MINUTE(Tabella1[[#This Row],[TOT. ORE]]))</f>
        <v>295</v>
      </c>
      <c r="Y689" s="6">
        <f>Tabella1[[#This Row],[TOT. MINUTI]]-Tabella1[[#This Row],[FERMO MACCHINA]]</f>
        <v>295</v>
      </c>
      <c r="Z689" s="6">
        <f>ROUNDDOWN(Tabella1[[#This Row],[DIFFERENZA EFFETTIVA - SCARTI]]/Tabella1[[#This Row],[TEMPO EFFETTIVO]]*60,0)</f>
        <v>393</v>
      </c>
    </row>
    <row r="690" spans="1:26" x14ac:dyDescent="0.25">
      <c r="A690" s="1">
        <v>44657</v>
      </c>
      <c r="B690">
        <v>35</v>
      </c>
      <c r="C690" s="6" t="str">
        <f>VLOOKUP(Tabella1[[#This Row],[COD. OPERATORE]],Tabella3[],2,FALSE)</f>
        <v>MELANIA</v>
      </c>
      <c r="D690" t="s">
        <v>54</v>
      </c>
      <c r="E690" t="s">
        <v>323</v>
      </c>
      <c r="F690">
        <v>7</v>
      </c>
      <c r="G690" s="6" t="str">
        <f>VLOOKUP(Tabella1[[#This Row],[COD. MACCHINA]],Tabella35[],2,FALSE)</f>
        <v>MSA matr.2316</v>
      </c>
      <c r="H690">
        <v>2426888</v>
      </c>
      <c r="I690">
        <v>2427887</v>
      </c>
      <c r="J690" s="6">
        <f>Tabella1[[#This Row],[ASS. FINALI]]-Tabella1[[#This Row],[ASS.INIZIALI]]</f>
        <v>999</v>
      </c>
      <c r="K690" t="s">
        <v>20</v>
      </c>
      <c r="M690" s="6">
        <f>ROUNDDOWN(IF(Tabella1[[#This Row],[DOPPIO OPERATORE '[SI/NO']]]="SI",Tabella1[[#This Row],[DIFFERENZA]]/2,Tabella1[[#This Row],[DIFFERENZA]]),0)</f>
        <v>999</v>
      </c>
      <c r="O690" s="6">
        <f>Tabella1[[#This Row],[DIFFERENZA EFFETTIVA SE DOPPIO OPERATORE]]-Tabella1[[#This Row],[SCARTI]]</f>
        <v>999</v>
      </c>
      <c r="P690" s="4">
        <v>0.3888888888888889</v>
      </c>
      <c r="Q690" s="4">
        <v>0.4375</v>
      </c>
      <c r="R690" s="5">
        <f>Tabella1[[#This Row],[ORA FINE MATTINA]]-Tabella1[[#This Row],[ORA INIZIO MATTINA]]</f>
        <v>4.8611111111111105E-2</v>
      </c>
      <c r="S690" s="4"/>
      <c r="T690" s="4"/>
      <c r="U690" s="5">
        <f>Tabella1[[#This Row],[ORA FINE POMERIGGIO]]-Tabella1[[#This Row],[ORA INIZIO POMERIGGIO]]</f>
        <v>0</v>
      </c>
      <c r="V690" s="5">
        <f>Tabella1[[#This Row],[TOT. TEMPO POMERIGGIO]]+Tabella1[[#This Row],[TOT. TEMPO MATTINA]]</f>
        <v>4.8611111111111105E-2</v>
      </c>
      <c r="W690" s="7">
        <f>((HOUR(Tabella1[[#This Row],[TOT. ORE]])*60)+MINUTE(Tabella1[[#This Row],[TOT. ORE]]))</f>
        <v>70</v>
      </c>
      <c r="Y690" s="6">
        <f>Tabella1[[#This Row],[TOT. MINUTI]]-Tabella1[[#This Row],[FERMO MACCHINA]]</f>
        <v>70</v>
      </c>
      <c r="Z690" s="6">
        <f>ROUNDDOWN(Tabella1[[#This Row],[DIFFERENZA EFFETTIVA - SCARTI]]/Tabella1[[#This Row],[TEMPO EFFETTIVO]]*60,0)</f>
        <v>856</v>
      </c>
    </row>
    <row r="691" spans="1:26" x14ac:dyDescent="0.25">
      <c r="A691" s="1">
        <v>44657</v>
      </c>
      <c r="B691">
        <v>35</v>
      </c>
      <c r="C691" s="6" t="str">
        <f>VLOOKUP(Tabella1[[#This Row],[COD. OPERATORE]],Tabella3[],2,FALSE)</f>
        <v>MELANIA</v>
      </c>
      <c r="D691" t="s">
        <v>54</v>
      </c>
      <c r="E691" t="s">
        <v>323</v>
      </c>
      <c r="F691">
        <v>7</v>
      </c>
      <c r="G691" s="6" t="str">
        <f>VLOOKUP(Tabella1[[#This Row],[COD. MACCHINA]],Tabella35[],2,FALSE)</f>
        <v>MSA matr.2316</v>
      </c>
      <c r="H691">
        <v>2427487</v>
      </c>
      <c r="I691">
        <v>2428487</v>
      </c>
      <c r="J691" s="6">
        <f>Tabella1[[#This Row],[ASS. FINALI]]-Tabella1[[#This Row],[ASS.INIZIALI]]</f>
        <v>1000</v>
      </c>
      <c r="K691" t="s">
        <v>20</v>
      </c>
      <c r="M691" s="6">
        <f>ROUNDDOWN(IF(Tabella1[[#This Row],[DOPPIO OPERATORE '[SI/NO']]]="SI",Tabella1[[#This Row],[DIFFERENZA]]/2,Tabella1[[#This Row],[DIFFERENZA]]),0)</f>
        <v>1000</v>
      </c>
      <c r="O691" s="6">
        <f>Tabella1[[#This Row],[DIFFERENZA EFFETTIVA SE DOPPIO OPERATORE]]-Tabella1[[#This Row],[SCARTI]]</f>
        <v>1000</v>
      </c>
      <c r="P691" s="4">
        <v>0.4375</v>
      </c>
      <c r="Q691" s="4">
        <v>0.46180555555555558</v>
      </c>
      <c r="R691" s="5">
        <f>Tabella1[[#This Row],[ORA FINE MATTINA]]-Tabella1[[#This Row],[ORA INIZIO MATTINA]]</f>
        <v>2.430555555555558E-2</v>
      </c>
      <c r="S691" s="4"/>
      <c r="T691" s="4"/>
      <c r="U691" s="5">
        <f>Tabella1[[#This Row],[ORA FINE POMERIGGIO]]-Tabella1[[#This Row],[ORA INIZIO POMERIGGIO]]</f>
        <v>0</v>
      </c>
      <c r="V691" s="5">
        <f>Tabella1[[#This Row],[TOT. TEMPO POMERIGGIO]]+Tabella1[[#This Row],[TOT. TEMPO MATTINA]]</f>
        <v>2.430555555555558E-2</v>
      </c>
      <c r="W691" s="7">
        <f>((HOUR(Tabella1[[#This Row],[TOT. ORE]])*60)+MINUTE(Tabella1[[#This Row],[TOT. ORE]]))</f>
        <v>35</v>
      </c>
      <c r="Y691" s="6">
        <f>Tabella1[[#This Row],[TOT. MINUTI]]-Tabella1[[#This Row],[FERMO MACCHINA]]</f>
        <v>35</v>
      </c>
      <c r="Z691" s="6">
        <f>ROUNDDOWN(Tabella1[[#This Row],[DIFFERENZA EFFETTIVA - SCARTI]]/Tabella1[[#This Row],[TEMPO EFFETTIVO]]*60,0)</f>
        <v>1714</v>
      </c>
    </row>
    <row r="692" spans="1:26" x14ac:dyDescent="0.25">
      <c r="A692" s="1">
        <v>44657</v>
      </c>
      <c r="B692">
        <v>35</v>
      </c>
      <c r="C692" s="6" t="str">
        <f>VLOOKUP(Tabella1[[#This Row],[COD. OPERATORE]],Tabella3[],2,FALSE)</f>
        <v>MELANIA</v>
      </c>
      <c r="D692" t="s">
        <v>262</v>
      </c>
      <c r="E692" t="s">
        <v>164</v>
      </c>
      <c r="F692">
        <v>7</v>
      </c>
      <c r="G692" s="6" t="str">
        <f>VLOOKUP(Tabella1[[#This Row],[COD. MACCHINA]],Tabella35[],2,FALSE)</f>
        <v>MSA matr.2316</v>
      </c>
      <c r="H692">
        <v>2427487</v>
      </c>
      <c r="I692">
        <v>2429251</v>
      </c>
      <c r="J692" s="6">
        <f>Tabella1[[#This Row],[ASS. FINALI]]-Tabella1[[#This Row],[ASS.INIZIALI]]</f>
        <v>1764</v>
      </c>
      <c r="K692" t="s">
        <v>20</v>
      </c>
      <c r="M692" s="6">
        <f>ROUNDDOWN(IF(Tabella1[[#This Row],[DOPPIO OPERATORE '[SI/NO']]]="SI",Tabella1[[#This Row],[DIFFERENZA]]/2,Tabella1[[#This Row],[DIFFERENZA]]),0)</f>
        <v>1764</v>
      </c>
      <c r="O692" s="6">
        <f>Tabella1[[#This Row],[DIFFERENZA EFFETTIVA SE DOPPIO OPERATORE]]-Tabella1[[#This Row],[SCARTI]]</f>
        <v>1764</v>
      </c>
      <c r="P692" s="4">
        <v>0.46180555555555558</v>
      </c>
      <c r="Q692" s="4">
        <v>0.5</v>
      </c>
      <c r="R692" s="5">
        <f>Tabella1[[#This Row],[ORA FINE MATTINA]]-Tabella1[[#This Row],[ORA INIZIO MATTINA]]</f>
        <v>3.819444444444442E-2</v>
      </c>
      <c r="S692" s="4">
        <v>0.5625</v>
      </c>
      <c r="T692" s="4">
        <v>0.70486111111111116</v>
      </c>
      <c r="U692" s="5">
        <f>Tabella1[[#This Row],[ORA FINE POMERIGGIO]]-Tabella1[[#This Row],[ORA INIZIO POMERIGGIO]]</f>
        <v>0.14236111111111116</v>
      </c>
      <c r="V692" s="5">
        <f>Tabella1[[#This Row],[TOT. TEMPO POMERIGGIO]]+Tabella1[[#This Row],[TOT. TEMPO MATTINA]]</f>
        <v>0.18055555555555558</v>
      </c>
      <c r="W692" s="7">
        <f>((HOUR(Tabella1[[#This Row],[TOT. ORE]])*60)+MINUTE(Tabella1[[#This Row],[TOT. ORE]]))</f>
        <v>260</v>
      </c>
      <c r="Y692" s="6">
        <f>Tabella1[[#This Row],[TOT. MINUTI]]-Tabella1[[#This Row],[FERMO MACCHINA]]</f>
        <v>260</v>
      </c>
      <c r="Z692" s="6">
        <f>ROUNDDOWN(Tabella1[[#This Row],[DIFFERENZA EFFETTIVA - SCARTI]]/Tabella1[[#This Row],[TEMPO EFFETTIVO]]*60,0)</f>
        <v>407</v>
      </c>
    </row>
    <row r="693" spans="1:26" x14ac:dyDescent="0.25">
      <c r="A693" s="1">
        <v>44657</v>
      </c>
      <c r="B693">
        <v>35</v>
      </c>
      <c r="C693" s="6" t="str">
        <f>VLOOKUP(Tabella1[[#This Row],[COD. OPERATORE]],Tabella3[],2,FALSE)</f>
        <v>MELANIA</v>
      </c>
      <c r="D693" t="s">
        <v>262</v>
      </c>
      <c r="E693" t="s">
        <v>164</v>
      </c>
      <c r="F693">
        <v>7</v>
      </c>
      <c r="G693" s="6" t="str">
        <f>VLOOKUP(Tabella1[[#This Row],[COD. MACCHINA]],Tabella35[],2,FALSE)</f>
        <v>MSA matr.2316</v>
      </c>
      <c r="H693">
        <v>2429251</v>
      </c>
      <c r="I693">
        <v>2429512</v>
      </c>
      <c r="J693" s="6">
        <f>Tabella1[[#This Row],[ASS. FINALI]]-Tabella1[[#This Row],[ASS.INIZIALI]]</f>
        <v>261</v>
      </c>
      <c r="K693" t="s">
        <v>20</v>
      </c>
      <c r="M693" s="6">
        <f>ROUNDDOWN(IF(Tabella1[[#This Row],[DOPPIO OPERATORE '[SI/NO']]]="SI",Tabella1[[#This Row],[DIFFERENZA]]/2,Tabella1[[#This Row],[DIFFERENZA]]),0)</f>
        <v>261</v>
      </c>
      <c r="O693" s="6">
        <f>Tabella1[[#This Row],[DIFFERENZA EFFETTIVA SE DOPPIO OPERATORE]]-Tabella1[[#This Row],[SCARTI]]</f>
        <v>261</v>
      </c>
      <c r="P693" s="4">
        <v>0.70486111111111116</v>
      </c>
      <c r="Q693" s="4">
        <v>0.72916666666666663</v>
      </c>
      <c r="R693" s="5">
        <f>Tabella1[[#This Row],[ORA FINE MATTINA]]-Tabella1[[#This Row],[ORA INIZIO MATTINA]]</f>
        <v>2.4305555555555469E-2</v>
      </c>
      <c r="S693" s="4"/>
      <c r="T693" s="4"/>
      <c r="U693" s="5">
        <f>Tabella1[[#This Row],[ORA FINE POMERIGGIO]]-Tabella1[[#This Row],[ORA INIZIO POMERIGGIO]]</f>
        <v>0</v>
      </c>
      <c r="V693" s="5">
        <f>Tabella1[[#This Row],[TOT. TEMPO POMERIGGIO]]+Tabella1[[#This Row],[TOT. TEMPO MATTINA]]</f>
        <v>2.4305555555555469E-2</v>
      </c>
      <c r="W693" s="7">
        <f>((HOUR(Tabella1[[#This Row],[TOT. ORE]])*60)+MINUTE(Tabella1[[#This Row],[TOT. ORE]]))</f>
        <v>35</v>
      </c>
      <c r="Y693" s="6">
        <f>Tabella1[[#This Row],[TOT. MINUTI]]-Tabella1[[#This Row],[FERMO MACCHINA]]</f>
        <v>35</v>
      </c>
      <c r="Z693" s="6">
        <f>ROUNDDOWN(Tabella1[[#This Row],[DIFFERENZA EFFETTIVA - SCARTI]]/Tabella1[[#This Row],[TEMPO EFFETTIVO]]*60,0)</f>
        <v>447</v>
      </c>
    </row>
    <row r="694" spans="1:26" x14ac:dyDescent="0.25">
      <c r="A694" s="1">
        <v>44658</v>
      </c>
      <c r="B694">
        <v>35</v>
      </c>
      <c r="C694" s="6" t="str">
        <f>VLOOKUP(Tabella1[[#This Row],[COD. OPERATORE]],Tabella3[],2,FALSE)</f>
        <v>MELANIA</v>
      </c>
      <c r="D694" t="s">
        <v>262</v>
      </c>
      <c r="E694" t="s">
        <v>164</v>
      </c>
      <c r="F694">
        <v>7</v>
      </c>
      <c r="G694" s="6" t="str">
        <f>VLOOKUP(Tabella1[[#This Row],[COD. MACCHINA]],Tabella35[],2,FALSE)</f>
        <v>MSA matr.2316</v>
      </c>
      <c r="H694">
        <v>2429512</v>
      </c>
      <c r="I694">
        <v>2431749</v>
      </c>
      <c r="J694" s="6">
        <f>Tabella1[[#This Row],[ASS. FINALI]]-Tabella1[[#This Row],[ASS.INIZIALI]]</f>
        <v>2237</v>
      </c>
      <c r="K694" t="s">
        <v>20</v>
      </c>
      <c r="M694" s="6">
        <f>ROUNDDOWN(IF(Tabella1[[#This Row],[DOPPIO OPERATORE '[SI/NO']]]="SI",Tabella1[[#This Row],[DIFFERENZA]]/2,Tabella1[[#This Row],[DIFFERENZA]]),0)</f>
        <v>2237</v>
      </c>
      <c r="O694" s="6">
        <f>Tabella1[[#This Row],[DIFFERENZA EFFETTIVA SE DOPPIO OPERATORE]]-Tabella1[[#This Row],[SCARTI]]</f>
        <v>2237</v>
      </c>
      <c r="P694" s="4">
        <v>0.36805555555555558</v>
      </c>
      <c r="Q694" s="4">
        <v>0.5</v>
      </c>
      <c r="R694" s="5">
        <f>Tabella1[[#This Row],[ORA FINE MATTINA]]-Tabella1[[#This Row],[ORA INIZIO MATTINA]]</f>
        <v>0.13194444444444442</v>
      </c>
      <c r="S694" s="4">
        <v>0.5625</v>
      </c>
      <c r="T694" s="4">
        <v>0.70138888888888884</v>
      </c>
      <c r="U694" s="5">
        <f>Tabella1[[#This Row],[ORA FINE POMERIGGIO]]-Tabella1[[#This Row],[ORA INIZIO POMERIGGIO]]</f>
        <v>0.13888888888888884</v>
      </c>
      <c r="V694" s="5">
        <f>Tabella1[[#This Row],[TOT. TEMPO POMERIGGIO]]+Tabella1[[#This Row],[TOT. TEMPO MATTINA]]</f>
        <v>0.27083333333333326</v>
      </c>
      <c r="W694" s="7">
        <f>((HOUR(Tabella1[[#This Row],[TOT. ORE]])*60)+MINUTE(Tabella1[[#This Row],[TOT. ORE]]))</f>
        <v>390</v>
      </c>
      <c r="Y694" s="6">
        <f>Tabella1[[#This Row],[TOT. MINUTI]]-Tabella1[[#This Row],[FERMO MACCHINA]]</f>
        <v>390</v>
      </c>
      <c r="Z694" s="6">
        <f>ROUNDDOWN(Tabella1[[#This Row],[DIFFERENZA EFFETTIVA - SCARTI]]/Tabella1[[#This Row],[TEMPO EFFETTIVO]]*60,0)</f>
        <v>344</v>
      </c>
    </row>
    <row r="695" spans="1:26" x14ac:dyDescent="0.25">
      <c r="A695" s="1">
        <v>44658</v>
      </c>
      <c r="B695">
        <v>35</v>
      </c>
      <c r="C695" s="6" t="str">
        <f>VLOOKUP(Tabella1[[#This Row],[COD. OPERATORE]],Tabella3[],2,FALSE)</f>
        <v>MELANIA</v>
      </c>
      <c r="D695" t="s">
        <v>262</v>
      </c>
      <c r="E695" t="s">
        <v>164</v>
      </c>
      <c r="F695">
        <v>7</v>
      </c>
      <c r="G695" s="6" t="str">
        <f>VLOOKUP(Tabella1[[#This Row],[COD. MACCHINA]],Tabella35[],2,FALSE)</f>
        <v>MSA matr.2316</v>
      </c>
      <c r="H695">
        <v>2431749</v>
      </c>
      <c r="I695">
        <v>2431942</v>
      </c>
      <c r="J695" s="6">
        <f>Tabella1[[#This Row],[ASS. FINALI]]-Tabella1[[#This Row],[ASS.INIZIALI]]</f>
        <v>193</v>
      </c>
      <c r="K695" t="s">
        <v>20</v>
      </c>
      <c r="M695" s="6">
        <f>ROUNDDOWN(IF(Tabella1[[#This Row],[DOPPIO OPERATORE '[SI/NO']]]="SI",Tabella1[[#This Row],[DIFFERENZA]]/2,Tabella1[[#This Row],[DIFFERENZA]]),0)</f>
        <v>193</v>
      </c>
      <c r="O695" s="6">
        <f>Tabella1[[#This Row],[DIFFERENZA EFFETTIVA SE DOPPIO OPERATORE]]-Tabella1[[#This Row],[SCARTI]]</f>
        <v>193</v>
      </c>
      <c r="P695" s="4">
        <v>0.70138888888888884</v>
      </c>
      <c r="Q695" s="4">
        <v>0.72916666666666663</v>
      </c>
      <c r="R695" s="5">
        <f>Tabella1[[#This Row],[ORA FINE MATTINA]]-Tabella1[[#This Row],[ORA INIZIO MATTINA]]</f>
        <v>2.777777777777779E-2</v>
      </c>
      <c r="S695" s="4"/>
      <c r="T695" s="4"/>
      <c r="U695" s="5">
        <f>Tabella1[[#This Row],[ORA FINE POMERIGGIO]]-Tabella1[[#This Row],[ORA INIZIO POMERIGGIO]]</f>
        <v>0</v>
      </c>
      <c r="V695" s="5">
        <f>Tabella1[[#This Row],[TOT. TEMPO POMERIGGIO]]+Tabella1[[#This Row],[TOT. TEMPO MATTINA]]</f>
        <v>2.777777777777779E-2</v>
      </c>
      <c r="W695" s="7">
        <f>((HOUR(Tabella1[[#This Row],[TOT. ORE]])*60)+MINUTE(Tabella1[[#This Row],[TOT. ORE]]))</f>
        <v>40</v>
      </c>
      <c r="Y695" s="6">
        <f>Tabella1[[#This Row],[TOT. MINUTI]]-Tabella1[[#This Row],[FERMO MACCHINA]]</f>
        <v>40</v>
      </c>
      <c r="Z695" s="6">
        <f>ROUNDDOWN(Tabella1[[#This Row],[DIFFERENZA EFFETTIVA - SCARTI]]/Tabella1[[#This Row],[TEMPO EFFETTIVO]]*60,0)</f>
        <v>289</v>
      </c>
    </row>
    <row r="696" spans="1:26" x14ac:dyDescent="0.25">
      <c r="A696" s="1">
        <v>44659</v>
      </c>
      <c r="B696">
        <v>35</v>
      </c>
      <c r="C696" s="6" t="str">
        <f>VLOOKUP(Tabella1[[#This Row],[COD. OPERATORE]],Tabella3[],2,FALSE)</f>
        <v>MELANIA</v>
      </c>
      <c r="D696" t="s">
        <v>262</v>
      </c>
      <c r="E696" t="s">
        <v>164</v>
      </c>
      <c r="F696">
        <v>7</v>
      </c>
      <c r="G696" s="6" t="str">
        <f>VLOOKUP(Tabella1[[#This Row],[COD. MACCHINA]],Tabella35[],2,FALSE)</f>
        <v>MSA matr.2316</v>
      </c>
      <c r="H696">
        <v>2431942</v>
      </c>
      <c r="I696">
        <v>2434960</v>
      </c>
      <c r="J696" s="6">
        <f>Tabella1[[#This Row],[ASS. FINALI]]-Tabella1[[#This Row],[ASS.INIZIALI]]</f>
        <v>3018</v>
      </c>
      <c r="K696" t="s">
        <v>20</v>
      </c>
      <c r="M696" s="6">
        <f>ROUNDDOWN(IF(Tabella1[[#This Row],[DOPPIO OPERATORE '[SI/NO']]]="SI",Tabella1[[#This Row],[DIFFERENZA]]/2,Tabella1[[#This Row],[DIFFERENZA]]),0)</f>
        <v>3018</v>
      </c>
      <c r="O696" s="6">
        <f>Tabella1[[#This Row],[DIFFERENZA EFFETTIVA SE DOPPIO OPERATORE]]-Tabella1[[#This Row],[SCARTI]]</f>
        <v>3018</v>
      </c>
      <c r="P696" s="4">
        <v>0.33333333333333331</v>
      </c>
      <c r="Q696" s="4">
        <v>0.5</v>
      </c>
      <c r="R696" s="5">
        <f>Tabella1[[#This Row],[ORA FINE MATTINA]]-Tabella1[[#This Row],[ORA INIZIO MATTINA]]</f>
        <v>0.16666666666666669</v>
      </c>
      <c r="S696" s="4">
        <v>0.5625</v>
      </c>
      <c r="T696" s="4">
        <v>0.72916666666666663</v>
      </c>
      <c r="U696" s="5">
        <f>Tabella1[[#This Row],[ORA FINE POMERIGGIO]]-Tabella1[[#This Row],[ORA INIZIO POMERIGGIO]]</f>
        <v>0.16666666666666663</v>
      </c>
      <c r="V696" s="5">
        <f>Tabella1[[#This Row],[TOT. TEMPO POMERIGGIO]]+Tabella1[[#This Row],[TOT. TEMPO MATTINA]]</f>
        <v>0.33333333333333331</v>
      </c>
      <c r="W696" s="7">
        <f>((HOUR(Tabella1[[#This Row],[TOT. ORE]])*60)+MINUTE(Tabella1[[#This Row],[TOT. ORE]]))</f>
        <v>480</v>
      </c>
      <c r="Y696" s="6">
        <f>Tabella1[[#This Row],[TOT. MINUTI]]-Tabella1[[#This Row],[FERMO MACCHINA]]</f>
        <v>480</v>
      </c>
      <c r="Z696" s="6">
        <f>ROUNDDOWN(Tabella1[[#This Row],[DIFFERENZA EFFETTIVA - SCARTI]]/Tabella1[[#This Row],[TEMPO EFFETTIVO]]*60,0)</f>
        <v>377</v>
      </c>
    </row>
    <row r="697" spans="1:26" x14ac:dyDescent="0.25">
      <c r="A697" s="1">
        <v>44657</v>
      </c>
      <c r="B697">
        <v>11</v>
      </c>
      <c r="C697" s="6" t="str">
        <f>VLOOKUP(Tabella1[[#This Row],[COD. OPERATORE]],Tabella3[],2,FALSE)</f>
        <v>ILENIA</v>
      </c>
      <c r="D697" t="s">
        <v>56</v>
      </c>
      <c r="E697" t="s">
        <v>324</v>
      </c>
      <c r="F697" t="s">
        <v>64</v>
      </c>
      <c r="G697" s="6" t="str">
        <f>VLOOKUP(Tabella1[[#This Row],[COD. MACCHINA]],Tabella35[],2,FALSE)</f>
        <v>MANUALE</v>
      </c>
      <c r="H697">
        <v>0</v>
      </c>
      <c r="I697">
        <v>102</v>
      </c>
      <c r="J697" s="6">
        <f>Tabella1[[#This Row],[ASS. FINALI]]-Tabella1[[#This Row],[ASS.INIZIALI]]</f>
        <v>102</v>
      </c>
      <c r="K697" t="s">
        <v>20</v>
      </c>
      <c r="M697" s="6">
        <f>ROUNDDOWN(IF(Tabella1[[#This Row],[DOPPIO OPERATORE '[SI/NO']]]="SI",Tabella1[[#This Row],[DIFFERENZA]]/2,Tabella1[[#This Row],[DIFFERENZA]]),0)</f>
        <v>102</v>
      </c>
      <c r="O697" s="6">
        <f>Tabella1[[#This Row],[DIFFERENZA EFFETTIVA SE DOPPIO OPERATORE]]-Tabella1[[#This Row],[SCARTI]]</f>
        <v>102</v>
      </c>
      <c r="P697" s="4">
        <v>0.58333333333333337</v>
      </c>
      <c r="Q697" s="4">
        <v>0.72916666666666663</v>
      </c>
      <c r="R697" s="5">
        <f>Tabella1[[#This Row],[ORA FINE MATTINA]]-Tabella1[[#This Row],[ORA INIZIO MATTINA]]</f>
        <v>0.14583333333333326</v>
      </c>
      <c r="S697" s="4"/>
      <c r="T697" s="4"/>
      <c r="U697" s="5">
        <f>Tabella1[[#This Row],[ORA FINE POMERIGGIO]]-Tabella1[[#This Row],[ORA INIZIO POMERIGGIO]]</f>
        <v>0</v>
      </c>
      <c r="V697" s="5">
        <f>Tabella1[[#This Row],[TOT. TEMPO POMERIGGIO]]+Tabella1[[#This Row],[TOT. TEMPO MATTINA]]</f>
        <v>0.14583333333333326</v>
      </c>
      <c r="W697" s="7">
        <f>((HOUR(Tabella1[[#This Row],[TOT. ORE]])*60)+MINUTE(Tabella1[[#This Row],[TOT. ORE]]))</f>
        <v>210</v>
      </c>
      <c r="Y697" s="6">
        <f>Tabella1[[#This Row],[TOT. MINUTI]]-Tabella1[[#This Row],[FERMO MACCHINA]]</f>
        <v>210</v>
      </c>
      <c r="Z697" s="6">
        <f>ROUNDDOWN(Tabella1[[#This Row],[DIFFERENZA EFFETTIVA - SCARTI]]/Tabella1[[#This Row],[TEMPO EFFETTIVO]]*60,0)</f>
        <v>29</v>
      </c>
    </row>
    <row r="698" spans="1:26" x14ac:dyDescent="0.25">
      <c r="A698" s="1">
        <v>44658</v>
      </c>
      <c r="B698">
        <v>11</v>
      </c>
      <c r="C698" s="6" t="str">
        <f>VLOOKUP(Tabella1[[#This Row],[COD. OPERATORE]],Tabella3[],2,FALSE)</f>
        <v>ILENIA</v>
      </c>
      <c r="D698" t="s">
        <v>56</v>
      </c>
      <c r="E698" t="s">
        <v>324</v>
      </c>
      <c r="F698" t="s">
        <v>64</v>
      </c>
      <c r="G698" s="6" t="str">
        <f>VLOOKUP(Tabella1[[#This Row],[COD. MACCHINA]],Tabella35[],2,FALSE)</f>
        <v>MANUALE</v>
      </c>
      <c r="H698">
        <v>102</v>
      </c>
      <c r="I698">
        <v>180</v>
      </c>
      <c r="J698" s="6">
        <f>Tabella1[[#This Row],[ASS. FINALI]]-Tabella1[[#This Row],[ASS.INIZIALI]]</f>
        <v>78</v>
      </c>
      <c r="K698" t="s">
        <v>20</v>
      </c>
      <c r="M698" s="6">
        <f>ROUNDDOWN(IF(Tabella1[[#This Row],[DOPPIO OPERATORE '[SI/NO']]]="SI",Tabella1[[#This Row],[DIFFERENZA]]/2,Tabella1[[#This Row],[DIFFERENZA]]),0)</f>
        <v>78</v>
      </c>
      <c r="O698" s="6">
        <f>Tabella1[[#This Row],[DIFFERENZA EFFETTIVA SE DOPPIO OPERATORE]]-Tabella1[[#This Row],[SCARTI]]</f>
        <v>78</v>
      </c>
      <c r="P698" s="4">
        <v>0.33333333333333331</v>
      </c>
      <c r="Q698" s="4">
        <v>0.41666666666666669</v>
      </c>
      <c r="R698" s="5">
        <f>Tabella1[[#This Row],[ORA FINE MATTINA]]-Tabella1[[#This Row],[ORA INIZIO MATTINA]]</f>
        <v>8.333333333333337E-2</v>
      </c>
      <c r="S698" s="4"/>
      <c r="T698" s="4"/>
      <c r="U698" s="5">
        <f>Tabella1[[#This Row],[ORA FINE POMERIGGIO]]-Tabella1[[#This Row],[ORA INIZIO POMERIGGIO]]</f>
        <v>0</v>
      </c>
      <c r="V698" s="5">
        <f>Tabella1[[#This Row],[TOT. TEMPO POMERIGGIO]]+Tabella1[[#This Row],[TOT. TEMPO MATTINA]]</f>
        <v>8.333333333333337E-2</v>
      </c>
      <c r="W698" s="7">
        <f>((HOUR(Tabella1[[#This Row],[TOT. ORE]])*60)+MINUTE(Tabella1[[#This Row],[TOT. ORE]]))</f>
        <v>120</v>
      </c>
      <c r="Y698" s="6">
        <f>Tabella1[[#This Row],[TOT. MINUTI]]-Tabella1[[#This Row],[FERMO MACCHINA]]</f>
        <v>120</v>
      </c>
      <c r="Z698" s="6">
        <f>ROUNDDOWN(Tabella1[[#This Row],[DIFFERENZA EFFETTIVA - SCARTI]]/Tabella1[[#This Row],[TEMPO EFFETTIVO]]*60,0)</f>
        <v>39</v>
      </c>
    </row>
    <row r="699" spans="1:26" x14ac:dyDescent="0.25">
      <c r="A699" s="1">
        <v>44655</v>
      </c>
      <c r="B699">
        <v>11</v>
      </c>
      <c r="C699" s="6" t="str">
        <f>VLOOKUP(Tabella1[[#This Row],[COD. OPERATORE]],Tabella3[],2,FALSE)</f>
        <v>ILENIA</v>
      </c>
      <c r="D699" t="s">
        <v>16</v>
      </c>
      <c r="E699" t="s">
        <v>328</v>
      </c>
      <c r="F699">
        <v>6</v>
      </c>
      <c r="G699" s="6" t="str">
        <f>VLOOKUP(Tabella1[[#This Row],[COD. MACCHINA]],Tabella35[],2,FALSE)</f>
        <v>MSA matr.4319</v>
      </c>
      <c r="H699">
        <v>583058</v>
      </c>
      <c r="I699">
        <v>583558</v>
      </c>
      <c r="J699" s="6">
        <f>Tabella1[[#This Row],[ASS. FINALI]]-Tabella1[[#This Row],[ASS.INIZIALI]]</f>
        <v>500</v>
      </c>
      <c r="K699" t="s">
        <v>20</v>
      </c>
      <c r="M699" s="6">
        <f>ROUNDDOWN(IF(Tabella1[[#This Row],[DOPPIO OPERATORE '[SI/NO']]]="SI",Tabella1[[#This Row],[DIFFERENZA]]/2,Tabella1[[#This Row],[DIFFERENZA]]),0)</f>
        <v>500</v>
      </c>
      <c r="O699" s="6">
        <f>Tabella1[[#This Row],[DIFFERENZA EFFETTIVA SE DOPPIO OPERATORE]]-Tabella1[[#This Row],[SCARTI]]</f>
        <v>500</v>
      </c>
      <c r="P699" s="4">
        <v>0.41666666666666669</v>
      </c>
      <c r="Q699" s="4">
        <v>0.5</v>
      </c>
      <c r="R699" s="5">
        <f>Tabella1[[#This Row],[ORA FINE MATTINA]]-Tabella1[[#This Row],[ORA INIZIO MATTINA]]</f>
        <v>8.3333333333333315E-2</v>
      </c>
      <c r="S699" s="4">
        <v>0.5625</v>
      </c>
      <c r="T699" s="4">
        <v>0.58680555555555558</v>
      </c>
      <c r="U699" s="5">
        <f>Tabella1[[#This Row],[ORA FINE POMERIGGIO]]-Tabella1[[#This Row],[ORA INIZIO POMERIGGIO]]</f>
        <v>2.430555555555558E-2</v>
      </c>
      <c r="V699" s="5">
        <f>Tabella1[[#This Row],[TOT. TEMPO POMERIGGIO]]+Tabella1[[#This Row],[TOT. TEMPO MATTINA]]</f>
        <v>0.1076388888888889</v>
      </c>
      <c r="W699" s="7">
        <f>((HOUR(Tabella1[[#This Row],[TOT. ORE]])*60)+MINUTE(Tabella1[[#This Row],[TOT. ORE]]))</f>
        <v>155</v>
      </c>
      <c r="Y699" s="6">
        <f>Tabella1[[#This Row],[TOT. MINUTI]]-Tabella1[[#This Row],[FERMO MACCHINA]]</f>
        <v>155</v>
      </c>
      <c r="Z699" s="6">
        <f>ROUNDDOWN(Tabella1[[#This Row],[DIFFERENZA EFFETTIVA - SCARTI]]/Tabella1[[#This Row],[TEMPO EFFETTIVO]]*60,0)</f>
        <v>193</v>
      </c>
    </row>
    <row r="700" spans="1:26" x14ac:dyDescent="0.25">
      <c r="A700" s="1">
        <v>44658</v>
      </c>
      <c r="B700">
        <v>11</v>
      </c>
      <c r="C700" s="6" t="str">
        <f>VLOOKUP(Tabella1[[#This Row],[COD. OPERATORE]],Tabella3[],2,FALSE)</f>
        <v>ILENIA</v>
      </c>
      <c r="D700" t="s">
        <v>16</v>
      </c>
      <c r="E700" t="s">
        <v>328</v>
      </c>
      <c r="F700">
        <v>6</v>
      </c>
      <c r="G700" s="6" t="str">
        <f>VLOOKUP(Tabella1[[#This Row],[COD. MACCHINA]],Tabella35[],2,FALSE)</f>
        <v>MSA matr.4319</v>
      </c>
      <c r="H700">
        <v>583558</v>
      </c>
      <c r="I700">
        <v>584360</v>
      </c>
      <c r="J700" s="6">
        <f>Tabella1[[#This Row],[ASS. FINALI]]-Tabella1[[#This Row],[ASS.INIZIALI]]</f>
        <v>802</v>
      </c>
      <c r="K700" t="s">
        <v>20</v>
      </c>
      <c r="M700" s="6">
        <f>ROUNDDOWN(IF(Tabella1[[#This Row],[DOPPIO OPERATORE '[SI/NO']]]="SI",Tabella1[[#This Row],[DIFFERENZA]]/2,Tabella1[[#This Row],[DIFFERENZA]]),0)</f>
        <v>802</v>
      </c>
      <c r="O700" s="6">
        <f>Tabella1[[#This Row],[DIFFERENZA EFFETTIVA SE DOPPIO OPERATORE]]-Tabella1[[#This Row],[SCARTI]]</f>
        <v>802</v>
      </c>
      <c r="P700" s="4">
        <v>0.62847222222222221</v>
      </c>
      <c r="Q700" s="4">
        <v>0.72916666666666663</v>
      </c>
      <c r="R700" s="5">
        <f>Tabella1[[#This Row],[ORA FINE MATTINA]]-Tabella1[[#This Row],[ORA INIZIO MATTINA]]</f>
        <v>0.10069444444444442</v>
      </c>
      <c r="S700" s="4"/>
      <c r="T700" s="4"/>
      <c r="U700" s="5">
        <f>Tabella1[[#This Row],[ORA FINE POMERIGGIO]]-Tabella1[[#This Row],[ORA INIZIO POMERIGGIO]]</f>
        <v>0</v>
      </c>
      <c r="V700" s="5">
        <f>Tabella1[[#This Row],[TOT. TEMPO POMERIGGIO]]+Tabella1[[#This Row],[TOT. TEMPO MATTINA]]</f>
        <v>0.10069444444444442</v>
      </c>
      <c r="W700" s="7">
        <f>((HOUR(Tabella1[[#This Row],[TOT. ORE]])*60)+MINUTE(Tabella1[[#This Row],[TOT. ORE]]))</f>
        <v>145</v>
      </c>
      <c r="Y700" s="6">
        <f>Tabella1[[#This Row],[TOT. MINUTI]]-Tabella1[[#This Row],[FERMO MACCHINA]]</f>
        <v>145</v>
      </c>
      <c r="Z700" s="6">
        <f>ROUNDDOWN(Tabella1[[#This Row],[DIFFERENZA EFFETTIVA - SCARTI]]/Tabella1[[#This Row],[TEMPO EFFETTIVO]]*60,0)</f>
        <v>331</v>
      </c>
    </row>
    <row r="701" spans="1:26" x14ac:dyDescent="0.25">
      <c r="A701" s="1">
        <v>44659</v>
      </c>
      <c r="B701">
        <v>11</v>
      </c>
      <c r="C701" s="6" t="str">
        <f>VLOOKUP(Tabella1[[#This Row],[COD. OPERATORE]],Tabella3[],2,FALSE)</f>
        <v>ILENIA</v>
      </c>
      <c r="D701" t="s">
        <v>76</v>
      </c>
      <c r="E701" t="s">
        <v>327</v>
      </c>
      <c r="F701">
        <v>4</v>
      </c>
      <c r="G701" s="6" t="str">
        <f>VLOOKUP(Tabella1[[#This Row],[COD. MACCHINA]],Tabella35[],2,FALSE)</f>
        <v>LASER VERDE</v>
      </c>
      <c r="H701">
        <v>0</v>
      </c>
      <c r="I701">
        <v>850</v>
      </c>
      <c r="J701" s="6">
        <f>Tabella1[[#This Row],[ASS. FINALI]]-Tabella1[[#This Row],[ASS.INIZIALI]]</f>
        <v>850</v>
      </c>
      <c r="K701" t="s">
        <v>20</v>
      </c>
      <c r="M701" s="6">
        <f>ROUNDDOWN(IF(Tabella1[[#This Row],[DOPPIO OPERATORE '[SI/NO']]]="SI",Tabella1[[#This Row],[DIFFERENZA]]/2,Tabella1[[#This Row],[DIFFERENZA]]),0)</f>
        <v>850</v>
      </c>
      <c r="O701" s="6">
        <f>Tabella1[[#This Row],[DIFFERENZA EFFETTIVA SE DOPPIO OPERATORE]]-Tabella1[[#This Row],[SCARTI]]</f>
        <v>850</v>
      </c>
      <c r="P701" s="4">
        <v>0.34027777777777773</v>
      </c>
      <c r="Q701" s="4">
        <v>0.5</v>
      </c>
      <c r="R701" s="5">
        <f>Tabella1[[#This Row],[ORA FINE MATTINA]]-Tabella1[[#This Row],[ORA INIZIO MATTINA]]</f>
        <v>0.15972222222222227</v>
      </c>
      <c r="S701" s="4"/>
      <c r="T701" s="4"/>
      <c r="U701" s="5">
        <f>Tabella1[[#This Row],[ORA FINE POMERIGGIO]]-Tabella1[[#This Row],[ORA INIZIO POMERIGGIO]]</f>
        <v>0</v>
      </c>
      <c r="V701" s="5">
        <f>Tabella1[[#This Row],[TOT. TEMPO POMERIGGIO]]+Tabella1[[#This Row],[TOT. TEMPO MATTINA]]</f>
        <v>0.15972222222222227</v>
      </c>
      <c r="W701" s="7">
        <f>((HOUR(Tabella1[[#This Row],[TOT. ORE]])*60)+MINUTE(Tabella1[[#This Row],[TOT. ORE]]))</f>
        <v>230</v>
      </c>
      <c r="X701">
        <v>10</v>
      </c>
      <c r="Y701" s="6">
        <f>Tabella1[[#This Row],[TOT. MINUTI]]-Tabella1[[#This Row],[FERMO MACCHINA]]</f>
        <v>220</v>
      </c>
      <c r="Z701" s="6">
        <f>ROUNDDOWN(Tabella1[[#This Row],[DIFFERENZA EFFETTIVA - SCARTI]]/Tabella1[[#This Row],[TEMPO EFFETTIVO]]*60,0)</f>
        <v>231</v>
      </c>
    </row>
    <row r="702" spans="1:26" x14ac:dyDescent="0.25">
      <c r="A702" s="1">
        <v>44659</v>
      </c>
      <c r="B702">
        <v>11</v>
      </c>
      <c r="C702" s="6" t="str">
        <f>VLOOKUP(Tabella1[[#This Row],[COD. OPERATORE]],Tabella3[],2,FALSE)</f>
        <v>ILENIA</v>
      </c>
      <c r="D702" t="s">
        <v>56</v>
      </c>
      <c r="E702" t="s">
        <v>63</v>
      </c>
      <c r="F702" t="s">
        <v>64</v>
      </c>
      <c r="G702" s="6" t="str">
        <f>VLOOKUP(Tabella1[[#This Row],[COD. MACCHINA]],Tabella35[],2,FALSE)</f>
        <v>MANUALE</v>
      </c>
      <c r="H702">
        <v>0</v>
      </c>
      <c r="I702">
        <v>180</v>
      </c>
      <c r="J702" s="6">
        <f>Tabella1[[#This Row],[ASS. FINALI]]-Tabella1[[#This Row],[ASS.INIZIALI]]</f>
        <v>180</v>
      </c>
      <c r="K702" t="s">
        <v>20</v>
      </c>
      <c r="M702" s="6">
        <f>ROUNDDOWN(IF(Tabella1[[#This Row],[DOPPIO OPERATORE '[SI/NO']]]="SI",Tabella1[[#This Row],[DIFFERENZA]]/2,Tabella1[[#This Row],[DIFFERENZA]]),0)</f>
        <v>180</v>
      </c>
      <c r="O702" s="6">
        <f>Tabella1[[#This Row],[DIFFERENZA EFFETTIVA SE DOPPIO OPERATORE]]-Tabella1[[#This Row],[SCARTI]]</f>
        <v>180</v>
      </c>
      <c r="P702" s="4">
        <v>0.5625</v>
      </c>
      <c r="Q702" s="4">
        <v>0.625</v>
      </c>
      <c r="R702" s="5">
        <f>Tabella1[[#This Row],[ORA FINE MATTINA]]-Tabella1[[#This Row],[ORA INIZIO MATTINA]]</f>
        <v>6.25E-2</v>
      </c>
      <c r="S702" s="4">
        <v>0.63888888888888895</v>
      </c>
      <c r="T702" s="4">
        <v>0.69097222222222221</v>
      </c>
      <c r="U702" s="5">
        <f>Tabella1[[#This Row],[ORA FINE POMERIGGIO]]-Tabella1[[#This Row],[ORA INIZIO POMERIGGIO]]</f>
        <v>5.2083333333333259E-2</v>
      </c>
      <c r="V702" s="5">
        <f>Tabella1[[#This Row],[TOT. TEMPO POMERIGGIO]]+Tabella1[[#This Row],[TOT. TEMPO MATTINA]]</f>
        <v>0.11458333333333326</v>
      </c>
      <c r="W702" s="7">
        <f>((HOUR(Tabella1[[#This Row],[TOT. ORE]])*60)+MINUTE(Tabella1[[#This Row],[TOT. ORE]]))</f>
        <v>165</v>
      </c>
      <c r="Y702" s="6">
        <f>Tabella1[[#This Row],[TOT. MINUTI]]-Tabella1[[#This Row],[FERMO MACCHINA]]</f>
        <v>165</v>
      </c>
      <c r="Z702" s="6">
        <f>ROUNDDOWN(Tabella1[[#This Row],[DIFFERENZA EFFETTIVA - SCARTI]]/Tabella1[[#This Row],[TEMPO EFFETTIVO]]*60,0)</f>
        <v>65</v>
      </c>
    </row>
    <row r="703" spans="1:26" x14ac:dyDescent="0.25">
      <c r="A703" s="1">
        <v>44659</v>
      </c>
      <c r="B703">
        <v>11</v>
      </c>
      <c r="C703" s="6" t="str">
        <f>VLOOKUP(Tabella1[[#This Row],[COD. OPERATORE]],Tabella3[],2,FALSE)</f>
        <v>ILENIA</v>
      </c>
      <c r="D703" t="s">
        <v>76</v>
      </c>
      <c r="E703" t="s">
        <v>327</v>
      </c>
      <c r="F703">
        <v>4</v>
      </c>
      <c r="G703" s="6" t="str">
        <f>VLOOKUP(Tabella1[[#This Row],[COD. MACCHINA]],Tabella35[],2,FALSE)</f>
        <v>LASER VERDE</v>
      </c>
      <c r="H703">
        <v>1350</v>
      </c>
      <c r="I703">
        <v>1392</v>
      </c>
      <c r="J703" s="6">
        <f>Tabella1[[#This Row],[ASS. FINALI]]-Tabella1[[#This Row],[ASS.INIZIALI]]</f>
        <v>42</v>
      </c>
      <c r="K703" t="s">
        <v>20</v>
      </c>
      <c r="M703" s="6">
        <f>ROUNDDOWN(IF(Tabella1[[#This Row],[DOPPIO OPERATORE '[SI/NO']]]="SI",Tabella1[[#This Row],[DIFFERENZA]]/2,Tabella1[[#This Row],[DIFFERENZA]]),0)</f>
        <v>42</v>
      </c>
      <c r="O703" s="6">
        <f>Tabella1[[#This Row],[DIFFERENZA EFFETTIVA SE DOPPIO OPERATORE]]-Tabella1[[#This Row],[SCARTI]]</f>
        <v>42</v>
      </c>
      <c r="P703" s="4">
        <v>0.625</v>
      </c>
      <c r="Q703" s="4">
        <v>0.63888888888888895</v>
      </c>
      <c r="R703" s="5">
        <f>Tabella1[[#This Row],[ORA FINE MATTINA]]-Tabella1[[#This Row],[ORA INIZIO MATTINA]]</f>
        <v>1.3888888888888951E-2</v>
      </c>
      <c r="S703" s="4"/>
      <c r="T703" s="4"/>
      <c r="U703" s="5">
        <f>Tabella1[[#This Row],[ORA FINE POMERIGGIO]]-Tabella1[[#This Row],[ORA INIZIO POMERIGGIO]]</f>
        <v>0</v>
      </c>
      <c r="V703" s="5">
        <f>Tabella1[[#This Row],[TOT. TEMPO POMERIGGIO]]+Tabella1[[#This Row],[TOT. TEMPO MATTINA]]</f>
        <v>1.3888888888888951E-2</v>
      </c>
      <c r="W703" s="7">
        <f>((HOUR(Tabella1[[#This Row],[TOT. ORE]])*60)+MINUTE(Tabella1[[#This Row],[TOT. ORE]]))</f>
        <v>20</v>
      </c>
      <c r="Y703" s="6">
        <f>Tabella1[[#This Row],[TOT. MINUTI]]-Tabella1[[#This Row],[FERMO MACCHINA]]</f>
        <v>20</v>
      </c>
      <c r="Z703" s="6">
        <f>ROUNDDOWN(Tabella1[[#This Row],[DIFFERENZA EFFETTIVA - SCARTI]]/Tabella1[[#This Row],[TEMPO EFFETTIVO]]*60,0)</f>
        <v>126</v>
      </c>
    </row>
    <row r="704" spans="1:26" x14ac:dyDescent="0.25">
      <c r="A704" s="1">
        <v>44659</v>
      </c>
      <c r="B704">
        <v>11</v>
      </c>
      <c r="C704" s="6" t="str">
        <f>VLOOKUP(Tabella1[[#This Row],[COD. OPERATORE]],Tabella3[],2,FALSE)</f>
        <v>ILENIA</v>
      </c>
      <c r="D704" t="s">
        <v>56</v>
      </c>
      <c r="E704" t="s">
        <v>326</v>
      </c>
      <c r="F704" t="s">
        <v>64</v>
      </c>
      <c r="G704" s="6" t="str">
        <f>VLOOKUP(Tabella1[[#This Row],[COD. MACCHINA]],Tabella35[],2,FALSE)</f>
        <v>MANUALE</v>
      </c>
      <c r="H704">
        <v>0</v>
      </c>
      <c r="I704">
        <v>17</v>
      </c>
      <c r="J704" s="6">
        <f>Tabella1[[#This Row],[ASS. FINALI]]-Tabella1[[#This Row],[ASS.INIZIALI]]</f>
        <v>17</v>
      </c>
      <c r="K704" t="s">
        <v>20</v>
      </c>
      <c r="M704" s="6">
        <f>ROUNDDOWN(IF(Tabella1[[#This Row],[DOPPIO OPERATORE '[SI/NO']]]="SI",Tabella1[[#This Row],[DIFFERENZA]]/2,Tabella1[[#This Row],[DIFFERENZA]]),0)</f>
        <v>17</v>
      </c>
      <c r="O704" s="6">
        <f>Tabella1[[#This Row],[DIFFERENZA EFFETTIVA SE DOPPIO OPERATORE]]-Tabella1[[#This Row],[SCARTI]]</f>
        <v>17</v>
      </c>
      <c r="P704" s="4">
        <v>0.69097222222222221</v>
      </c>
      <c r="Q704" s="4">
        <v>0.72916666666666663</v>
      </c>
      <c r="R704" s="5">
        <f>Tabella1[[#This Row],[ORA FINE MATTINA]]-Tabella1[[#This Row],[ORA INIZIO MATTINA]]</f>
        <v>3.819444444444442E-2</v>
      </c>
      <c r="S704" s="4"/>
      <c r="T704" s="4"/>
      <c r="U704" s="5">
        <f>Tabella1[[#This Row],[ORA FINE POMERIGGIO]]-Tabella1[[#This Row],[ORA INIZIO POMERIGGIO]]</f>
        <v>0</v>
      </c>
      <c r="V704" s="5">
        <f>Tabella1[[#This Row],[TOT. TEMPO POMERIGGIO]]+Tabella1[[#This Row],[TOT. TEMPO MATTINA]]</f>
        <v>3.819444444444442E-2</v>
      </c>
      <c r="W704" s="7">
        <f>((HOUR(Tabella1[[#This Row],[TOT. ORE]])*60)+MINUTE(Tabella1[[#This Row],[TOT. ORE]]))</f>
        <v>55</v>
      </c>
      <c r="Y704" s="6">
        <f>Tabella1[[#This Row],[TOT. MINUTI]]-Tabella1[[#This Row],[FERMO MACCHINA]]</f>
        <v>55</v>
      </c>
      <c r="Z704" s="6">
        <f>ROUNDDOWN(Tabella1[[#This Row],[DIFFERENZA EFFETTIVA - SCARTI]]/Tabella1[[#This Row],[TEMPO EFFETTIVO]]*60,0)</f>
        <v>18</v>
      </c>
    </row>
    <row r="705" spans="1:26" x14ac:dyDescent="0.25">
      <c r="A705" s="1">
        <v>44662</v>
      </c>
      <c r="B705">
        <v>11</v>
      </c>
      <c r="C705" s="6" t="str">
        <f>VLOOKUP(Tabella1[[#This Row],[COD. OPERATORE]],Tabella3[],2,FALSE)</f>
        <v>ILENIA</v>
      </c>
      <c r="D705" t="s">
        <v>56</v>
      </c>
      <c r="E705" t="s">
        <v>326</v>
      </c>
      <c r="F705" t="s">
        <v>64</v>
      </c>
      <c r="G705" s="6" t="str">
        <f>VLOOKUP(Tabella1[[#This Row],[COD. MACCHINA]],Tabella35[],2,FALSE)</f>
        <v>MANUALE</v>
      </c>
      <c r="H705">
        <v>17</v>
      </c>
      <c r="I705">
        <v>60</v>
      </c>
      <c r="J705" s="6">
        <f>Tabella1[[#This Row],[ASS. FINALI]]-Tabella1[[#This Row],[ASS.INIZIALI]]</f>
        <v>43</v>
      </c>
      <c r="K705" t="s">
        <v>20</v>
      </c>
      <c r="M705" s="6">
        <f>ROUNDDOWN(IF(Tabella1[[#This Row],[DOPPIO OPERATORE '[SI/NO']]]="SI",Tabella1[[#This Row],[DIFFERENZA]]/2,Tabella1[[#This Row],[DIFFERENZA]]),0)</f>
        <v>43</v>
      </c>
      <c r="O705" s="6">
        <f>Tabella1[[#This Row],[DIFFERENZA EFFETTIVA SE DOPPIO OPERATORE]]-Tabella1[[#This Row],[SCARTI]]</f>
        <v>43</v>
      </c>
      <c r="P705" s="4">
        <v>0.33333333333333331</v>
      </c>
      <c r="Q705" s="4">
        <v>0.41319444444444442</v>
      </c>
      <c r="R705" s="5">
        <f>Tabella1[[#This Row],[ORA FINE MATTINA]]-Tabella1[[#This Row],[ORA INIZIO MATTINA]]</f>
        <v>7.9861111111111105E-2</v>
      </c>
      <c r="S705" s="4"/>
      <c r="T705" s="4"/>
      <c r="U705" s="5">
        <f>Tabella1[[#This Row],[ORA FINE POMERIGGIO]]-Tabella1[[#This Row],[ORA INIZIO POMERIGGIO]]</f>
        <v>0</v>
      </c>
      <c r="V705" s="5">
        <f>Tabella1[[#This Row],[TOT. TEMPO POMERIGGIO]]+Tabella1[[#This Row],[TOT. TEMPO MATTINA]]</f>
        <v>7.9861111111111105E-2</v>
      </c>
      <c r="W705" s="7">
        <f>((HOUR(Tabella1[[#This Row],[TOT. ORE]])*60)+MINUTE(Tabella1[[#This Row],[TOT. ORE]]))</f>
        <v>115</v>
      </c>
      <c r="Y705" s="6">
        <f>Tabella1[[#This Row],[TOT. MINUTI]]-Tabella1[[#This Row],[FERMO MACCHINA]]</f>
        <v>115</v>
      </c>
      <c r="Z705" s="6">
        <f>ROUNDDOWN(Tabella1[[#This Row],[DIFFERENZA EFFETTIVA - SCARTI]]/Tabella1[[#This Row],[TEMPO EFFETTIVO]]*60,0)</f>
        <v>22</v>
      </c>
    </row>
    <row r="706" spans="1:26" x14ac:dyDescent="0.25">
      <c r="A706" s="1">
        <v>44662</v>
      </c>
      <c r="B706">
        <v>11</v>
      </c>
      <c r="C706" s="6" t="str">
        <f>VLOOKUP(Tabella1[[#This Row],[COD. OPERATORE]],Tabella3[],2,FALSE)</f>
        <v>ILENIA</v>
      </c>
      <c r="D706" t="s">
        <v>74</v>
      </c>
      <c r="E706" t="s">
        <v>325</v>
      </c>
      <c r="F706">
        <v>22</v>
      </c>
      <c r="G706" s="6" t="str">
        <f>VLOOKUP(Tabella1[[#This Row],[COD. MACCHINA]],Tabella35[],2,FALSE)</f>
        <v>LASER VIOLA</v>
      </c>
      <c r="H706">
        <v>75</v>
      </c>
      <c r="I706">
        <v>899</v>
      </c>
      <c r="J706" s="6">
        <f>Tabella1[[#This Row],[ASS. FINALI]]-Tabella1[[#This Row],[ASS.INIZIALI]]</f>
        <v>824</v>
      </c>
      <c r="K706" t="s">
        <v>20</v>
      </c>
      <c r="M706" s="6">
        <f>ROUNDDOWN(IF(Tabella1[[#This Row],[DOPPIO OPERATORE '[SI/NO']]]="SI",Tabella1[[#This Row],[DIFFERENZA]]/2,Tabella1[[#This Row],[DIFFERENZA]]),0)</f>
        <v>824</v>
      </c>
      <c r="O706" s="6">
        <f>Tabella1[[#This Row],[DIFFERENZA EFFETTIVA SE DOPPIO OPERATORE]]-Tabella1[[#This Row],[SCARTI]]</f>
        <v>824</v>
      </c>
      <c r="P706" s="4">
        <v>0.41666666666666669</v>
      </c>
      <c r="Q706" s="4">
        <v>0.5</v>
      </c>
      <c r="R706" s="5">
        <f>Tabella1[[#This Row],[ORA FINE MATTINA]]-Tabella1[[#This Row],[ORA INIZIO MATTINA]]</f>
        <v>8.3333333333333315E-2</v>
      </c>
      <c r="S706" s="4">
        <v>0.5625</v>
      </c>
      <c r="T706" s="4">
        <v>0.72569444444444453</v>
      </c>
      <c r="U706" s="5">
        <f>Tabella1[[#This Row],[ORA FINE POMERIGGIO]]-Tabella1[[#This Row],[ORA INIZIO POMERIGGIO]]</f>
        <v>0.16319444444444453</v>
      </c>
      <c r="V706" s="5">
        <f>Tabella1[[#This Row],[TOT. TEMPO POMERIGGIO]]+Tabella1[[#This Row],[TOT. TEMPO MATTINA]]</f>
        <v>0.24652777777777785</v>
      </c>
      <c r="W706" s="7">
        <f>((HOUR(Tabella1[[#This Row],[TOT. ORE]])*60)+MINUTE(Tabella1[[#This Row],[TOT. ORE]]))</f>
        <v>355</v>
      </c>
      <c r="Y706" s="6">
        <f>Tabella1[[#This Row],[TOT. MINUTI]]-Tabella1[[#This Row],[FERMO MACCHINA]]</f>
        <v>355</v>
      </c>
      <c r="Z706" s="6">
        <f>ROUNDDOWN(Tabella1[[#This Row],[DIFFERENZA EFFETTIVA - SCARTI]]/Tabella1[[#This Row],[TEMPO EFFETTIVO]]*60,0)</f>
        <v>139</v>
      </c>
    </row>
    <row r="707" spans="1:26" x14ac:dyDescent="0.25">
      <c r="A707" s="1">
        <v>44658</v>
      </c>
      <c r="B707">
        <v>32</v>
      </c>
      <c r="C707" s="6" t="str">
        <f>VLOOKUP(Tabella1[[#This Row],[COD. OPERATORE]],Tabella3[],2,FALSE)</f>
        <v>ALESSANDRA</v>
      </c>
      <c r="D707" t="s">
        <v>56</v>
      </c>
      <c r="E707" t="s">
        <v>309</v>
      </c>
      <c r="F707" t="s">
        <v>64</v>
      </c>
      <c r="G707" s="6" t="str">
        <f>VLOOKUP(Tabella1[[#This Row],[COD. MACCHINA]],Tabella35[],2,FALSE)</f>
        <v>MANUALE</v>
      </c>
      <c r="H707">
        <v>245</v>
      </c>
      <c r="I707">
        <v>360</v>
      </c>
      <c r="J707" s="6">
        <f>Tabella1[[#This Row],[ASS. FINALI]]-Tabella1[[#This Row],[ASS.INIZIALI]]</f>
        <v>115</v>
      </c>
      <c r="K707" t="s">
        <v>20</v>
      </c>
      <c r="M707" s="6">
        <f>ROUNDDOWN(IF(Tabella1[[#This Row],[DOPPIO OPERATORE '[SI/NO']]]="SI",Tabella1[[#This Row],[DIFFERENZA]]/2,Tabella1[[#This Row],[DIFFERENZA]]),0)</f>
        <v>115</v>
      </c>
      <c r="O707" s="6">
        <f>Tabella1[[#This Row],[DIFFERENZA EFFETTIVA SE DOPPIO OPERATORE]]-Tabella1[[#This Row],[SCARTI]]</f>
        <v>115</v>
      </c>
      <c r="P707" s="4">
        <v>0.3125</v>
      </c>
      <c r="Q707" s="4">
        <v>0.45833333333333331</v>
      </c>
      <c r="R707" s="5">
        <f>Tabella1[[#This Row],[ORA FINE MATTINA]]-Tabella1[[#This Row],[ORA INIZIO MATTINA]]</f>
        <v>0.14583333333333331</v>
      </c>
      <c r="S707" s="4"/>
      <c r="T707" s="4"/>
      <c r="U707" s="5">
        <f>Tabella1[[#This Row],[ORA FINE POMERIGGIO]]-Tabella1[[#This Row],[ORA INIZIO POMERIGGIO]]</f>
        <v>0</v>
      </c>
      <c r="V707" s="5">
        <f>Tabella1[[#This Row],[TOT. TEMPO POMERIGGIO]]+Tabella1[[#This Row],[TOT. TEMPO MATTINA]]</f>
        <v>0.14583333333333331</v>
      </c>
      <c r="W707" s="7">
        <f>((HOUR(Tabella1[[#This Row],[TOT. ORE]])*60)+MINUTE(Tabella1[[#This Row],[TOT. ORE]]))</f>
        <v>210</v>
      </c>
      <c r="Y707" s="6">
        <f>Tabella1[[#This Row],[TOT. MINUTI]]-Tabella1[[#This Row],[FERMO MACCHINA]]</f>
        <v>210</v>
      </c>
      <c r="Z707" s="6">
        <f>ROUNDDOWN(Tabella1[[#This Row],[DIFFERENZA EFFETTIVA - SCARTI]]/Tabella1[[#This Row],[TEMPO EFFETTIVO]]*60,0)</f>
        <v>32</v>
      </c>
    </row>
    <row r="708" spans="1:26" x14ac:dyDescent="0.25">
      <c r="A708" s="1">
        <v>44658</v>
      </c>
      <c r="B708">
        <v>32</v>
      </c>
      <c r="C708" s="6" t="str">
        <f>VLOOKUP(Tabella1[[#This Row],[COD. OPERATORE]],Tabella3[],2,FALSE)</f>
        <v>ALESSANDRA</v>
      </c>
      <c r="D708" t="s">
        <v>56</v>
      </c>
      <c r="E708" t="s">
        <v>160</v>
      </c>
      <c r="F708" t="s">
        <v>64</v>
      </c>
      <c r="G708" s="6" t="str">
        <f>VLOOKUP(Tabella1[[#This Row],[COD. MACCHINA]],Tabella35[],2,FALSE)</f>
        <v>MANUALE</v>
      </c>
      <c r="H708">
        <v>0</v>
      </c>
      <c r="I708">
        <v>150</v>
      </c>
      <c r="J708" s="6">
        <f>Tabella1[[#This Row],[ASS. FINALI]]-Tabella1[[#This Row],[ASS.INIZIALI]]</f>
        <v>150</v>
      </c>
      <c r="K708" t="s">
        <v>20</v>
      </c>
      <c r="M708" s="6">
        <f>ROUNDDOWN(IF(Tabella1[[#This Row],[DOPPIO OPERATORE '[SI/NO']]]="SI",Tabella1[[#This Row],[DIFFERENZA]]/2,Tabella1[[#This Row],[DIFFERENZA]]),0)</f>
        <v>150</v>
      </c>
      <c r="O708" s="6">
        <f>Tabella1[[#This Row],[DIFFERENZA EFFETTIVA SE DOPPIO OPERATORE]]-Tabella1[[#This Row],[SCARTI]]</f>
        <v>150</v>
      </c>
      <c r="P708" s="4">
        <v>0.45833333333333331</v>
      </c>
      <c r="Q708" s="4">
        <v>0.5</v>
      </c>
      <c r="R708" s="5">
        <f>Tabella1[[#This Row],[ORA FINE MATTINA]]-Tabella1[[#This Row],[ORA INIZIO MATTINA]]</f>
        <v>4.1666666666666685E-2</v>
      </c>
      <c r="S708" s="4">
        <v>0.5625</v>
      </c>
      <c r="T708" s="4">
        <v>0.72916666666666663</v>
      </c>
      <c r="U708" s="5">
        <f>Tabella1[[#This Row],[ORA FINE POMERIGGIO]]-Tabella1[[#This Row],[ORA INIZIO POMERIGGIO]]</f>
        <v>0.16666666666666663</v>
      </c>
      <c r="V708" s="5">
        <f>Tabella1[[#This Row],[TOT. TEMPO POMERIGGIO]]+Tabella1[[#This Row],[TOT. TEMPO MATTINA]]</f>
        <v>0.20833333333333331</v>
      </c>
      <c r="W708" s="7">
        <f>((HOUR(Tabella1[[#This Row],[TOT. ORE]])*60)+MINUTE(Tabella1[[#This Row],[TOT. ORE]]))</f>
        <v>300</v>
      </c>
      <c r="Y708" s="6">
        <f>Tabella1[[#This Row],[TOT. MINUTI]]-Tabella1[[#This Row],[FERMO MACCHINA]]</f>
        <v>300</v>
      </c>
      <c r="Z708" s="6">
        <f>ROUNDDOWN(Tabella1[[#This Row],[DIFFERENZA EFFETTIVA - SCARTI]]/Tabella1[[#This Row],[TEMPO EFFETTIVO]]*60,0)</f>
        <v>30</v>
      </c>
    </row>
    <row r="709" spans="1:26" x14ac:dyDescent="0.25">
      <c r="A709" s="1">
        <v>44659</v>
      </c>
      <c r="B709">
        <v>32</v>
      </c>
      <c r="C709" s="6" t="str">
        <f>VLOOKUP(Tabella1[[#This Row],[COD. OPERATORE]],Tabella3[],2,FALSE)</f>
        <v>ALESSANDRA</v>
      </c>
      <c r="D709" t="s">
        <v>56</v>
      </c>
      <c r="E709" t="s">
        <v>160</v>
      </c>
      <c r="F709" t="s">
        <v>64</v>
      </c>
      <c r="G709" s="6" t="str">
        <f>VLOOKUP(Tabella1[[#This Row],[COD. MACCHINA]],Tabella35[],2,FALSE)</f>
        <v>MANUALE</v>
      </c>
      <c r="H709">
        <v>150</v>
      </c>
      <c r="I709">
        <v>189</v>
      </c>
      <c r="J709" s="6">
        <f>Tabella1[[#This Row],[ASS. FINALI]]-Tabella1[[#This Row],[ASS.INIZIALI]]</f>
        <v>39</v>
      </c>
      <c r="K709" t="s">
        <v>20</v>
      </c>
      <c r="M709" s="6">
        <f>ROUNDDOWN(IF(Tabella1[[#This Row],[DOPPIO OPERATORE '[SI/NO']]]="SI",Tabella1[[#This Row],[DIFFERENZA]]/2,Tabella1[[#This Row],[DIFFERENZA]]),0)</f>
        <v>39</v>
      </c>
      <c r="O709" s="6">
        <f>Tabella1[[#This Row],[DIFFERENZA EFFETTIVA SE DOPPIO OPERATORE]]-Tabella1[[#This Row],[SCARTI]]</f>
        <v>39</v>
      </c>
      <c r="P709" s="4">
        <v>0.3125</v>
      </c>
      <c r="Q709" s="4">
        <v>0.4375</v>
      </c>
      <c r="R709" s="5">
        <f>Tabella1[[#This Row],[ORA FINE MATTINA]]-Tabella1[[#This Row],[ORA INIZIO MATTINA]]</f>
        <v>0.125</v>
      </c>
      <c r="S709" s="4"/>
      <c r="T709" s="4"/>
      <c r="U709" s="5">
        <f>Tabella1[[#This Row],[ORA FINE POMERIGGIO]]-Tabella1[[#This Row],[ORA INIZIO POMERIGGIO]]</f>
        <v>0</v>
      </c>
      <c r="V709" s="5">
        <f>Tabella1[[#This Row],[TOT. TEMPO POMERIGGIO]]+Tabella1[[#This Row],[TOT. TEMPO MATTINA]]</f>
        <v>0.125</v>
      </c>
      <c r="W709" s="7">
        <f>((HOUR(Tabella1[[#This Row],[TOT. ORE]])*60)+MINUTE(Tabella1[[#This Row],[TOT. ORE]]))</f>
        <v>180</v>
      </c>
      <c r="Y709" s="6">
        <f>Tabella1[[#This Row],[TOT. MINUTI]]-Tabella1[[#This Row],[FERMO MACCHINA]]</f>
        <v>180</v>
      </c>
      <c r="Z709" s="6">
        <f>ROUNDDOWN(Tabella1[[#This Row],[DIFFERENZA EFFETTIVA - SCARTI]]/Tabella1[[#This Row],[TEMPO EFFETTIVO]]*60,0)</f>
        <v>13</v>
      </c>
    </row>
    <row r="710" spans="1:26" x14ac:dyDescent="0.25">
      <c r="A710" s="1">
        <v>44662</v>
      </c>
      <c r="B710">
        <v>32</v>
      </c>
      <c r="C710" s="6" t="str">
        <f>VLOOKUP(Tabella1[[#This Row],[COD. OPERATORE]],Tabella3[],2,FALSE)</f>
        <v>ALESSANDRA</v>
      </c>
      <c r="D710" t="s">
        <v>56</v>
      </c>
      <c r="E710" t="s">
        <v>160</v>
      </c>
      <c r="F710" t="s">
        <v>64</v>
      </c>
      <c r="G710" s="6" t="str">
        <f>VLOOKUP(Tabella1[[#This Row],[COD. MACCHINA]],Tabella35[],2,FALSE)</f>
        <v>MANUALE</v>
      </c>
      <c r="H710">
        <v>258</v>
      </c>
      <c r="I710">
        <v>360</v>
      </c>
      <c r="J710" s="6">
        <f>Tabella1[[#This Row],[ASS. FINALI]]-Tabella1[[#This Row],[ASS.INIZIALI]]</f>
        <v>102</v>
      </c>
      <c r="K710" t="s">
        <v>58</v>
      </c>
      <c r="L710">
        <v>1</v>
      </c>
      <c r="M710" s="6">
        <f>ROUNDDOWN(IF(Tabella1[[#This Row],[DOPPIO OPERATORE '[SI/NO']]]="SI",Tabella1[[#This Row],[DIFFERENZA]]/2,Tabella1[[#This Row],[DIFFERENZA]]),0)</f>
        <v>51</v>
      </c>
      <c r="O710" s="6">
        <f>Tabella1[[#This Row],[DIFFERENZA EFFETTIVA SE DOPPIO OPERATORE]]-Tabella1[[#This Row],[SCARTI]]</f>
        <v>51</v>
      </c>
      <c r="P710" s="4">
        <v>0.3125</v>
      </c>
      <c r="Q710" s="4">
        <v>0.42708333333333331</v>
      </c>
      <c r="R710" s="5">
        <f>Tabella1[[#This Row],[ORA FINE MATTINA]]-Tabella1[[#This Row],[ORA INIZIO MATTINA]]</f>
        <v>0.11458333333333331</v>
      </c>
      <c r="S710" s="4"/>
      <c r="T710" s="4"/>
      <c r="U710" s="5">
        <f>Tabella1[[#This Row],[ORA FINE POMERIGGIO]]-Tabella1[[#This Row],[ORA INIZIO POMERIGGIO]]</f>
        <v>0</v>
      </c>
      <c r="V710" s="5">
        <f>Tabella1[[#This Row],[TOT. TEMPO POMERIGGIO]]+Tabella1[[#This Row],[TOT. TEMPO MATTINA]]</f>
        <v>0.11458333333333331</v>
      </c>
      <c r="W710" s="7">
        <f>((HOUR(Tabella1[[#This Row],[TOT. ORE]])*60)+MINUTE(Tabella1[[#This Row],[TOT. ORE]]))</f>
        <v>165</v>
      </c>
      <c r="Y710" s="6">
        <f>Tabella1[[#This Row],[TOT. MINUTI]]-Tabella1[[#This Row],[FERMO MACCHINA]]</f>
        <v>165</v>
      </c>
      <c r="Z710" s="6">
        <f>ROUNDDOWN(Tabella1[[#This Row],[DIFFERENZA EFFETTIVA - SCARTI]]/Tabella1[[#This Row],[TEMPO EFFETTIVO]]*60,0)</f>
        <v>18</v>
      </c>
    </row>
    <row r="711" spans="1:26" x14ac:dyDescent="0.25">
      <c r="A711" s="1">
        <v>44662</v>
      </c>
      <c r="B711">
        <v>32</v>
      </c>
      <c r="C711" s="6" t="str">
        <f>VLOOKUP(Tabella1[[#This Row],[COD. OPERATORE]],Tabella3[],2,FALSE)</f>
        <v>ALESSANDRA</v>
      </c>
      <c r="D711" t="s">
        <v>56</v>
      </c>
      <c r="E711" t="s">
        <v>95</v>
      </c>
      <c r="F711" t="s">
        <v>64</v>
      </c>
      <c r="G711" s="6" t="str">
        <f>VLOOKUP(Tabella1[[#This Row],[COD. MACCHINA]],Tabella35[],2,FALSE)</f>
        <v>MANUALE</v>
      </c>
      <c r="H711">
        <v>0</v>
      </c>
      <c r="I711">
        <v>556</v>
      </c>
      <c r="J711" s="6">
        <f>Tabella1[[#This Row],[ASS. FINALI]]-Tabella1[[#This Row],[ASS.INIZIALI]]</f>
        <v>556</v>
      </c>
      <c r="K711" t="s">
        <v>20</v>
      </c>
      <c r="M711" s="6">
        <f>ROUNDDOWN(IF(Tabella1[[#This Row],[DOPPIO OPERATORE '[SI/NO']]]="SI",Tabella1[[#This Row],[DIFFERENZA]]/2,Tabella1[[#This Row],[DIFFERENZA]]),0)</f>
        <v>556</v>
      </c>
      <c r="O711" s="6">
        <f>Tabella1[[#This Row],[DIFFERENZA EFFETTIVA SE DOPPIO OPERATORE]]-Tabella1[[#This Row],[SCARTI]]</f>
        <v>556</v>
      </c>
      <c r="P711" s="4">
        <v>0.42708333333333331</v>
      </c>
      <c r="Q711" s="4">
        <v>0.59861111111111109</v>
      </c>
      <c r="R711" s="5">
        <f>Tabella1[[#This Row],[ORA FINE MATTINA]]-Tabella1[[#This Row],[ORA INIZIO MATTINA]]</f>
        <v>0.17152777777777778</v>
      </c>
      <c r="S711" s="4"/>
      <c r="T711" s="4"/>
      <c r="U711" s="5">
        <f>Tabella1[[#This Row],[ORA FINE POMERIGGIO]]-Tabella1[[#This Row],[ORA INIZIO POMERIGGIO]]</f>
        <v>0</v>
      </c>
      <c r="V711" s="5">
        <f>Tabella1[[#This Row],[TOT. TEMPO POMERIGGIO]]+Tabella1[[#This Row],[TOT. TEMPO MATTINA]]</f>
        <v>0.17152777777777778</v>
      </c>
      <c r="W711" s="7">
        <f>((HOUR(Tabella1[[#This Row],[TOT. ORE]])*60)+MINUTE(Tabella1[[#This Row],[TOT. ORE]]))</f>
        <v>247</v>
      </c>
      <c r="Y711" s="6">
        <f>Tabella1[[#This Row],[TOT. MINUTI]]-Tabella1[[#This Row],[FERMO MACCHINA]]</f>
        <v>247</v>
      </c>
      <c r="Z711" s="6">
        <f>ROUNDDOWN(Tabella1[[#This Row],[DIFFERENZA EFFETTIVA - SCARTI]]/Tabella1[[#This Row],[TEMPO EFFETTIVO]]*60,0)</f>
        <v>135</v>
      </c>
    </row>
    <row r="712" spans="1:26" x14ac:dyDescent="0.25">
      <c r="A712" s="1">
        <v>44662</v>
      </c>
      <c r="B712">
        <v>32</v>
      </c>
      <c r="C712" s="6" t="str">
        <f>VLOOKUP(Tabella1[[#This Row],[COD. OPERATORE]],Tabella3[],2,FALSE)</f>
        <v>ALESSANDRA</v>
      </c>
      <c r="D712" t="s">
        <v>16</v>
      </c>
      <c r="E712" t="s">
        <v>89</v>
      </c>
      <c r="F712">
        <v>6</v>
      </c>
      <c r="G712" s="6" t="str">
        <f>VLOOKUP(Tabella1[[#This Row],[COD. MACCHINA]],Tabella35[],2,FALSE)</f>
        <v>MSA matr.4319</v>
      </c>
      <c r="H712">
        <v>584965</v>
      </c>
      <c r="I712">
        <v>585444</v>
      </c>
      <c r="J712" s="6">
        <f>Tabella1[[#This Row],[ASS. FINALI]]-Tabella1[[#This Row],[ASS.INIZIALI]]</f>
        <v>479</v>
      </c>
      <c r="K712" t="s">
        <v>58</v>
      </c>
      <c r="L712">
        <v>1</v>
      </c>
      <c r="M712" s="6">
        <f>ROUNDDOWN(IF(Tabella1[[#This Row],[DOPPIO OPERATORE '[SI/NO']]]="SI",Tabella1[[#This Row],[DIFFERENZA]]/2,Tabella1[[#This Row],[DIFFERENZA]]),0)</f>
        <v>239</v>
      </c>
      <c r="O712" s="6">
        <f>Tabella1[[#This Row],[DIFFERENZA EFFETTIVA SE DOPPIO OPERATORE]]-Tabella1[[#This Row],[SCARTI]]</f>
        <v>239</v>
      </c>
      <c r="P712" s="4">
        <v>0.59861111111111109</v>
      </c>
      <c r="Q712" s="4">
        <v>0.71180555555555547</v>
      </c>
      <c r="R712" s="5">
        <f>Tabella1[[#This Row],[ORA FINE MATTINA]]-Tabella1[[#This Row],[ORA INIZIO MATTINA]]</f>
        <v>0.11319444444444438</v>
      </c>
      <c r="S712" s="4"/>
      <c r="T712" s="4"/>
      <c r="U712" s="5">
        <f>Tabella1[[#This Row],[ORA FINE POMERIGGIO]]-Tabella1[[#This Row],[ORA INIZIO POMERIGGIO]]</f>
        <v>0</v>
      </c>
      <c r="V712" s="5">
        <f>Tabella1[[#This Row],[TOT. TEMPO POMERIGGIO]]+Tabella1[[#This Row],[TOT. TEMPO MATTINA]]</f>
        <v>0.11319444444444438</v>
      </c>
      <c r="W712" s="7">
        <f>((HOUR(Tabella1[[#This Row],[TOT. ORE]])*60)+MINUTE(Tabella1[[#This Row],[TOT. ORE]]))</f>
        <v>163</v>
      </c>
      <c r="Y712" s="6">
        <f>Tabella1[[#This Row],[TOT. MINUTI]]-Tabella1[[#This Row],[FERMO MACCHINA]]</f>
        <v>163</v>
      </c>
      <c r="Z712" s="6">
        <f>ROUNDDOWN(Tabella1[[#This Row],[DIFFERENZA EFFETTIVA - SCARTI]]/Tabella1[[#This Row],[TEMPO EFFETTIVO]]*60,0)</f>
        <v>87</v>
      </c>
    </row>
    <row r="713" spans="1:26" x14ac:dyDescent="0.25">
      <c r="A713" s="1">
        <v>44662</v>
      </c>
      <c r="B713">
        <v>32</v>
      </c>
      <c r="C713" s="6" t="str">
        <f>VLOOKUP(Tabella1[[#This Row],[COD. OPERATORE]],Tabella3[],2,FALSE)</f>
        <v>ALESSANDRA</v>
      </c>
      <c r="D713" t="s">
        <v>56</v>
      </c>
      <c r="E713" t="s">
        <v>329</v>
      </c>
      <c r="F713" t="s">
        <v>64</v>
      </c>
      <c r="G713" s="6" t="str">
        <f>VLOOKUP(Tabella1[[#This Row],[COD. MACCHINA]],Tabella35[],2,FALSE)</f>
        <v>MANUALE</v>
      </c>
      <c r="H713">
        <v>860</v>
      </c>
      <c r="I713">
        <v>1000</v>
      </c>
      <c r="J713" s="6">
        <f>Tabella1[[#This Row],[ASS. FINALI]]-Tabella1[[#This Row],[ASS.INIZIALI]]</f>
        <v>140</v>
      </c>
      <c r="K713" t="s">
        <v>58</v>
      </c>
      <c r="L713">
        <v>1</v>
      </c>
      <c r="M713" s="6">
        <f>ROUNDDOWN(IF(Tabella1[[#This Row],[DOPPIO OPERATORE '[SI/NO']]]="SI",Tabella1[[#This Row],[DIFFERENZA]]/2,Tabella1[[#This Row],[DIFFERENZA]]),0)</f>
        <v>70</v>
      </c>
      <c r="O713" s="6">
        <f>Tabella1[[#This Row],[DIFFERENZA EFFETTIVA SE DOPPIO OPERATORE]]-Tabella1[[#This Row],[SCARTI]]</f>
        <v>70</v>
      </c>
      <c r="P713" s="4">
        <v>0.71180555555555547</v>
      </c>
      <c r="Q713" s="4">
        <v>0.72916666666666663</v>
      </c>
      <c r="R713" s="5">
        <f>Tabella1[[#This Row],[ORA FINE MATTINA]]-Tabella1[[#This Row],[ORA INIZIO MATTINA]]</f>
        <v>1.736111111111116E-2</v>
      </c>
      <c r="S713" s="4"/>
      <c r="T713" s="4"/>
      <c r="U713" s="5">
        <f>Tabella1[[#This Row],[ORA FINE POMERIGGIO]]-Tabella1[[#This Row],[ORA INIZIO POMERIGGIO]]</f>
        <v>0</v>
      </c>
      <c r="V713" s="5">
        <f>Tabella1[[#This Row],[TOT. TEMPO POMERIGGIO]]+Tabella1[[#This Row],[TOT. TEMPO MATTINA]]</f>
        <v>1.736111111111116E-2</v>
      </c>
      <c r="W713" s="7">
        <f>((HOUR(Tabella1[[#This Row],[TOT. ORE]])*60)+MINUTE(Tabella1[[#This Row],[TOT. ORE]]))</f>
        <v>25</v>
      </c>
      <c r="Y713" s="6">
        <f>Tabella1[[#This Row],[TOT. MINUTI]]-Tabella1[[#This Row],[FERMO MACCHINA]]</f>
        <v>25</v>
      </c>
      <c r="Z713" s="6">
        <f>ROUNDDOWN(Tabella1[[#This Row],[DIFFERENZA EFFETTIVA - SCARTI]]/Tabella1[[#This Row],[TEMPO EFFETTIVO]]*60,0)</f>
        <v>168</v>
      </c>
    </row>
    <row r="714" spans="1:26" x14ac:dyDescent="0.25">
      <c r="A714" s="1">
        <v>44663</v>
      </c>
      <c r="B714">
        <v>32</v>
      </c>
      <c r="C714" s="6" t="str">
        <f>VLOOKUP(Tabella1[[#This Row],[COD. OPERATORE]],Tabella3[],2,FALSE)</f>
        <v>ALESSANDRA</v>
      </c>
      <c r="D714" t="s">
        <v>56</v>
      </c>
      <c r="E714" t="s">
        <v>331</v>
      </c>
      <c r="F714" t="s">
        <v>64</v>
      </c>
      <c r="G714" s="6" t="str">
        <f>VLOOKUP(Tabella1[[#This Row],[COD. MACCHINA]],Tabella35[],2,FALSE)</f>
        <v>MANUALE</v>
      </c>
      <c r="H714">
        <v>1050</v>
      </c>
      <c r="I714">
        <v>1218</v>
      </c>
      <c r="J714" s="6">
        <f>Tabella1[[#This Row],[ASS. FINALI]]-Tabella1[[#This Row],[ASS.INIZIALI]]</f>
        <v>168</v>
      </c>
      <c r="K714" t="s">
        <v>20</v>
      </c>
      <c r="M714" s="6">
        <f>ROUNDDOWN(IF(Tabella1[[#This Row],[DOPPIO OPERATORE '[SI/NO']]]="SI",Tabella1[[#This Row],[DIFFERENZA]]/2,Tabella1[[#This Row],[DIFFERENZA]]),0)</f>
        <v>168</v>
      </c>
      <c r="O714" s="6">
        <f>Tabella1[[#This Row],[DIFFERENZA EFFETTIVA SE DOPPIO OPERATORE]]-Tabella1[[#This Row],[SCARTI]]</f>
        <v>168</v>
      </c>
      <c r="P714" s="4">
        <v>0.3125</v>
      </c>
      <c r="Q714" s="4">
        <v>0.4548611111111111</v>
      </c>
      <c r="R714" s="5">
        <f>Tabella1[[#This Row],[ORA FINE MATTINA]]-Tabella1[[#This Row],[ORA INIZIO MATTINA]]</f>
        <v>0.1423611111111111</v>
      </c>
      <c r="S714" s="4"/>
      <c r="T714" s="4"/>
      <c r="U714" s="5">
        <f>Tabella1[[#This Row],[ORA FINE POMERIGGIO]]-Tabella1[[#This Row],[ORA INIZIO POMERIGGIO]]</f>
        <v>0</v>
      </c>
      <c r="V714" s="5">
        <f>Tabella1[[#This Row],[TOT. TEMPO POMERIGGIO]]+Tabella1[[#This Row],[TOT. TEMPO MATTINA]]</f>
        <v>0.1423611111111111</v>
      </c>
      <c r="W714" s="7">
        <f>((HOUR(Tabella1[[#This Row],[TOT. ORE]])*60)+MINUTE(Tabella1[[#This Row],[TOT. ORE]]))</f>
        <v>205</v>
      </c>
      <c r="Y714" s="6">
        <f>Tabella1[[#This Row],[TOT. MINUTI]]-Tabella1[[#This Row],[FERMO MACCHINA]]</f>
        <v>205</v>
      </c>
      <c r="Z714" s="6">
        <f>ROUNDDOWN(Tabella1[[#This Row],[DIFFERENZA EFFETTIVA - SCARTI]]/Tabella1[[#This Row],[TEMPO EFFETTIVO]]*60,0)</f>
        <v>49</v>
      </c>
    </row>
    <row r="715" spans="1:26" x14ac:dyDescent="0.25">
      <c r="A715" s="1">
        <v>44663</v>
      </c>
      <c r="B715">
        <v>32</v>
      </c>
      <c r="C715" s="6" t="str">
        <f>VLOOKUP(Tabella1[[#This Row],[COD. OPERATORE]],Tabella3[],2,FALSE)</f>
        <v>ALESSANDRA</v>
      </c>
      <c r="D715" t="s">
        <v>16</v>
      </c>
      <c r="E715" t="s">
        <v>330</v>
      </c>
      <c r="F715">
        <v>6</v>
      </c>
      <c r="G715" s="6" t="str">
        <f>VLOOKUP(Tabella1[[#This Row],[COD. MACCHINA]],Tabella35[],2,FALSE)</f>
        <v>MSA matr.4319</v>
      </c>
      <c r="H715">
        <v>585444</v>
      </c>
      <c r="I715">
        <v>585947</v>
      </c>
      <c r="J715" s="6">
        <f>Tabella1[[#This Row],[ASS. FINALI]]-Tabella1[[#This Row],[ASS.INIZIALI]]</f>
        <v>503</v>
      </c>
      <c r="K715" t="s">
        <v>20</v>
      </c>
      <c r="M715" s="6">
        <f>ROUNDDOWN(IF(Tabella1[[#This Row],[DOPPIO OPERATORE '[SI/NO']]]="SI",Tabella1[[#This Row],[DIFFERENZA]]/2,Tabella1[[#This Row],[DIFFERENZA]]),0)</f>
        <v>503</v>
      </c>
      <c r="O715" s="6">
        <f>Tabella1[[#This Row],[DIFFERENZA EFFETTIVA SE DOPPIO OPERATORE]]-Tabella1[[#This Row],[SCARTI]]</f>
        <v>503</v>
      </c>
      <c r="P715" s="4">
        <v>0.41319444444444442</v>
      </c>
      <c r="Q715" s="4">
        <v>0.47916666666666669</v>
      </c>
      <c r="R715" s="5">
        <f>Tabella1[[#This Row],[ORA FINE MATTINA]]-Tabella1[[#This Row],[ORA INIZIO MATTINA]]</f>
        <v>6.5972222222222265E-2</v>
      </c>
      <c r="S715" s="4">
        <v>0.5625</v>
      </c>
      <c r="T715" s="4">
        <v>0.58333333333333337</v>
      </c>
      <c r="U715" s="5">
        <f>Tabella1[[#This Row],[ORA FINE POMERIGGIO]]-Tabella1[[#This Row],[ORA INIZIO POMERIGGIO]]</f>
        <v>2.083333333333337E-2</v>
      </c>
      <c r="V715" s="5">
        <f>Tabella1[[#This Row],[TOT. TEMPO POMERIGGIO]]+Tabella1[[#This Row],[TOT. TEMPO MATTINA]]</f>
        <v>8.6805555555555636E-2</v>
      </c>
      <c r="W715" s="7">
        <f>((HOUR(Tabella1[[#This Row],[TOT. ORE]])*60)+MINUTE(Tabella1[[#This Row],[TOT. ORE]]))</f>
        <v>125</v>
      </c>
      <c r="Y715" s="6">
        <f>Tabella1[[#This Row],[TOT. MINUTI]]-Tabella1[[#This Row],[FERMO MACCHINA]]</f>
        <v>125</v>
      </c>
      <c r="Z715" s="6">
        <f>ROUNDDOWN(Tabella1[[#This Row],[DIFFERENZA EFFETTIVA - SCARTI]]/Tabella1[[#This Row],[TEMPO EFFETTIVO]]*60,0)</f>
        <v>241</v>
      </c>
    </row>
    <row r="716" spans="1:26" x14ac:dyDescent="0.25">
      <c r="A716" s="1">
        <v>44663</v>
      </c>
      <c r="B716">
        <v>32</v>
      </c>
      <c r="C716" s="6" t="str">
        <f>VLOOKUP(Tabella1[[#This Row],[COD. OPERATORE]],Tabella3[],2,FALSE)</f>
        <v>ALESSANDRA</v>
      </c>
      <c r="D716" t="s">
        <v>16</v>
      </c>
      <c r="E716" t="s">
        <v>96</v>
      </c>
      <c r="F716">
        <v>6</v>
      </c>
      <c r="G716" s="6" t="str">
        <f>VLOOKUP(Tabella1[[#This Row],[COD. MACCHINA]],Tabella35[],2,FALSE)</f>
        <v>MSA matr.4319</v>
      </c>
      <c r="H716">
        <v>585947</v>
      </c>
      <c r="I716">
        <v>586448</v>
      </c>
      <c r="J716" s="6">
        <f>Tabella1[[#This Row],[ASS. FINALI]]-Tabella1[[#This Row],[ASS.INIZIALI]]</f>
        <v>501</v>
      </c>
      <c r="K716" t="s">
        <v>20</v>
      </c>
      <c r="M716" s="6">
        <f>ROUNDDOWN(IF(Tabella1[[#This Row],[DOPPIO OPERATORE '[SI/NO']]]="SI",Tabella1[[#This Row],[DIFFERENZA]]/2,Tabella1[[#This Row],[DIFFERENZA]]),0)</f>
        <v>501</v>
      </c>
      <c r="O716" s="6">
        <f>Tabella1[[#This Row],[DIFFERENZA EFFETTIVA SE DOPPIO OPERATORE]]-Tabella1[[#This Row],[SCARTI]]</f>
        <v>501</v>
      </c>
      <c r="P716" s="4">
        <v>0.58333333333333337</v>
      </c>
      <c r="Q716" s="4">
        <v>0.64236111111111105</v>
      </c>
      <c r="R716" s="5">
        <f>Tabella1[[#This Row],[ORA FINE MATTINA]]-Tabella1[[#This Row],[ORA INIZIO MATTINA]]</f>
        <v>5.9027777777777679E-2</v>
      </c>
      <c r="S716" s="4"/>
      <c r="T716" s="4"/>
      <c r="U716" s="5">
        <f>Tabella1[[#This Row],[ORA FINE POMERIGGIO]]-Tabella1[[#This Row],[ORA INIZIO POMERIGGIO]]</f>
        <v>0</v>
      </c>
      <c r="V716" s="5">
        <f>Tabella1[[#This Row],[TOT. TEMPO POMERIGGIO]]+Tabella1[[#This Row],[TOT. TEMPO MATTINA]]</f>
        <v>5.9027777777777679E-2</v>
      </c>
      <c r="W716" s="7">
        <f>((HOUR(Tabella1[[#This Row],[TOT. ORE]])*60)+MINUTE(Tabella1[[#This Row],[TOT. ORE]]))</f>
        <v>85</v>
      </c>
      <c r="Y716" s="6">
        <f>Tabella1[[#This Row],[TOT. MINUTI]]-Tabella1[[#This Row],[FERMO MACCHINA]]</f>
        <v>85</v>
      </c>
      <c r="Z716" s="6">
        <f>ROUNDDOWN(Tabella1[[#This Row],[DIFFERENZA EFFETTIVA - SCARTI]]/Tabella1[[#This Row],[TEMPO EFFETTIVO]]*60,0)</f>
        <v>353</v>
      </c>
    </row>
    <row r="717" spans="1:26" x14ac:dyDescent="0.25">
      <c r="A717" s="1">
        <v>44658</v>
      </c>
      <c r="B717">
        <v>31</v>
      </c>
      <c r="C717" s="6" t="str">
        <f>VLOOKUP(Tabella1[[#This Row],[COD. OPERATORE]],Tabella3[],2,FALSE)</f>
        <v>MARISTELLA</v>
      </c>
      <c r="D717" t="s">
        <v>56</v>
      </c>
      <c r="E717" t="s">
        <v>71</v>
      </c>
      <c r="F717" t="s">
        <v>64</v>
      </c>
      <c r="G717" s="6" t="str">
        <f>VLOOKUP(Tabella1[[#This Row],[COD. MACCHINA]],Tabella35[],2,FALSE)</f>
        <v>MANUALE</v>
      </c>
      <c r="H717">
        <v>0</v>
      </c>
      <c r="I717">
        <v>607</v>
      </c>
      <c r="J717" s="6">
        <f>Tabella1[[#This Row],[ASS. FINALI]]-Tabella1[[#This Row],[ASS.INIZIALI]]</f>
        <v>607</v>
      </c>
      <c r="K717" t="s">
        <v>20</v>
      </c>
      <c r="M717" s="6">
        <f>ROUNDDOWN(IF(Tabella1[[#This Row],[DOPPIO OPERATORE '[SI/NO']]]="SI",Tabella1[[#This Row],[DIFFERENZA]]/2,Tabella1[[#This Row],[DIFFERENZA]]),0)</f>
        <v>607</v>
      </c>
      <c r="O717" s="6">
        <f>Tabella1[[#This Row],[DIFFERENZA EFFETTIVA SE DOPPIO OPERATORE]]-Tabella1[[#This Row],[SCARTI]]</f>
        <v>607</v>
      </c>
      <c r="P717" s="4">
        <v>0.56944444444444442</v>
      </c>
      <c r="Q717" s="4">
        <v>0.72916666666666663</v>
      </c>
      <c r="R717" s="5">
        <f>Tabella1[[#This Row],[ORA FINE MATTINA]]-Tabella1[[#This Row],[ORA INIZIO MATTINA]]</f>
        <v>0.15972222222222221</v>
      </c>
      <c r="S717" s="4"/>
      <c r="T717" s="4"/>
      <c r="U717" s="5">
        <f>Tabella1[[#This Row],[ORA FINE POMERIGGIO]]-Tabella1[[#This Row],[ORA INIZIO POMERIGGIO]]</f>
        <v>0</v>
      </c>
      <c r="V717" s="5">
        <f>Tabella1[[#This Row],[TOT. TEMPO POMERIGGIO]]+Tabella1[[#This Row],[TOT. TEMPO MATTINA]]</f>
        <v>0.15972222222222221</v>
      </c>
      <c r="W717" s="7">
        <f>((HOUR(Tabella1[[#This Row],[TOT. ORE]])*60)+MINUTE(Tabella1[[#This Row],[TOT. ORE]]))</f>
        <v>230</v>
      </c>
      <c r="Y717" s="6">
        <f>Tabella1[[#This Row],[TOT. MINUTI]]-Tabella1[[#This Row],[FERMO MACCHINA]]</f>
        <v>230</v>
      </c>
      <c r="Z717" s="6">
        <f>ROUNDDOWN(Tabella1[[#This Row],[DIFFERENZA EFFETTIVA - SCARTI]]/Tabella1[[#This Row],[TEMPO EFFETTIVO]]*60,0)</f>
        <v>158</v>
      </c>
    </row>
    <row r="718" spans="1:26" x14ac:dyDescent="0.25">
      <c r="A718" s="1">
        <v>44659</v>
      </c>
      <c r="B718">
        <v>31</v>
      </c>
      <c r="C718" s="6" t="str">
        <f>VLOOKUP(Tabella1[[#This Row],[COD. OPERATORE]],Tabella3[],2,FALSE)</f>
        <v>MARISTELLA</v>
      </c>
      <c r="D718" t="s">
        <v>56</v>
      </c>
      <c r="E718" t="s">
        <v>71</v>
      </c>
      <c r="F718" t="s">
        <v>64</v>
      </c>
      <c r="G718" s="6" t="str">
        <f>VLOOKUP(Tabella1[[#This Row],[COD. MACCHINA]],Tabella35[],2,FALSE)</f>
        <v>MANUALE</v>
      </c>
      <c r="H718">
        <v>607</v>
      </c>
      <c r="I718">
        <v>750</v>
      </c>
      <c r="J718" s="6">
        <f>Tabella1[[#This Row],[ASS. FINALI]]-Tabella1[[#This Row],[ASS.INIZIALI]]</f>
        <v>143</v>
      </c>
      <c r="K718" t="s">
        <v>20</v>
      </c>
      <c r="M718" s="6">
        <f>ROUNDDOWN(IF(Tabella1[[#This Row],[DOPPIO OPERATORE '[SI/NO']]]="SI",Tabella1[[#This Row],[DIFFERENZA]]/2,Tabella1[[#This Row],[DIFFERENZA]]),0)</f>
        <v>143</v>
      </c>
      <c r="O718" s="6">
        <f>Tabella1[[#This Row],[DIFFERENZA EFFETTIVA SE DOPPIO OPERATORE]]-Tabella1[[#This Row],[SCARTI]]</f>
        <v>143</v>
      </c>
      <c r="P718" s="4">
        <v>0.5625</v>
      </c>
      <c r="Q718" s="4">
        <v>0.72916666666666663</v>
      </c>
      <c r="R718" s="5">
        <f>Tabella1[[#This Row],[ORA FINE MATTINA]]-Tabella1[[#This Row],[ORA INIZIO MATTINA]]</f>
        <v>0.16666666666666663</v>
      </c>
      <c r="S718" s="4"/>
      <c r="T718" s="4"/>
      <c r="U718" s="5">
        <f>Tabella1[[#This Row],[ORA FINE POMERIGGIO]]-Tabella1[[#This Row],[ORA INIZIO POMERIGGIO]]</f>
        <v>0</v>
      </c>
      <c r="V718" s="5">
        <f>Tabella1[[#This Row],[TOT. TEMPO POMERIGGIO]]+Tabella1[[#This Row],[TOT. TEMPO MATTINA]]</f>
        <v>0.16666666666666663</v>
      </c>
      <c r="W718" s="7">
        <f>((HOUR(Tabella1[[#This Row],[TOT. ORE]])*60)+MINUTE(Tabella1[[#This Row],[TOT. ORE]]))</f>
        <v>240</v>
      </c>
      <c r="Y718" s="6">
        <f>Tabella1[[#This Row],[TOT. MINUTI]]-Tabella1[[#This Row],[FERMO MACCHINA]]</f>
        <v>240</v>
      </c>
      <c r="Z718" s="6">
        <f>ROUNDDOWN(Tabella1[[#This Row],[DIFFERENZA EFFETTIVA - SCARTI]]/Tabella1[[#This Row],[TEMPO EFFETTIVO]]*60,0)</f>
        <v>35</v>
      </c>
    </row>
    <row r="719" spans="1:26" x14ac:dyDescent="0.25">
      <c r="A719" s="1">
        <v>44662</v>
      </c>
      <c r="B719">
        <v>31</v>
      </c>
      <c r="C719" s="6" t="str">
        <f>VLOOKUP(Tabella1[[#This Row],[COD. OPERATORE]],Tabella3[],2,FALSE)</f>
        <v>MARISTELLA</v>
      </c>
      <c r="D719" t="s">
        <v>56</v>
      </c>
      <c r="E719" t="s">
        <v>71</v>
      </c>
      <c r="F719" t="s">
        <v>64</v>
      </c>
      <c r="G719" s="6" t="str">
        <f>VLOOKUP(Tabella1[[#This Row],[COD. MACCHINA]],Tabella35[],2,FALSE)</f>
        <v>MANUALE</v>
      </c>
      <c r="H719">
        <v>730</v>
      </c>
      <c r="I719">
        <v>1250</v>
      </c>
      <c r="J719" s="6">
        <f>Tabella1[[#This Row],[ASS. FINALI]]-Tabella1[[#This Row],[ASS.INIZIALI]]</f>
        <v>520</v>
      </c>
      <c r="K719" t="s">
        <v>58</v>
      </c>
      <c r="L719">
        <v>38</v>
      </c>
      <c r="M719" s="6">
        <f>ROUNDDOWN(IF(Tabella1[[#This Row],[DOPPIO OPERATORE '[SI/NO']]]="SI",Tabella1[[#This Row],[DIFFERENZA]]/2,Tabella1[[#This Row],[DIFFERENZA]]),0)</f>
        <v>260</v>
      </c>
      <c r="O719" s="6">
        <f>Tabella1[[#This Row],[DIFFERENZA EFFETTIVA SE DOPPIO OPERATORE]]-Tabella1[[#This Row],[SCARTI]]</f>
        <v>260</v>
      </c>
      <c r="P719" s="4">
        <v>0.35416666666666669</v>
      </c>
      <c r="Q719" s="4">
        <v>0.48958333333333331</v>
      </c>
      <c r="R719" s="5">
        <f>Tabella1[[#This Row],[ORA FINE MATTINA]]-Tabella1[[#This Row],[ORA INIZIO MATTINA]]</f>
        <v>0.13541666666666663</v>
      </c>
      <c r="S719" s="4"/>
      <c r="T719" s="4"/>
      <c r="U719" s="5">
        <f>Tabella1[[#This Row],[ORA FINE POMERIGGIO]]-Tabella1[[#This Row],[ORA INIZIO POMERIGGIO]]</f>
        <v>0</v>
      </c>
      <c r="V719" s="5">
        <f>Tabella1[[#This Row],[TOT. TEMPO POMERIGGIO]]+Tabella1[[#This Row],[TOT. TEMPO MATTINA]]</f>
        <v>0.13541666666666663</v>
      </c>
      <c r="W719" s="7">
        <f>((HOUR(Tabella1[[#This Row],[TOT. ORE]])*60)+MINUTE(Tabella1[[#This Row],[TOT. ORE]]))</f>
        <v>195</v>
      </c>
      <c r="Y719" s="6">
        <f>Tabella1[[#This Row],[TOT. MINUTI]]-Tabella1[[#This Row],[FERMO MACCHINA]]</f>
        <v>195</v>
      </c>
      <c r="Z719" s="6">
        <f>ROUNDDOWN(Tabella1[[#This Row],[DIFFERENZA EFFETTIVA - SCARTI]]/Tabella1[[#This Row],[TEMPO EFFETTIVO]]*60,0)</f>
        <v>80</v>
      </c>
    </row>
    <row r="720" spans="1:26" x14ac:dyDescent="0.25">
      <c r="A720" s="1">
        <v>44662</v>
      </c>
      <c r="B720">
        <v>31</v>
      </c>
      <c r="C720" s="6" t="str">
        <f>VLOOKUP(Tabella1[[#This Row],[COD. OPERATORE]],Tabella3[],2,FALSE)</f>
        <v>MARISTELLA</v>
      </c>
      <c r="D720" t="s">
        <v>56</v>
      </c>
      <c r="E720" t="s">
        <v>259</v>
      </c>
      <c r="F720" t="s">
        <v>64</v>
      </c>
      <c r="G720" s="6" t="str">
        <f>VLOOKUP(Tabella1[[#This Row],[COD. MACCHINA]],Tabella35[],2,FALSE)</f>
        <v>MANUALE</v>
      </c>
      <c r="H720">
        <v>0</v>
      </c>
      <c r="I720">
        <v>1250</v>
      </c>
      <c r="J720" s="6">
        <f>Tabella1[[#This Row],[ASS. FINALI]]-Tabella1[[#This Row],[ASS.INIZIALI]]</f>
        <v>1250</v>
      </c>
      <c r="K720" t="s">
        <v>58</v>
      </c>
      <c r="L720">
        <v>38</v>
      </c>
      <c r="M720" s="6">
        <f>ROUNDDOWN(IF(Tabella1[[#This Row],[DOPPIO OPERATORE '[SI/NO']]]="SI",Tabella1[[#This Row],[DIFFERENZA]]/2,Tabella1[[#This Row],[DIFFERENZA]]),0)</f>
        <v>625</v>
      </c>
      <c r="O720" s="6">
        <f>Tabella1[[#This Row],[DIFFERENZA EFFETTIVA SE DOPPIO OPERATORE]]-Tabella1[[#This Row],[SCARTI]]</f>
        <v>625</v>
      </c>
      <c r="P720" s="4">
        <v>0.48958333333333331</v>
      </c>
      <c r="Q720" s="4">
        <v>0.5</v>
      </c>
      <c r="R720" s="5">
        <f>Tabella1[[#This Row],[ORA FINE MATTINA]]-Tabella1[[#This Row],[ORA INIZIO MATTINA]]</f>
        <v>1.0416666666666685E-2</v>
      </c>
      <c r="S720" s="4">
        <v>0.5625</v>
      </c>
      <c r="T720" s="4">
        <v>0.68055555555555547</v>
      </c>
      <c r="U720" s="5">
        <f>Tabella1[[#This Row],[ORA FINE POMERIGGIO]]-Tabella1[[#This Row],[ORA INIZIO POMERIGGIO]]</f>
        <v>0.11805555555555547</v>
      </c>
      <c r="V720" s="5">
        <f>Tabella1[[#This Row],[TOT. TEMPO POMERIGGIO]]+Tabella1[[#This Row],[TOT. TEMPO MATTINA]]</f>
        <v>0.12847222222222215</v>
      </c>
      <c r="W720" s="7">
        <f>((HOUR(Tabella1[[#This Row],[TOT. ORE]])*60)+MINUTE(Tabella1[[#This Row],[TOT. ORE]]))</f>
        <v>185</v>
      </c>
      <c r="Y720" s="6">
        <f>Tabella1[[#This Row],[TOT. MINUTI]]-Tabella1[[#This Row],[FERMO MACCHINA]]</f>
        <v>185</v>
      </c>
      <c r="Z720" s="6">
        <f>ROUNDDOWN(Tabella1[[#This Row],[DIFFERENZA EFFETTIVA - SCARTI]]/Tabella1[[#This Row],[TEMPO EFFETTIVO]]*60,0)</f>
        <v>202</v>
      </c>
    </row>
    <row r="721" spans="1:26" x14ac:dyDescent="0.25">
      <c r="A721" s="1">
        <v>44662</v>
      </c>
      <c r="B721">
        <v>31</v>
      </c>
      <c r="C721" s="6" t="str">
        <f>VLOOKUP(Tabella1[[#This Row],[COD. OPERATORE]],Tabella3[],2,FALSE)</f>
        <v>MARISTELLA</v>
      </c>
      <c r="D721" t="s">
        <v>56</v>
      </c>
      <c r="E721" t="s">
        <v>109</v>
      </c>
      <c r="F721" t="s">
        <v>64</v>
      </c>
      <c r="G721" s="6" t="str">
        <f>VLOOKUP(Tabella1[[#This Row],[COD. MACCHINA]],Tabella35[],2,FALSE)</f>
        <v>MANUALE</v>
      </c>
      <c r="H721">
        <v>0</v>
      </c>
      <c r="I721">
        <v>490</v>
      </c>
      <c r="J721" s="6">
        <f>Tabella1[[#This Row],[ASS. FINALI]]-Tabella1[[#This Row],[ASS.INIZIALI]]</f>
        <v>490</v>
      </c>
      <c r="K721" t="s">
        <v>58</v>
      </c>
      <c r="L721">
        <v>38</v>
      </c>
      <c r="M721" s="6">
        <f>ROUNDDOWN(IF(Tabella1[[#This Row],[DOPPIO OPERATORE '[SI/NO']]]="SI",Tabella1[[#This Row],[DIFFERENZA]]/2,Tabella1[[#This Row],[DIFFERENZA]]),0)</f>
        <v>245</v>
      </c>
      <c r="O721" s="6">
        <f>Tabella1[[#This Row],[DIFFERENZA EFFETTIVA SE DOPPIO OPERATORE]]-Tabella1[[#This Row],[SCARTI]]</f>
        <v>245</v>
      </c>
      <c r="P721" s="4">
        <v>0.68055555555555547</v>
      </c>
      <c r="Q721" s="4">
        <v>0.72916666666666663</v>
      </c>
      <c r="R721" s="5">
        <f>Tabella1[[#This Row],[ORA FINE MATTINA]]-Tabella1[[#This Row],[ORA INIZIO MATTINA]]</f>
        <v>4.861111111111116E-2</v>
      </c>
      <c r="S721" s="4"/>
      <c r="T721" s="4"/>
      <c r="U721" s="5">
        <f>Tabella1[[#This Row],[ORA FINE POMERIGGIO]]-Tabella1[[#This Row],[ORA INIZIO POMERIGGIO]]</f>
        <v>0</v>
      </c>
      <c r="V721" s="5">
        <f>Tabella1[[#This Row],[TOT. TEMPO POMERIGGIO]]+Tabella1[[#This Row],[TOT. TEMPO MATTINA]]</f>
        <v>4.861111111111116E-2</v>
      </c>
      <c r="W721" s="7">
        <f>((HOUR(Tabella1[[#This Row],[TOT. ORE]])*60)+MINUTE(Tabella1[[#This Row],[TOT. ORE]]))</f>
        <v>70</v>
      </c>
      <c r="Y721" s="6">
        <f>Tabella1[[#This Row],[TOT. MINUTI]]-Tabella1[[#This Row],[FERMO MACCHINA]]</f>
        <v>70</v>
      </c>
      <c r="Z721" s="6">
        <f>ROUNDDOWN(Tabella1[[#This Row],[DIFFERENZA EFFETTIVA - SCARTI]]/Tabella1[[#This Row],[TEMPO EFFETTIVO]]*60,0)</f>
        <v>210</v>
      </c>
    </row>
    <row r="722" spans="1:26" x14ac:dyDescent="0.25">
      <c r="A722" s="1">
        <v>44663</v>
      </c>
      <c r="B722">
        <v>31</v>
      </c>
      <c r="C722" s="6" t="str">
        <f>VLOOKUP(Tabella1[[#This Row],[COD. OPERATORE]],Tabella3[],2,FALSE)</f>
        <v>MARISTELLA</v>
      </c>
      <c r="D722" t="s">
        <v>56</v>
      </c>
      <c r="E722" t="s">
        <v>109</v>
      </c>
      <c r="F722" t="s">
        <v>64</v>
      </c>
      <c r="G722" s="6" t="str">
        <f>VLOOKUP(Tabella1[[#This Row],[COD. MACCHINA]],Tabella35[],2,FALSE)</f>
        <v>MANUALE</v>
      </c>
      <c r="H722">
        <v>490</v>
      </c>
      <c r="I722">
        <v>640</v>
      </c>
      <c r="J722" s="6">
        <f>Tabella1[[#This Row],[ASS. FINALI]]-Tabella1[[#This Row],[ASS.INIZIALI]]</f>
        <v>150</v>
      </c>
      <c r="K722" t="s">
        <v>58</v>
      </c>
      <c r="L722">
        <v>38</v>
      </c>
      <c r="M722" s="6">
        <f>ROUNDDOWN(IF(Tabella1[[#This Row],[DOPPIO OPERATORE '[SI/NO']]]="SI",Tabella1[[#This Row],[DIFFERENZA]]/2,Tabella1[[#This Row],[DIFFERENZA]]),0)</f>
        <v>75</v>
      </c>
      <c r="O722" s="6">
        <f>Tabella1[[#This Row],[DIFFERENZA EFFETTIVA SE DOPPIO OPERATORE]]-Tabella1[[#This Row],[SCARTI]]</f>
        <v>75</v>
      </c>
      <c r="P722" s="4">
        <v>0.36805555555555558</v>
      </c>
      <c r="Q722" s="4">
        <v>0.37847222222222227</v>
      </c>
      <c r="R722" s="5">
        <f>Tabella1[[#This Row],[ORA FINE MATTINA]]-Tabella1[[#This Row],[ORA INIZIO MATTINA]]</f>
        <v>1.0416666666666685E-2</v>
      </c>
      <c r="S722" s="4"/>
      <c r="T722" s="4"/>
      <c r="U722" s="5">
        <f>Tabella1[[#This Row],[ORA FINE POMERIGGIO]]-Tabella1[[#This Row],[ORA INIZIO POMERIGGIO]]</f>
        <v>0</v>
      </c>
      <c r="V722" s="5">
        <f>Tabella1[[#This Row],[TOT. TEMPO POMERIGGIO]]+Tabella1[[#This Row],[TOT. TEMPO MATTINA]]</f>
        <v>1.0416666666666685E-2</v>
      </c>
      <c r="W722" s="7">
        <f>((HOUR(Tabella1[[#This Row],[TOT. ORE]])*60)+MINUTE(Tabella1[[#This Row],[TOT. ORE]]))</f>
        <v>15</v>
      </c>
      <c r="Y722" s="6">
        <f>Tabella1[[#This Row],[TOT. MINUTI]]-Tabella1[[#This Row],[FERMO MACCHINA]]</f>
        <v>15</v>
      </c>
      <c r="Z722" s="6">
        <f>ROUNDDOWN(Tabella1[[#This Row],[DIFFERENZA EFFETTIVA - SCARTI]]/Tabella1[[#This Row],[TEMPO EFFETTIVO]]*60,0)</f>
        <v>300</v>
      </c>
    </row>
    <row r="723" spans="1:26" x14ac:dyDescent="0.25">
      <c r="A723" s="1">
        <v>44663</v>
      </c>
      <c r="B723">
        <v>31</v>
      </c>
      <c r="C723" s="6" t="str">
        <f>VLOOKUP(Tabella1[[#This Row],[COD. OPERATORE]],Tabella3[],2,FALSE)</f>
        <v>MARISTELLA</v>
      </c>
      <c r="D723" t="s">
        <v>56</v>
      </c>
      <c r="E723" t="s">
        <v>71</v>
      </c>
      <c r="F723" t="s">
        <v>64</v>
      </c>
      <c r="G723" s="6" t="str">
        <f>VLOOKUP(Tabella1[[#This Row],[COD. MACCHINA]],Tabella35[],2,FALSE)</f>
        <v>MANUALE</v>
      </c>
      <c r="H723">
        <v>0</v>
      </c>
      <c r="I723">
        <v>700</v>
      </c>
      <c r="J723" s="6">
        <f>Tabella1[[#This Row],[ASS. FINALI]]-Tabella1[[#This Row],[ASS.INIZIALI]]</f>
        <v>700</v>
      </c>
      <c r="K723" t="s">
        <v>58</v>
      </c>
      <c r="L723">
        <v>38</v>
      </c>
      <c r="M723" s="6">
        <f>ROUNDDOWN(IF(Tabella1[[#This Row],[DOPPIO OPERATORE '[SI/NO']]]="SI",Tabella1[[#This Row],[DIFFERENZA]]/2,Tabella1[[#This Row],[DIFFERENZA]]),0)</f>
        <v>350</v>
      </c>
      <c r="O723" s="6">
        <f>Tabella1[[#This Row],[DIFFERENZA EFFETTIVA SE DOPPIO OPERATORE]]-Tabella1[[#This Row],[SCARTI]]</f>
        <v>350</v>
      </c>
      <c r="P723" s="4">
        <v>0.37847222222222227</v>
      </c>
      <c r="Q723" s="4">
        <v>0.4236111111111111</v>
      </c>
      <c r="R723" s="5">
        <f>Tabella1[[#This Row],[ORA FINE MATTINA]]-Tabella1[[#This Row],[ORA INIZIO MATTINA]]</f>
        <v>4.513888888888884E-2</v>
      </c>
      <c r="S723" s="4"/>
      <c r="T723" s="4"/>
      <c r="U723" s="5">
        <f>Tabella1[[#This Row],[ORA FINE POMERIGGIO]]-Tabella1[[#This Row],[ORA INIZIO POMERIGGIO]]</f>
        <v>0</v>
      </c>
      <c r="V723" s="5">
        <f>Tabella1[[#This Row],[TOT. TEMPO POMERIGGIO]]+Tabella1[[#This Row],[TOT. TEMPO MATTINA]]</f>
        <v>4.513888888888884E-2</v>
      </c>
      <c r="W723" s="7">
        <f>((HOUR(Tabella1[[#This Row],[TOT. ORE]])*60)+MINUTE(Tabella1[[#This Row],[TOT. ORE]]))</f>
        <v>65</v>
      </c>
      <c r="Y723" s="6">
        <f>Tabella1[[#This Row],[TOT. MINUTI]]-Tabella1[[#This Row],[FERMO MACCHINA]]</f>
        <v>65</v>
      </c>
      <c r="Z723" s="6">
        <f>ROUNDDOWN(Tabella1[[#This Row],[DIFFERENZA EFFETTIVA - SCARTI]]/Tabella1[[#This Row],[TEMPO EFFETTIVO]]*60,0)</f>
        <v>323</v>
      </c>
    </row>
    <row r="724" spans="1:26" x14ac:dyDescent="0.25">
      <c r="A724" s="1">
        <v>44663</v>
      </c>
      <c r="B724">
        <v>31</v>
      </c>
      <c r="C724" s="6" t="str">
        <f>VLOOKUP(Tabella1[[#This Row],[COD. OPERATORE]],Tabella3[],2,FALSE)</f>
        <v>MARISTELLA</v>
      </c>
      <c r="D724" t="s">
        <v>56</v>
      </c>
      <c r="E724" t="s">
        <v>71</v>
      </c>
      <c r="F724" t="s">
        <v>64</v>
      </c>
      <c r="G724" s="6" t="str">
        <f>VLOOKUP(Tabella1[[#This Row],[COD. MACCHINA]],Tabella35[],2,FALSE)</f>
        <v>MANUALE</v>
      </c>
      <c r="H724">
        <v>0</v>
      </c>
      <c r="I724">
        <v>1700</v>
      </c>
      <c r="J724" s="6">
        <f>Tabella1[[#This Row],[ASS. FINALI]]-Tabella1[[#This Row],[ASS.INIZIALI]]</f>
        <v>1700</v>
      </c>
      <c r="K724" t="s">
        <v>58</v>
      </c>
      <c r="L724">
        <v>38</v>
      </c>
      <c r="M724" s="6">
        <f>ROUNDDOWN(IF(Tabella1[[#This Row],[DOPPIO OPERATORE '[SI/NO']]]="SI",Tabella1[[#This Row],[DIFFERENZA]]/2,Tabella1[[#This Row],[DIFFERENZA]]),0)</f>
        <v>850</v>
      </c>
      <c r="O724" s="6">
        <f>Tabella1[[#This Row],[DIFFERENZA EFFETTIVA SE DOPPIO OPERATORE]]-Tabella1[[#This Row],[SCARTI]]</f>
        <v>850</v>
      </c>
      <c r="P724" s="4">
        <v>0.4236111111111111</v>
      </c>
      <c r="Q724" s="4">
        <v>0.625</v>
      </c>
      <c r="R724" s="5">
        <f>Tabella1[[#This Row],[ORA FINE MATTINA]]-Tabella1[[#This Row],[ORA INIZIO MATTINA]]</f>
        <v>0.2013888888888889</v>
      </c>
      <c r="S724" s="4"/>
      <c r="T724" s="4"/>
      <c r="U724" s="5">
        <f>Tabella1[[#This Row],[ORA FINE POMERIGGIO]]-Tabella1[[#This Row],[ORA INIZIO POMERIGGIO]]</f>
        <v>0</v>
      </c>
      <c r="V724" s="5">
        <f>Tabella1[[#This Row],[TOT. TEMPO POMERIGGIO]]+Tabella1[[#This Row],[TOT. TEMPO MATTINA]]</f>
        <v>0.2013888888888889</v>
      </c>
      <c r="W724" s="7">
        <f>((HOUR(Tabella1[[#This Row],[TOT. ORE]])*60)+MINUTE(Tabella1[[#This Row],[TOT. ORE]]))</f>
        <v>290</v>
      </c>
      <c r="Y724" s="6">
        <f>Tabella1[[#This Row],[TOT. MINUTI]]-Tabella1[[#This Row],[FERMO MACCHINA]]</f>
        <v>290</v>
      </c>
      <c r="Z724" s="6">
        <f>ROUNDDOWN(Tabella1[[#This Row],[DIFFERENZA EFFETTIVA - SCARTI]]/Tabella1[[#This Row],[TEMPO EFFETTIVO]]*60,0)</f>
        <v>175</v>
      </c>
    </row>
    <row r="725" spans="1:26" x14ac:dyDescent="0.25">
      <c r="A725" s="1">
        <v>44662</v>
      </c>
      <c r="B725">
        <v>33</v>
      </c>
      <c r="C725" s="6" t="str">
        <f>VLOOKUP(Tabella1[[#This Row],[COD. OPERATORE]],Tabella3[],2,FALSE)</f>
        <v>KETTY</v>
      </c>
      <c r="D725" t="s">
        <v>16</v>
      </c>
      <c r="E725" t="s">
        <v>332</v>
      </c>
      <c r="F725">
        <v>8</v>
      </c>
      <c r="G725" s="6" t="str">
        <f>VLOOKUP(Tabella1[[#This Row],[COD. MACCHINA]],Tabella35[],2,FALSE)</f>
        <v>MONTAGGIO RUOTE</v>
      </c>
      <c r="H725">
        <v>0</v>
      </c>
      <c r="I725">
        <v>250</v>
      </c>
      <c r="J725" s="6">
        <f>Tabella1[[#This Row],[ASS. FINALI]]-Tabella1[[#This Row],[ASS.INIZIALI]]</f>
        <v>250</v>
      </c>
      <c r="K725" t="s">
        <v>20</v>
      </c>
      <c r="M725" s="6">
        <f>ROUNDDOWN(IF(Tabella1[[#This Row],[DOPPIO OPERATORE '[SI/NO']]]="SI",Tabella1[[#This Row],[DIFFERENZA]]/2,Tabella1[[#This Row],[DIFFERENZA]]),0)</f>
        <v>250</v>
      </c>
      <c r="O725" s="6">
        <f>Tabella1[[#This Row],[DIFFERENZA EFFETTIVA SE DOPPIO OPERATORE]]-Tabella1[[#This Row],[SCARTI]]</f>
        <v>250</v>
      </c>
      <c r="P725" s="4">
        <v>0.69791666666666663</v>
      </c>
      <c r="Q725" s="4">
        <v>0.72916666666666663</v>
      </c>
      <c r="R725" s="5">
        <f>Tabella1[[#This Row],[ORA FINE MATTINA]]-Tabella1[[#This Row],[ORA INIZIO MATTINA]]</f>
        <v>3.125E-2</v>
      </c>
      <c r="S725" s="4"/>
      <c r="T725" s="4"/>
      <c r="U725" s="5">
        <f>Tabella1[[#This Row],[ORA FINE POMERIGGIO]]-Tabella1[[#This Row],[ORA INIZIO POMERIGGIO]]</f>
        <v>0</v>
      </c>
      <c r="V725" s="5">
        <f>Tabella1[[#This Row],[TOT. TEMPO POMERIGGIO]]+Tabella1[[#This Row],[TOT. TEMPO MATTINA]]</f>
        <v>3.125E-2</v>
      </c>
      <c r="W725" s="7">
        <f>((HOUR(Tabella1[[#This Row],[TOT. ORE]])*60)+MINUTE(Tabella1[[#This Row],[TOT. ORE]]))</f>
        <v>45</v>
      </c>
      <c r="Y725" s="6">
        <f>Tabella1[[#This Row],[TOT. MINUTI]]-Tabella1[[#This Row],[FERMO MACCHINA]]</f>
        <v>45</v>
      </c>
      <c r="Z725" s="6">
        <f>ROUNDDOWN(Tabella1[[#This Row],[DIFFERENZA EFFETTIVA - SCARTI]]/Tabella1[[#This Row],[TEMPO EFFETTIVO]]*60,0)</f>
        <v>333</v>
      </c>
    </row>
    <row r="726" spans="1:26" x14ac:dyDescent="0.25">
      <c r="A726" s="1">
        <v>44662</v>
      </c>
      <c r="B726">
        <v>33</v>
      </c>
      <c r="C726" s="6" t="str">
        <f>VLOOKUP(Tabella1[[#This Row],[COD. OPERATORE]],Tabella3[],2,FALSE)</f>
        <v>KETTY</v>
      </c>
      <c r="D726" t="s">
        <v>16</v>
      </c>
      <c r="E726" t="s">
        <v>332</v>
      </c>
      <c r="F726">
        <v>8</v>
      </c>
      <c r="G726" s="6" t="str">
        <f>VLOOKUP(Tabella1[[#This Row],[COD. MACCHINA]],Tabella35[],2,FALSE)</f>
        <v>MONTAGGIO RUOTE</v>
      </c>
      <c r="H726">
        <v>250</v>
      </c>
      <c r="I726">
        <v>1000</v>
      </c>
      <c r="J726" s="6">
        <f>Tabella1[[#This Row],[ASS. FINALI]]-Tabella1[[#This Row],[ASS.INIZIALI]]</f>
        <v>750</v>
      </c>
      <c r="K726" t="s">
        <v>20</v>
      </c>
      <c r="M726" s="6">
        <f>ROUNDDOWN(IF(Tabella1[[#This Row],[DOPPIO OPERATORE '[SI/NO']]]="SI",Tabella1[[#This Row],[DIFFERENZA]]/2,Tabella1[[#This Row],[DIFFERENZA]]),0)</f>
        <v>750</v>
      </c>
      <c r="O726" s="6">
        <f>Tabella1[[#This Row],[DIFFERENZA EFFETTIVA SE DOPPIO OPERATORE]]-Tabella1[[#This Row],[SCARTI]]</f>
        <v>750</v>
      </c>
      <c r="P726" s="4">
        <v>0.33333333333333331</v>
      </c>
      <c r="Q726" s="4">
        <v>0.40625</v>
      </c>
      <c r="R726" s="5">
        <f>Tabella1[[#This Row],[ORA FINE MATTINA]]-Tabella1[[#This Row],[ORA INIZIO MATTINA]]</f>
        <v>7.2916666666666685E-2</v>
      </c>
      <c r="S726" s="4"/>
      <c r="T726" s="4"/>
      <c r="U726" s="5">
        <f>Tabella1[[#This Row],[ORA FINE POMERIGGIO]]-Tabella1[[#This Row],[ORA INIZIO POMERIGGIO]]</f>
        <v>0</v>
      </c>
      <c r="V726" s="5">
        <f>Tabella1[[#This Row],[TOT. TEMPO POMERIGGIO]]+Tabella1[[#This Row],[TOT. TEMPO MATTINA]]</f>
        <v>7.2916666666666685E-2</v>
      </c>
      <c r="W726" s="7">
        <f>((HOUR(Tabella1[[#This Row],[TOT. ORE]])*60)+MINUTE(Tabella1[[#This Row],[TOT. ORE]]))</f>
        <v>105</v>
      </c>
      <c r="Y726" s="6">
        <f>Tabella1[[#This Row],[TOT. MINUTI]]-Tabella1[[#This Row],[FERMO MACCHINA]]</f>
        <v>105</v>
      </c>
      <c r="Z726" s="6">
        <f>ROUNDDOWN(Tabella1[[#This Row],[DIFFERENZA EFFETTIVA - SCARTI]]/Tabella1[[#This Row],[TEMPO EFFETTIVO]]*60,0)</f>
        <v>428</v>
      </c>
    </row>
    <row r="727" spans="1:26" x14ac:dyDescent="0.25">
      <c r="A727" s="1">
        <v>44662</v>
      </c>
      <c r="B727">
        <v>33</v>
      </c>
      <c r="C727" s="6" t="str">
        <f>VLOOKUP(Tabella1[[#This Row],[COD. OPERATORE]],Tabella3[],2,FALSE)</f>
        <v>KETTY</v>
      </c>
      <c r="D727" t="s">
        <v>16</v>
      </c>
      <c r="E727" t="s">
        <v>333</v>
      </c>
      <c r="F727">
        <v>8</v>
      </c>
      <c r="G727" s="6" t="str">
        <f>VLOOKUP(Tabella1[[#This Row],[COD. MACCHINA]],Tabella35[],2,FALSE)</f>
        <v>MONTAGGIO RUOTE</v>
      </c>
      <c r="H727">
        <v>0</v>
      </c>
      <c r="I727">
        <v>1000</v>
      </c>
      <c r="J727" s="6">
        <f>Tabella1[[#This Row],[ASS. FINALI]]-Tabella1[[#This Row],[ASS.INIZIALI]]</f>
        <v>1000</v>
      </c>
      <c r="K727" t="s">
        <v>20</v>
      </c>
      <c r="M727" s="6">
        <f>ROUNDDOWN(IF(Tabella1[[#This Row],[DOPPIO OPERATORE '[SI/NO']]]="SI",Tabella1[[#This Row],[DIFFERENZA]]/2,Tabella1[[#This Row],[DIFFERENZA]]),0)</f>
        <v>1000</v>
      </c>
      <c r="O727" s="6">
        <f>Tabella1[[#This Row],[DIFFERENZA EFFETTIVA SE DOPPIO OPERATORE]]-Tabella1[[#This Row],[SCARTI]]</f>
        <v>1000</v>
      </c>
      <c r="P727" s="4">
        <v>0.40625</v>
      </c>
      <c r="Q727" s="4">
        <v>12</v>
      </c>
      <c r="R727" s="5">
        <f>Tabella1[[#This Row],[ORA FINE MATTINA]]-Tabella1[[#This Row],[ORA INIZIO MATTINA]]</f>
        <v>11.59375</v>
      </c>
      <c r="S727" s="4">
        <v>0.5625</v>
      </c>
      <c r="T727" s="4">
        <v>0.57291666666666663</v>
      </c>
      <c r="U727" s="5">
        <f>Tabella1[[#This Row],[ORA FINE POMERIGGIO]]-Tabella1[[#This Row],[ORA INIZIO POMERIGGIO]]</f>
        <v>1.041666666666663E-2</v>
      </c>
      <c r="V727" s="5">
        <f>Tabella1[[#This Row],[TOT. TEMPO POMERIGGIO]]+Tabella1[[#This Row],[TOT. TEMPO MATTINA]]</f>
        <v>11.604166666666666</v>
      </c>
      <c r="W727" s="7">
        <f>((HOUR(Tabella1[[#This Row],[TOT. ORE]])*60)+MINUTE(Tabella1[[#This Row],[TOT. ORE]]))</f>
        <v>870</v>
      </c>
      <c r="Y727" s="6">
        <f>Tabella1[[#This Row],[TOT. MINUTI]]-Tabella1[[#This Row],[FERMO MACCHINA]]</f>
        <v>870</v>
      </c>
      <c r="Z727" s="6">
        <f>ROUNDDOWN(Tabella1[[#This Row],[DIFFERENZA EFFETTIVA - SCARTI]]/Tabella1[[#This Row],[TEMPO EFFETTIVO]]*60,0)</f>
        <v>68</v>
      </c>
    </row>
    <row r="728" spans="1:26" x14ac:dyDescent="0.25">
      <c r="A728" s="1">
        <v>44662</v>
      </c>
      <c r="B728">
        <v>33</v>
      </c>
      <c r="C728" s="6" t="str">
        <f>VLOOKUP(Tabella1[[#This Row],[COD. OPERATORE]],Tabella3[],2,FALSE)</f>
        <v>KETTY</v>
      </c>
      <c r="D728" t="s">
        <v>16</v>
      </c>
      <c r="E728" t="s">
        <v>280</v>
      </c>
      <c r="F728">
        <v>8</v>
      </c>
      <c r="G728" s="6" t="str">
        <f>VLOOKUP(Tabella1[[#This Row],[COD. MACCHINA]],Tabella35[],2,FALSE)</f>
        <v>MONTAGGIO RUOTE</v>
      </c>
      <c r="H728">
        <v>0</v>
      </c>
      <c r="I728">
        <v>1250</v>
      </c>
      <c r="J728" s="6">
        <f>Tabella1[[#This Row],[ASS. FINALI]]-Tabella1[[#This Row],[ASS.INIZIALI]]</f>
        <v>1250</v>
      </c>
      <c r="K728" t="s">
        <v>20</v>
      </c>
      <c r="M728" s="6">
        <f>ROUNDDOWN(IF(Tabella1[[#This Row],[DOPPIO OPERATORE '[SI/NO']]]="SI",Tabella1[[#This Row],[DIFFERENZA]]/2,Tabella1[[#This Row],[DIFFERENZA]]),0)</f>
        <v>1250</v>
      </c>
      <c r="O728" s="6">
        <f>Tabella1[[#This Row],[DIFFERENZA EFFETTIVA SE DOPPIO OPERATORE]]-Tabella1[[#This Row],[SCARTI]]</f>
        <v>1250</v>
      </c>
      <c r="P728" s="4">
        <v>0.57291666666666663</v>
      </c>
      <c r="Q728" s="4">
        <v>0.72916666666666663</v>
      </c>
      <c r="R728" s="5">
        <f>Tabella1[[#This Row],[ORA FINE MATTINA]]-Tabella1[[#This Row],[ORA INIZIO MATTINA]]</f>
        <v>0.15625</v>
      </c>
      <c r="S728" s="4"/>
      <c r="T728" s="4"/>
      <c r="U728" s="5">
        <f>Tabella1[[#This Row],[ORA FINE POMERIGGIO]]-Tabella1[[#This Row],[ORA INIZIO POMERIGGIO]]</f>
        <v>0</v>
      </c>
      <c r="V728" s="5">
        <f>Tabella1[[#This Row],[TOT. TEMPO POMERIGGIO]]+Tabella1[[#This Row],[TOT. TEMPO MATTINA]]</f>
        <v>0.15625</v>
      </c>
      <c r="W728" s="7">
        <f>((HOUR(Tabella1[[#This Row],[TOT. ORE]])*60)+MINUTE(Tabella1[[#This Row],[TOT. ORE]]))</f>
        <v>225</v>
      </c>
      <c r="Y728" s="6">
        <f>Tabella1[[#This Row],[TOT. MINUTI]]-Tabella1[[#This Row],[FERMO MACCHINA]]</f>
        <v>225</v>
      </c>
      <c r="Z728" s="6">
        <f>ROUNDDOWN(Tabella1[[#This Row],[DIFFERENZA EFFETTIVA - SCARTI]]/Tabella1[[#This Row],[TEMPO EFFETTIVO]]*60,0)</f>
        <v>333</v>
      </c>
    </row>
    <row r="729" spans="1:26" x14ac:dyDescent="0.25">
      <c r="A729" s="1">
        <v>44663</v>
      </c>
      <c r="B729">
        <v>33</v>
      </c>
      <c r="C729" s="6" t="str">
        <f>VLOOKUP(Tabella1[[#This Row],[COD. OPERATORE]],Tabella3[],2,FALSE)</f>
        <v>KETTY</v>
      </c>
      <c r="D729" t="s">
        <v>16</v>
      </c>
      <c r="E729" t="s">
        <v>280</v>
      </c>
      <c r="F729">
        <v>8</v>
      </c>
      <c r="G729" s="6" t="str">
        <f>VLOOKUP(Tabella1[[#This Row],[COD. MACCHINA]],Tabella35[],2,FALSE)</f>
        <v>MONTAGGIO RUOTE</v>
      </c>
      <c r="H729">
        <v>1250</v>
      </c>
      <c r="I729">
        <v>4180</v>
      </c>
      <c r="J729" s="6">
        <f>Tabella1[[#This Row],[ASS. FINALI]]-Tabella1[[#This Row],[ASS.INIZIALI]]</f>
        <v>2930</v>
      </c>
      <c r="K729" t="s">
        <v>20</v>
      </c>
      <c r="M729" s="6">
        <f>ROUNDDOWN(IF(Tabella1[[#This Row],[DOPPIO OPERATORE '[SI/NO']]]="SI",Tabella1[[#This Row],[DIFFERENZA]]/2,Tabella1[[#This Row],[DIFFERENZA]]),0)</f>
        <v>2930</v>
      </c>
      <c r="O729" s="6">
        <f>Tabella1[[#This Row],[DIFFERENZA EFFETTIVA SE DOPPIO OPERATORE]]-Tabella1[[#This Row],[SCARTI]]</f>
        <v>2930</v>
      </c>
      <c r="P729" s="4">
        <v>0.33333333333333331</v>
      </c>
      <c r="Q729" s="4">
        <v>0.5</v>
      </c>
      <c r="R729" s="5">
        <f>Tabella1[[#This Row],[ORA FINE MATTINA]]-Tabella1[[#This Row],[ORA INIZIO MATTINA]]</f>
        <v>0.16666666666666669</v>
      </c>
      <c r="S729" s="4">
        <v>0.5625</v>
      </c>
      <c r="T729" s="4">
        <v>0.72916666666666663</v>
      </c>
      <c r="U729" s="5">
        <f>Tabella1[[#This Row],[ORA FINE POMERIGGIO]]-Tabella1[[#This Row],[ORA INIZIO POMERIGGIO]]</f>
        <v>0.16666666666666663</v>
      </c>
      <c r="V729" s="5">
        <f>Tabella1[[#This Row],[TOT. TEMPO POMERIGGIO]]+Tabella1[[#This Row],[TOT. TEMPO MATTINA]]</f>
        <v>0.33333333333333331</v>
      </c>
      <c r="W729" s="7">
        <f>((HOUR(Tabella1[[#This Row],[TOT. ORE]])*60)+MINUTE(Tabella1[[#This Row],[TOT. ORE]]))</f>
        <v>480</v>
      </c>
      <c r="Y729" s="6">
        <f>Tabella1[[#This Row],[TOT. MINUTI]]-Tabella1[[#This Row],[FERMO MACCHINA]]</f>
        <v>480</v>
      </c>
      <c r="Z729" s="6">
        <f>ROUNDDOWN(Tabella1[[#This Row],[DIFFERENZA EFFETTIVA - SCARTI]]/Tabella1[[#This Row],[TEMPO EFFETTIVO]]*60,0)</f>
        <v>366</v>
      </c>
    </row>
    <row r="730" spans="1:26" x14ac:dyDescent="0.25">
      <c r="A730" s="1">
        <v>44664</v>
      </c>
      <c r="B730">
        <v>33</v>
      </c>
      <c r="C730" s="6" t="str">
        <f>VLOOKUP(Tabella1[[#This Row],[COD. OPERATORE]],Tabella3[],2,FALSE)</f>
        <v>KETTY</v>
      </c>
      <c r="D730" t="s">
        <v>16</v>
      </c>
      <c r="E730" t="s">
        <v>308</v>
      </c>
      <c r="F730">
        <v>8</v>
      </c>
      <c r="G730" s="6" t="str">
        <f>VLOOKUP(Tabella1[[#This Row],[COD. MACCHINA]],Tabella35[],2,FALSE)</f>
        <v>MONTAGGIO RUOTE</v>
      </c>
      <c r="H730">
        <v>180</v>
      </c>
      <c r="I730">
        <v>1000</v>
      </c>
      <c r="J730" s="6">
        <f>Tabella1[[#This Row],[ASS. FINALI]]-Tabella1[[#This Row],[ASS.INIZIALI]]</f>
        <v>820</v>
      </c>
      <c r="K730" t="s">
        <v>20</v>
      </c>
      <c r="M730" s="6">
        <f>ROUNDDOWN(IF(Tabella1[[#This Row],[DOPPIO OPERATORE '[SI/NO']]]="SI",Tabella1[[#This Row],[DIFFERENZA]]/2,Tabella1[[#This Row],[DIFFERENZA]]),0)</f>
        <v>820</v>
      </c>
      <c r="O730" s="6">
        <f>Tabella1[[#This Row],[DIFFERENZA EFFETTIVA SE DOPPIO OPERATORE]]-Tabella1[[#This Row],[SCARTI]]</f>
        <v>820</v>
      </c>
      <c r="P730" s="4">
        <v>0.33333333333333331</v>
      </c>
      <c r="Q730" s="4">
        <v>0.43055555555555558</v>
      </c>
      <c r="R730" s="5">
        <f>Tabella1[[#This Row],[ORA FINE MATTINA]]-Tabella1[[#This Row],[ORA INIZIO MATTINA]]</f>
        <v>9.7222222222222265E-2</v>
      </c>
      <c r="S730" s="4"/>
      <c r="T730" s="4"/>
      <c r="U730" s="5">
        <f>Tabella1[[#This Row],[ORA FINE POMERIGGIO]]-Tabella1[[#This Row],[ORA INIZIO POMERIGGIO]]</f>
        <v>0</v>
      </c>
      <c r="V730" s="5">
        <f>Tabella1[[#This Row],[TOT. TEMPO POMERIGGIO]]+Tabella1[[#This Row],[TOT. TEMPO MATTINA]]</f>
        <v>9.7222222222222265E-2</v>
      </c>
      <c r="W730" s="7">
        <f>((HOUR(Tabella1[[#This Row],[TOT. ORE]])*60)+MINUTE(Tabella1[[#This Row],[TOT. ORE]]))</f>
        <v>140</v>
      </c>
      <c r="Y730" s="6">
        <f>Tabella1[[#This Row],[TOT. MINUTI]]-Tabella1[[#This Row],[FERMO MACCHINA]]</f>
        <v>140</v>
      </c>
      <c r="Z730" s="6">
        <f>ROUNDDOWN(Tabella1[[#This Row],[DIFFERENZA EFFETTIVA - SCARTI]]/Tabella1[[#This Row],[TEMPO EFFETTIVO]]*60,0)</f>
        <v>351</v>
      </c>
    </row>
    <row r="731" spans="1:26" x14ac:dyDescent="0.25">
      <c r="A731" s="1">
        <v>44664</v>
      </c>
      <c r="B731">
        <v>33</v>
      </c>
      <c r="C731" s="6" t="str">
        <f>VLOOKUP(Tabella1[[#This Row],[COD. OPERATORE]],Tabella3[],2,FALSE)</f>
        <v>KETTY</v>
      </c>
      <c r="D731" t="s">
        <v>16</v>
      </c>
      <c r="E731" t="s">
        <v>334</v>
      </c>
      <c r="F731">
        <v>8</v>
      </c>
      <c r="G731" s="6" t="str">
        <f>VLOOKUP(Tabella1[[#This Row],[COD. MACCHINA]],Tabella35[],2,FALSE)</f>
        <v>MONTAGGIO RUOTE</v>
      </c>
      <c r="H731">
        <v>0</v>
      </c>
      <c r="I731">
        <v>1000</v>
      </c>
      <c r="J731" s="6">
        <f>Tabella1[[#This Row],[ASS. FINALI]]-Tabella1[[#This Row],[ASS.INIZIALI]]</f>
        <v>1000</v>
      </c>
      <c r="K731" t="s">
        <v>20</v>
      </c>
      <c r="M731" s="6">
        <f>ROUNDDOWN(IF(Tabella1[[#This Row],[DOPPIO OPERATORE '[SI/NO']]]="SI",Tabella1[[#This Row],[DIFFERENZA]]/2,Tabella1[[#This Row],[DIFFERENZA]]),0)</f>
        <v>1000</v>
      </c>
      <c r="O731" s="6">
        <f>Tabella1[[#This Row],[DIFFERENZA EFFETTIVA SE DOPPIO OPERATORE]]-Tabella1[[#This Row],[SCARTI]]</f>
        <v>1000</v>
      </c>
      <c r="P731" s="4">
        <v>0.43055555555555558</v>
      </c>
      <c r="Q731" s="4">
        <v>0.5</v>
      </c>
      <c r="R731" s="5">
        <f>Tabella1[[#This Row],[ORA FINE MATTINA]]-Tabella1[[#This Row],[ORA INIZIO MATTINA]]</f>
        <v>6.944444444444442E-2</v>
      </c>
      <c r="S731" s="4">
        <v>0.5625</v>
      </c>
      <c r="T731" s="4">
        <v>0.59027777777777779</v>
      </c>
      <c r="U731" s="5">
        <f>Tabella1[[#This Row],[ORA FINE POMERIGGIO]]-Tabella1[[#This Row],[ORA INIZIO POMERIGGIO]]</f>
        <v>2.777777777777779E-2</v>
      </c>
      <c r="V731" s="5">
        <f>Tabella1[[#This Row],[TOT. TEMPO POMERIGGIO]]+Tabella1[[#This Row],[TOT. TEMPO MATTINA]]</f>
        <v>9.722222222222221E-2</v>
      </c>
      <c r="W731" s="7">
        <f>((HOUR(Tabella1[[#This Row],[TOT. ORE]])*60)+MINUTE(Tabella1[[#This Row],[TOT. ORE]]))</f>
        <v>140</v>
      </c>
      <c r="Y731" s="6">
        <f>Tabella1[[#This Row],[TOT. MINUTI]]-Tabella1[[#This Row],[FERMO MACCHINA]]</f>
        <v>140</v>
      </c>
      <c r="Z731" s="6">
        <f>ROUNDDOWN(Tabella1[[#This Row],[DIFFERENZA EFFETTIVA - SCARTI]]/Tabella1[[#This Row],[TEMPO EFFETTIVO]]*60,0)</f>
        <v>428</v>
      </c>
    </row>
    <row r="732" spans="1:26" x14ac:dyDescent="0.25">
      <c r="A732" s="1">
        <v>44664</v>
      </c>
      <c r="B732">
        <v>33</v>
      </c>
      <c r="C732" s="6" t="str">
        <f>VLOOKUP(Tabella1[[#This Row],[COD. OPERATORE]],Tabella3[],2,FALSE)</f>
        <v>KETTY</v>
      </c>
      <c r="D732" t="s">
        <v>16</v>
      </c>
      <c r="E732" t="s">
        <v>96</v>
      </c>
      <c r="F732">
        <v>8</v>
      </c>
      <c r="G732" s="6" t="str">
        <f>VLOOKUP(Tabella1[[#This Row],[COD. MACCHINA]],Tabella35[],2,FALSE)</f>
        <v>MONTAGGIO RUOTE</v>
      </c>
      <c r="H732">
        <v>0</v>
      </c>
      <c r="I732">
        <v>1000</v>
      </c>
      <c r="J732" s="6">
        <f>Tabella1[[#This Row],[ASS. FINALI]]-Tabella1[[#This Row],[ASS.INIZIALI]]</f>
        <v>1000</v>
      </c>
      <c r="K732" t="s">
        <v>20</v>
      </c>
      <c r="M732" s="6">
        <f>ROUNDDOWN(IF(Tabella1[[#This Row],[DOPPIO OPERATORE '[SI/NO']]]="SI",Tabella1[[#This Row],[DIFFERENZA]]/2,Tabella1[[#This Row],[DIFFERENZA]]),0)</f>
        <v>1000</v>
      </c>
      <c r="O732" s="6">
        <f>Tabella1[[#This Row],[DIFFERENZA EFFETTIVA SE DOPPIO OPERATORE]]-Tabella1[[#This Row],[SCARTI]]</f>
        <v>1000</v>
      </c>
      <c r="P732" s="4">
        <v>0.59027777777777779</v>
      </c>
      <c r="Q732" s="4">
        <v>0.69791666666666663</v>
      </c>
      <c r="R732" s="5">
        <f>Tabella1[[#This Row],[ORA FINE MATTINA]]-Tabella1[[#This Row],[ORA INIZIO MATTINA]]</f>
        <v>0.10763888888888884</v>
      </c>
      <c r="S732" s="4"/>
      <c r="T732" s="4"/>
      <c r="U732" s="5">
        <f>Tabella1[[#This Row],[ORA FINE POMERIGGIO]]-Tabella1[[#This Row],[ORA INIZIO POMERIGGIO]]</f>
        <v>0</v>
      </c>
      <c r="V732" s="5">
        <f>Tabella1[[#This Row],[TOT. TEMPO POMERIGGIO]]+Tabella1[[#This Row],[TOT. TEMPO MATTINA]]</f>
        <v>0.10763888888888884</v>
      </c>
      <c r="W732" s="7">
        <f>((HOUR(Tabella1[[#This Row],[TOT. ORE]])*60)+MINUTE(Tabella1[[#This Row],[TOT. ORE]]))</f>
        <v>155</v>
      </c>
      <c r="Y732" s="6">
        <f>Tabella1[[#This Row],[TOT. MINUTI]]-Tabella1[[#This Row],[FERMO MACCHINA]]</f>
        <v>155</v>
      </c>
      <c r="Z732" s="6">
        <f>ROUNDDOWN(Tabella1[[#This Row],[DIFFERENZA EFFETTIVA - SCARTI]]/Tabella1[[#This Row],[TEMPO EFFETTIVO]]*60,0)</f>
        <v>387</v>
      </c>
    </row>
    <row r="733" spans="1:26" x14ac:dyDescent="0.25">
      <c r="A733" s="1">
        <v>44664</v>
      </c>
      <c r="B733">
        <v>33</v>
      </c>
      <c r="C733" s="6" t="str">
        <f>VLOOKUP(Tabella1[[#This Row],[COD. OPERATORE]],Tabella3[],2,FALSE)</f>
        <v>KETTY</v>
      </c>
      <c r="D733" t="s">
        <v>16</v>
      </c>
      <c r="E733" t="s">
        <v>280</v>
      </c>
      <c r="F733">
        <v>8</v>
      </c>
      <c r="G733" s="6" t="str">
        <f>VLOOKUP(Tabella1[[#This Row],[COD. MACCHINA]],Tabella35[],2,FALSE)</f>
        <v>MONTAGGIO RUOTE</v>
      </c>
      <c r="H733">
        <v>0</v>
      </c>
      <c r="I733">
        <v>250</v>
      </c>
      <c r="J733" s="6">
        <f>Tabella1[[#This Row],[ASS. FINALI]]-Tabella1[[#This Row],[ASS.INIZIALI]]</f>
        <v>250</v>
      </c>
      <c r="K733" t="s">
        <v>20</v>
      </c>
      <c r="M733" s="6">
        <f>ROUNDDOWN(IF(Tabella1[[#This Row],[DOPPIO OPERATORE '[SI/NO']]]="SI",Tabella1[[#This Row],[DIFFERENZA]]/2,Tabella1[[#This Row],[DIFFERENZA]]),0)</f>
        <v>250</v>
      </c>
      <c r="O733" s="6">
        <f>Tabella1[[#This Row],[DIFFERENZA EFFETTIVA SE DOPPIO OPERATORE]]-Tabella1[[#This Row],[SCARTI]]</f>
        <v>250</v>
      </c>
      <c r="P733" s="4">
        <v>0.69791666666666663</v>
      </c>
      <c r="Q733" s="4">
        <v>0.72916666666666663</v>
      </c>
      <c r="R733" s="5">
        <f>Tabella1[[#This Row],[ORA FINE MATTINA]]-Tabella1[[#This Row],[ORA INIZIO MATTINA]]</f>
        <v>3.125E-2</v>
      </c>
      <c r="S733" s="4"/>
      <c r="T733" s="4"/>
      <c r="U733" s="5">
        <f>Tabella1[[#This Row],[ORA FINE POMERIGGIO]]-Tabella1[[#This Row],[ORA INIZIO POMERIGGIO]]</f>
        <v>0</v>
      </c>
      <c r="V733" s="5">
        <f>Tabella1[[#This Row],[TOT. TEMPO POMERIGGIO]]+Tabella1[[#This Row],[TOT. TEMPO MATTINA]]</f>
        <v>3.125E-2</v>
      </c>
      <c r="W733" s="7">
        <f>((HOUR(Tabella1[[#This Row],[TOT. ORE]])*60)+MINUTE(Tabella1[[#This Row],[TOT. ORE]]))</f>
        <v>45</v>
      </c>
      <c r="Y733" s="6">
        <f>Tabella1[[#This Row],[TOT. MINUTI]]-Tabella1[[#This Row],[FERMO MACCHINA]]</f>
        <v>45</v>
      </c>
      <c r="Z733" s="6">
        <f>ROUNDDOWN(Tabella1[[#This Row],[DIFFERENZA EFFETTIVA - SCARTI]]/Tabella1[[#This Row],[TEMPO EFFETTIVO]]*60,0)</f>
        <v>333</v>
      </c>
    </row>
    <row r="734" spans="1:26" x14ac:dyDescent="0.25">
      <c r="A734" s="1">
        <v>44665</v>
      </c>
      <c r="B734">
        <v>33</v>
      </c>
      <c r="C734" s="6" t="str">
        <f>VLOOKUP(Tabella1[[#This Row],[COD. OPERATORE]],Tabella3[],2,FALSE)</f>
        <v>KETTY</v>
      </c>
      <c r="D734" t="s">
        <v>16</v>
      </c>
      <c r="E734" t="s">
        <v>280</v>
      </c>
      <c r="F734">
        <v>8</v>
      </c>
      <c r="G734" s="6" t="str">
        <f>VLOOKUP(Tabella1[[#This Row],[COD. MACCHINA]],Tabella35[],2,FALSE)</f>
        <v>MONTAGGIO RUOTE</v>
      </c>
      <c r="H734">
        <v>250</v>
      </c>
      <c r="I734">
        <v>3250</v>
      </c>
      <c r="J734" s="6">
        <f>Tabella1[[#This Row],[ASS. FINALI]]-Tabella1[[#This Row],[ASS.INIZIALI]]</f>
        <v>3000</v>
      </c>
      <c r="K734" t="s">
        <v>20</v>
      </c>
      <c r="M734" s="6">
        <f>ROUNDDOWN(IF(Tabella1[[#This Row],[DOPPIO OPERATORE '[SI/NO']]]="SI",Tabella1[[#This Row],[DIFFERENZA]]/2,Tabella1[[#This Row],[DIFFERENZA]]),0)</f>
        <v>3000</v>
      </c>
      <c r="O734" s="6">
        <f>Tabella1[[#This Row],[DIFFERENZA EFFETTIVA SE DOPPIO OPERATORE]]-Tabella1[[#This Row],[SCARTI]]</f>
        <v>3000</v>
      </c>
      <c r="P734" s="4">
        <v>0.33333333333333331</v>
      </c>
      <c r="Q734" s="4">
        <v>0.5</v>
      </c>
      <c r="R734" s="5">
        <f>Tabella1[[#This Row],[ORA FINE MATTINA]]-Tabella1[[#This Row],[ORA INIZIO MATTINA]]</f>
        <v>0.16666666666666669</v>
      </c>
      <c r="S734" s="4">
        <v>0.5625</v>
      </c>
      <c r="T734" s="4">
        <v>0.72916666666666663</v>
      </c>
      <c r="U734" s="5">
        <f>Tabella1[[#This Row],[ORA FINE POMERIGGIO]]-Tabella1[[#This Row],[ORA INIZIO POMERIGGIO]]</f>
        <v>0.16666666666666663</v>
      </c>
      <c r="V734" s="5">
        <f>Tabella1[[#This Row],[TOT. TEMPO POMERIGGIO]]+Tabella1[[#This Row],[TOT. TEMPO MATTINA]]</f>
        <v>0.33333333333333331</v>
      </c>
      <c r="W734" s="7">
        <f>((HOUR(Tabella1[[#This Row],[TOT. ORE]])*60)+MINUTE(Tabella1[[#This Row],[TOT. ORE]]))</f>
        <v>480</v>
      </c>
      <c r="X734">
        <v>10</v>
      </c>
      <c r="Y734" s="6">
        <f>Tabella1[[#This Row],[TOT. MINUTI]]-Tabella1[[#This Row],[FERMO MACCHINA]]</f>
        <v>470</v>
      </c>
      <c r="Z734" s="6">
        <f>ROUNDDOWN(Tabella1[[#This Row],[DIFFERENZA EFFETTIVA - SCARTI]]/Tabella1[[#This Row],[TEMPO EFFETTIVO]]*60,0)</f>
        <v>382</v>
      </c>
    </row>
    <row r="735" spans="1:26" x14ac:dyDescent="0.25">
      <c r="A735" s="1">
        <v>44663</v>
      </c>
      <c r="B735">
        <v>11</v>
      </c>
      <c r="C735" s="6" t="str">
        <f>VLOOKUP(Tabella1[[#This Row],[COD. OPERATORE]],Tabella3[],2,FALSE)</f>
        <v>ILENIA</v>
      </c>
      <c r="D735" t="s">
        <v>76</v>
      </c>
      <c r="E735" t="s">
        <v>327</v>
      </c>
      <c r="F735">
        <v>4</v>
      </c>
      <c r="G735" s="6" t="str">
        <f>VLOOKUP(Tabella1[[#This Row],[COD. MACCHINA]],Tabella35[],2,FALSE)</f>
        <v>LASER VERDE</v>
      </c>
      <c r="H735">
        <v>2250</v>
      </c>
      <c r="I735">
        <v>3025</v>
      </c>
      <c r="J735" s="6">
        <f>Tabella1[[#This Row],[ASS. FINALI]]-Tabella1[[#This Row],[ASS.INIZIALI]]</f>
        <v>775</v>
      </c>
      <c r="K735" t="s">
        <v>20</v>
      </c>
      <c r="M735" s="6">
        <f>ROUNDDOWN(IF(Tabella1[[#This Row],[DOPPIO OPERATORE '[SI/NO']]]="SI",Tabella1[[#This Row],[DIFFERENZA]]/2,Tabella1[[#This Row],[DIFFERENZA]]),0)</f>
        <v>775</v>
      </c>
      <c r="O735" s="6">
        <f>Tabella1[[#This Row],[DIFFERENZA EFFETTIVA SE DOPPIO OPERATORE]]-Tabella1[[#This Row],[SCARTI]]</f>
        <v>775</v>
      </c>
      <c r="P735" s="4">
        <v>0.33333333333333331</v>
      </c>
      <c r="Q735" s="4">
        <v>0.47916666666666669</v>
      </c>
      <c r="R735" s="5">
        <f>Tabella1[[#This Row],[ORA FINE MATTINA]]-Tabella1[[#This Row],[ORA INIZIO MATTINA]]</f>
        <v>0.14583333333333337</v>
      </c>
      <c r="S735" s="4"/>
      <c r="T735" s="4"/>
      <c r="U735" s="5">
        <f>Tabella1[[#This Row],[ORA FINE POMERIGGIO]]-Tabella1[[#This Row],[ORA INIZIO POMERIGGIO]]</f>
        <v>0</v>
      </c>
      <c r="V735" s="5">
        <f>Tabella1[[#This Row],[TOT. TEMPO POMERIGGIO]]+Tabella1[[#This Row],[TOT. TEMPO MATTINA]]</f>
        <v>0.14583333333333337</v>
      </c>
      <c r="W735" s="7">
        <f>((HOUR(Tabella1[[#This Row],[TOT. ORE]])*60)+MINUTE(Tabella1[[#This Row],[TOT. ORE]]))</f>
        <v>210</v>
      </c>
      <c r="Y735" s="6">
        <f>Tabella1[[#This Row],[TOT. MINUTI]]-Tabella1[[#This Row],[FERMO MACCHINA]]</f>
        <v>210</v>
      </c>
      <c r="Z735" s="6">
        <f>ROUNDDOWN(Tabella1[[#This Row],[DIFFERENZA EFFETTIVA - SCARTI]]/Tabella1[[#This Row],[TEMPO EFFETTIVO]]*60,0)</f>
        <v>221</v>
      </c>
    </row>
    <row r="736" spans="1:26" x14ac:dyDescent="0.25">
      <c r="A736" s="1">
        <v>44663</v>
      </c>
      <c r="B736">
        <v>11</v>
      </c>
      <c r="C736" s="6" t="str">
        <f>VLOOKUP(Tabella1[[#This Row],[COD. OPERATORE]],Tabella3[],2,FALSE)</f>
        <v>ILENIA</v>
      </c>
      <c r="D736" t="s">
        <v>74</v>
      </c>
      <c r="E736" t="s">
        <v>335</v>
      </c>
      <c r="F736">
        <v>22</v>
      </c>
      <c r="G736" s="6" t="str">
        <f>VLOOKUP(Tabella1[[#This Row],[COD. MACCHINA]],Tabella35[],2,FALSE)</f>
        <v>LASER VIOLA</v>
      </c>
      <c r="H736">
        <v>46</v>
      </c>
      <c r="I736">
        <v>513</v>
      </c>
      <c r="J736" s="6">
        <f>Tabella1[[#This Row],[ASS. FINALI]]-Tabella1[[#This Row],[ASS.INIZIALI]]</f>
        <v>467</v>
      </c>
      <c r="K736" t="s">
        <v>20</v>
      </c>
      <c r="M736" s="6">
        <f>ROUNDDOWN(IF(Tabella1[[#This Row],[DOPPIO OPERATORE '[SI/NO']]]="SI",Tabella1[[#This Row],[DIFFERENZA]]/2,Tabella1[[#This Row],[DIFFERENZA]]),0)</f>
        <v>467</v>
      </c>
      <c r="O736" s="6">
        <f>Tabella1[[#This Row],[DIFFERENZA EFFETTIVA SE DOPPIO OPERATORE]]-Tabella1[[#This Row],[SCARTI]]</f>
        <v>467</v>
      </c>
      <c r="P736" s="4">
        <v>0.47916666666666669</v>
      </c>
      <c r="Q736" s="4">
        <v>0.5</v>
      </c>
      <c r="R736" s="5">
        <f>Tabella1[[#This Row],[ORA FINE MATTINA]]-Tabella1[[#This Row],[ORA INIZIO MATTINA]]</f>
        <v>2.0833333333333315E-2</v>
      </c>
      <c r="S736" s="4">
        <v>0.5625</v>
      </c>
      <c r="T736" s="4">
        <v>0.72916666666666663</v>
      </c>
      <c r="U736" s="5">
        <f>Tabella1[[#This Row],[ORA FINE POMERIGGIO]]-Tabella1[[#This Row],[ORA INIZIO POMERIGGIO]]</f>
        <v>0.16666666666666663</v>
      </c>
      <c r="V736" s="5">
        <f>Tabella1[[#This Row],[TOT. TEMPO POMERIGGIO]]+Tabella1[[#This Row],[TOT. TEMPO MATTINA]]</f>
        <v>0.18749999999999994</v>
      </c>
      <c r="W736" s="7">
        <f>((HOUR(Tabella1[[#This Row],[TOT. ORE]])*60)+MINUTE(Tabella1[[#This Row],[TOT. ORE]]))</f>
        <v>270</v>
      </c>
      <c r="Y736" s="6">
        <f>Tabella1[[#This Row],[TOT. MINUTI]]-Tabella1[[#This Row],[FERMO MACCHINA]]</f>
        <v>270</v>
      </c>
      <c r="Z736" s="6">
        <f>ROUNDDOWN(Tabella1[[#This Row],[DIFFERENZA EFFETTIVA - SCARTI]]/Tabella1[[#This Row],[TEMPO EFFETTIVO]]*60,0)</f>
        <v>103</v>
      </c>
    </row>
    <row r="737" spans="1:27" x14ac:dyDescent="0.25">
      <c r="A737" s="1">
        <v>44663</v>
      </c>
      <c r="B737">
        <v>11</v>
      </c>
      <c r="C737" s="6" t="str">
        <f>VLOOKUP(Tabella1[[#This Row],[COD. OPERATORE]],Tabella3[],2,FALSE)</f>
        <v>ILENIA</v>
      </c>
      <c r="D737" t="s">
        <v>74</v>
      </c>
      <c r="E737" t="s">
        <v>335</v>
      </c>
      <c r="F737">
        <v>4</v>
      </c>
      <c r="G737" s="6" t="str">
        <f>VLOOKUP(Tabella1[[#This Row],[COD. MACCHINA]],Tabella35[],2,FALSE)</f>
        <v>LASER VERDE</v>
      </c>
      <c r="H737">
        <v>0</v>
      </c>
      <c r="I737">
        <v>513</v>
      </c>
      <c r="J737" s="6">
        <f>Tabella1[[#This Row],[ASS. FINALI]]-Tabella1[[#This Row],[ASS.INIZIALI]]</f>
        <v>513</v>
      </c>
      <c r="K737" t="s">
        <v>20</v>
      </c>
      <c r="M737" s="6">
        <f>ROUNDDOWN(IF(Tabella1[[#This Row],[DOPPIO OPERATORE '[SI/NO']]]="SI",Tabella1[[#This Row],[DIFFERENZA]]/2,Tabella1[[#This Row],[DIFFERENZA]]),0)</f>
        <v>513</v>
      </c>
      <c r="O737" s="6">
        <f>Tabella1[[#This Row],[DIFFERENZA EFFETTIVA SE DOPPIO OPERATORE]]-Tabella1[[#This Row],[SCARTI]]</f>
        <v>513</v>
      </c>
      <c r="P737" s="4">
        <v>0.57986111111111105</v>
      </c>
      <c r="Q737" s="4">
        <v>0.72916666666666663</v>
      </c>
      <c r="R737" s="5">
        <f>Tabella1[[#This Row],[ORA FINE MATTINA]]-Tabella1[[#This Row],[ORA INIZIO MATTINA]]</f>
        <v>0.14930555555555558</v>
      </c>
      <c r="S737" s="4"/>
      <c r="T737" s="4"/>
      <c r="U737" s="5">
        <f>Tabella1[[#This Row],[ORA FINE POMERIGGIO]]-Tabella1[[#This Row],[ORA INIZIO POMERIGGIO]]</f>
        <v>0</v>
      </c>
      <c r="V737" s="5">
        <f>Tabella1[[#This Row],[TOT. TEMPO POMERIGGIO]]+Tabella1[[#This Row],[TOT. TEMPO MATTINA]]</f>
        <v>0.14930555555555558</v>
      </c>
      <c r="W737" s="7">
        <f>((HOUR(Tabella1[[#This Row],[TOT. ORE]])*60)+MINUTE(Tabella1[[#This Row],[TOT. ORE]]))</f>
        <v>215</v>
      </c>
      <c r="Y737" s="6">
        <f>Tabella1[[#This Row],[TOT. MINUTI]]-Tabella1[[#This Row],[FERMO MACCHINA]]</f>
        <v>215</v>
      </c>
      <c r="Z737" s="6">
        <f>ROUNDDOWN(Tabella1[[#This Row],[DIFFERENZA EFFETTIVA - SCARTI]]/Tabella1[[#This Row],[TEMPO EFFETTIVO]]*60,0)</f>
        <v>143</v>
      </c>
    </row>
    <row r="738" spans="1:27" x14ac:dyDescent="0.25">
      <c r="A738" s="1">
        <v>44664</v>
      </c>
      <c r="B738">
        <v>11</v>
      </c>
      <c r="C738" s="6" t="str">
        <f>VLOOKUP(Tabella1[[#This Row],[COD. OPERATORE]],Tabella3[],2,FALSE)</f>
        <v>ILENIA</v>
      </c>
      <c r="D738" t="s">
        <v>74</v>
      </c>
      <c r="E738" t="s">
        <v>335</v>
      </c>
      <c r="F738">
        <v>4</v>
      </c>
      <c r="G738" s="6" t="str">
        <f>VLOOKUP(Tabella1[[#This Row],[COD. MACCHINA]],Tabella35[],2,FALSE)</f>
        <v>LASER VERDE</v>
      </c>
      <c r="H738">
        <v>513</v>
      </c>
      <c r="I738">
        <v>630</v>
      </c>
      <c r="J738" s="6">
        <f>Tabella1[[#This Row],[ASS. FINALI]]-Tabella1[[#This Row],[ASS.INIZIALI]]</f>
        <v>117</v>
      </c>
      <c r="K738" t="s">
        <v>20</v>
      </c>
      <c r="M738" s="6">
        <f>ROUNDDOWN(IF(Tabella1[[#This Row],[DOPPIO OPERATORE '[SI/NO']]]="SI",Tabella1[[#This Row],[DIFFERENZA]]/2,Tabella1[[#This Row],[DIFFERENZA]]),0)</f>
        <v>117</v>
      </c>
      <c r="O738" s="6">
        <f>Tabella1[[#This Row],[DIFFERENZA EFFETTIVA SE DOPPIO OPERATORE]]-Tabella1[[#This Row],[SCARTI]]</f>
        <v>117</v>
      </c>
      <c r="P738" s="4">
        <v>0.33333333333333331</v>
      </c>
      <c r="Q738" s="4">
        <v>0.36805555555555558</v>
      </c>
      <c r="R738" s="5">
        <f>Tabella1[[#This Row],[ORA FINE MATTINA]]-Tabella1[[#This Row],[ORA INIZIO MATTINA]]</f>
        <v>3.4722222222222265E-2</v>
      </c>
      <c r="S738" s="4"/>
      <c r="T738" s="4"/>
      <c r="U738" s="5">
        <f>Tabella1[[#This Row],[ORA FINE POMERIGGIO]]-Tabella1[[#This Row],[ORA INIZIO POMERIGGIO]]</f>
        <v>0</v>
      </c>
      <c r="V738" s="5">
        <f>Tabella1[[#This Row],[TOT. TEMPO POMERIGGIO]]+Tabella1[[#This Row],[TOT. TEMPO MATTINA]]</f>
        <v>3.4722222222222265E-2</v>
      </c>
      <c r="W738" s="7">
        <f>((HOUR(Tabella1[[#This Row],[TOT. ORE]])*60)+MINUTE(Tabella1[[#This Row],[TOT. ORE]]))</f>
        <v>50</v>
      </c>
      <c r="Y738" s="6">
        <f>Tabella1[[#This Row],[TOT. MINUTI]]-Tabella1[[#This Row],[FERMO MACCHINA]]</f>
        <v>50</v>
      </c>
      <c r="Z738" s="6">
        <f>ROUNDDOWN(Tabella1[[#This Row],[DIFFERENZA EFFETTIVA - SCARTI]]/Tabella1[[#This Row],[TEMPO EFFETTIVO]]*60,0)</f>
        <v>140</v>
      </c>
    </row>
    <row r="739" spans="1:27" x14ac:dyDescent="0.25">
      <c r="A739" s="1">
        <v>44664</v>
      </c>
      <c r="B739">
        <v>11</v>
      </c>
      <c r="C739" s="6" t="str">
        <f>VLOOKUP(Tabella1[[#This Row],[COD. OPERATORE]],Tabella3[],2,FALSE)</f>
        <v>ILENIA</v>
      </c>
      <c r="D739" t="s">
        <v>74</v>
      </c>
      <c r="E739" t="s">
        <v>335</v>
      </c>
      <c r="F739">
        <v>22</v>
      </c>
      <c r="G739" s="6" t="str">
        <f>VLOOKUP(Tabella1[[#This Row],[COD. MACCHINA]],Tabella35[],2,FALSE)</f>
        <v>LASER VIOLA</v>
      </c>
      <c r="H739">
        <v>693</v>
      </c>
      <c r="I739">
        <v>810</v>
      </c>
      <c r="J739" s="6">
        <f>Tabella1[[#This Row],[ASS. FINALI]]-Tabella1[[#This Row],[ASS.INIZIALI]]</f>
        <v>117</v>
      </c>
      <c r="K739" t="s">
        <v>20</v>
      </c>
      <c r="M739" s="6">
        <f>ROUNDDOWN(IF(Tabella1[[#This Row],[DOPPIO OPERATORE '[SI/NO']]]="SI",Tabella1[[#This Row],[DIFFERENZA]]/2,Tabella1[[#This Row],[DIFFERENZA]]),0)</f>
        <v>117</v>
      </c>
      <c r="O739" s="6">
        <f>Tabella1[[#This Row],[DIFFERENZA EFFETTIVA SE DOPPIO OPERATORE]]-Tabella1[[#This Row],[SCARTI]]</f>
        <v>117</v>
      </c>
      <c r="P739" s="4">
        <v>0.33333333333333331</v>
      </c>
      <c r="Q739" s="4">
        <v>0.36805555555555558</v>
      </c>
      <c r="R739" s="5">
        <f>Tabella1[[#This Row],[ORA FINE MATTINA]]-Tabella1[[#This Row],[ORA INIZIO MATTINA]]</f>
        <v>3.4722222222222265E-2</v>
      </c>
      <c r="S739" s="4"/>
      <c r="T739" s="4"/>
      <c r="U739" s="5">
        <f>Tabella1[[#This Row],[ORA FINE POMERIGGIO]]-Tabella1[[#This Row],[ORA INIZIO POMERIGGIO]]</f>
        <v>0</v>
      </c>
      <c r="V739" s="5">
        <f>Tabella1[[#This Row],[TOT. TEMPO POMERIGGIO]]+Tabella1[[#This Row],[TOT. TEMPO MATTINA]]</f>
        <v>3.4722222222222265E-2</v>
      </c>
      <c r="W739" s="7">
        <f>((HOUR(Tabella1[[#This Row],[TOT. ORE]])*60)+MINUTE(Tabella1[[#This Row],[TOT. ORE]]))</f>
        <v>50</v>
      </c>
      <c r="Y739" s="6">
        <f>Tabella1[[#This Row],[TOT. MINUTI]]-Tabella1[[#This Row],[FERMO MACCHINA]]</f>
        <v>50</v>
      </c>
      <c r="Z739" s="6">
        <f>ROUNDDOWN(Tabella1[[#This Row],[DIFFERENZA EFFETTIVA - SCARTI]]/Tabella1[[#This Row],[TEMPO EFFETTIVO]]*60,0)</f>
        <v>140</v>
      </c>
    </row>
    <row r="740" spans="1:27" x14ac:dyDescent="0.25">
      <c r="A740" s="1">
        <v>44664</v>
      </c>
      <c r="B740">
        <v>11</v>
      </c>
      <c r="C740" s="6" t="str">
        <f>VLOOKUP(Tabella1[[#This Row],[COD. OPERATORE]],Tabella3[],2,FALSE)</f>
        <v>ILENIA</v>
      </c>
      <c r="D740" t="s">
        <v>56</v>
      </c>
      <c r="E740" t="s">
        <v>112</v>
      </c>
      <c r="F740" t="s">
        <v>64</v>
      </c>
      <c r="G740" s="6" t="str">
        <f>VLOOKUP(Tabella1[[#This Row],[COD. MACCHINA]],Tabella35[],2,FALSE)</f>
        <v>MANUALE</v>
      </c>
      <c r="H740">
        <v>0</v>
      </c>
      <c r="I740">
        <v>320</v>
      </c>
      <c r="J740" s="6">
        <f>Tabella1[[#This Row],[ASS. FINALI]]-Tabella1[[#This Row],[ASS.INIZIALI]]</f>
        <v>320</v>
      </c>
      <c r="K740" t="s">
        <v>58</v>
      </c>
      <c r="L740">
        <v>32</v>
      </c>
      <c r="M740" s="6">
        <f>ROUNDDOWN(IF(Tabella1[[#This Row],[DOPPIO OPERATORE '[SI/NO']]]="SI",Tabella1[[#This Row],[DIFFERENZA]]/2,Tabella1[[#This Row],[DIFFERENZA]]),0)</f>
        <v>160</v>
      </c>
      <c r="O740" s="6">
        <f>Tabella1[[#This Row],[DIFFERENZA EFFETTIVA SE DOPPIO OPERATORE]]-Tabella1[[#This Row],[SCARTI]]</f>
        <v>160</v>
      </c>
      <c r="P740" s="4">
        <v>0.4236111111111111</v>
      </c>
      <c r="Q740" s="4">
        <v>0.5</v>
      </c>
      <c r="R740" s="5">
        <f>Tabella1[[#This Row],[ORA FINE MATTINA]]-Tabella1[[#This Row],[ORA INIZIO MATTINA]]</f>
        <v>7.6388888888888895E-2</v>
      </c>
      <c r="S740" s="4">
        <v>0.5625</v>
      </c>
      <c r="T740" s="4">
        <v>0.57638888888888895</v>
      </c>
      <c r="U740" s="5">
        <f>Tabella1[[#This Row],[ORA FINE POMERIGGIO]]-Tabella1[[#This Row],[ORA INIZIO POMERIGGIO]]</f>
        <v>1.3888888888888951E-2</v>
      </c>
      <c r="V740" s="5">
        <f>Tabella1[[#This Row],[TOT. TEMPO POMERIGGIO]]+Tabella1[[#This Row],[TOT. TEMPO MATTINA]]</f>
        <v>9.0277777777777846E-2</v>
      </c>
      <c r="W740" s="7">
        <f>((HOUR(Tabella1[[#This Row],[TOT. ORE]])*60)+MINUTE(Tabella1[[#This Row],[TOT. ORE]]))</f>
        <v>130</v>
      </c>
      <c r="Y740" s="6">
        <f>Tabella1[[#This Row],[TOT. MINUTI]]-Tabella1[[#This Row],[FERMO MACCHINA]]</f>
        <v>130</v>
      </c>
      <c r="Z740" s="6">
        <f>ROUNDDOWN(Tabella1[[#This Row],[DIFFERENZA EFFETTIVA - SCARTI]]/Tabella1[[#This Row],[TEMPO EFFETTIVO]]*60,0)</f>
        <v>73</v>
      </c>
    </row>
    <row r="741" spans="1:27" x14ac:dyDescent="0.25">
      <c r="A741" s="1">
        <v>44664</v>
      </c>
      <c r="B741">
        <v>11</v>
      </c>
      <c r="C741" s="6" t="str">
        <f>VLOOKUP(Tabella1[[#This Row],[COD. OPERATORE]],Tabella3[],2,FALSE)</f>
        <v>ILENIA</v>
      </c>
      <c r="D741" t="s">
        <v>16</v>
      </c>
      <c r="E741" t="s">
        <v>26</v>
      </c>
      <c r="F741">
        <v>6</v>
      </c>
      <c r="G741" s="6" t="str">
        <f>VLOOKUP(Tabella1[[#This Row],[COD. MACCHINA]],Tabella35[],2,FALSE)</f>
        <v>MSA matr.4319</v>
      </c>
      <c r="H741">
        <v>586448</v>
      </c>
      <c r="I741">
        <v>586952</v>
      </c>
      <c r="J741" s="6">
        <f>Tabella1[[#This Row],[ASS. FINALI]]-Tabella1[[#This Row],[ASS.INIZIALI]]</f>
        <v>504</v>
      </c>
      <c r="K741" t="s">
        <v>20</v>
      </c>
      <c r="M741" s="6">
        <f>ROUNDDOWN(IF(Tabella1[[#This Row],[DOPPIO OPERATORE '[SI/NO']]]="SI",Tabella1[[#This Row],[DIFFERENZA]]/2,Tabella1[[#This Row],[DIFFERENZA]]),0)</f>
        <v>504</v>
      </c>
      <c r="O741" s="6">
        <f>Tabella1[[#This Row],[DIFFERENZA EFFETTIVA SE DOPPIO OPERATORE]]-Tabella1[[#This Row],[SCARTI]]</f>
        <v>504</v>
      </c>
      <c r="P741" s="4">
        <v>0.57638888888888895</v>
      </c>
      <c r="Q741" s="4">
        <v>0.6875</v>
      </c>
      <c r="R741" s="5">
        <f>Tabella1[[#This Row],[ORA FINE MATTINA]]-Tabella1[[#This Row],[ORA INIZIO MATTINA]]</f>
        <v>0.11111111111111105</v>
      </c>
      <c r="S741" s="4">
        <v>0.5625</v>
      </c>
      <c r="T741" s="4">
        <v>0.57638888888888895</v>
      </c>
      <c r="U741" s="5">
        <f>Tabella1[[#This Row],[ORA FINE POMERIGGIO]]-Tabella1[[#This Row],[ORA INIZIO POMERIGGIO]]</f>
        <v>1.3888888888888951E-2</v>
      </c>
      <c r="V741" s="5">
        <f>Tabella1[[#This Row],[TOT. TEMPO POMERIGGIO]]+Tabella1[[#This Row],[TOT. TEMPO MATTINA]]</f>
        <v>0.125</v>
      </c>
      <c r="W741" s="7">
        <f>((HOUR(Tabella1[[#This Row],[TOT. ORE]])*60)+MINUTE(Tabella1[[#This Row],[TOT. ORE]]))</f>
        <v>180</v>
      </c>
      <c r="Y741" s="6">
        <f>Tabella1[[#This Row],[TOT. MINUTI]]-Tabella1[[#This Row],[FERMO MACCHINA]]</f>
        <v>180</v>
      </c>
      <c r="Z741" s="6">
        <f>ROUNDDOWN(Tabella1[[#This Row],[DIFFERENZA EFFETTIVA - SCARTI]]/Tabella1[[#This Row],[TEMPO EFFETTIVO]]*60,0)</f>
        <v>168</v>
      </c>
      <c r="AA741" t="s">
        <v>66</v>
      </c>
    </row>
    <row r="742" spans="1:27" x14ac:dyDescent="0.25">
      <c r="A742" s="1">
        <v>44664</v>
      </c>
      <c r="B742">
        <v>11</v>
      </c>
      <c r="C742" s="6" t="str">
        <f>VLOOKUP(Tabella1[[#This Row],[COD. OPERATORE]],Tabella3[],2,FALSE)</f>
        <v>ILENIA</v>
      </c>
      <c r="D742" t="s">
        <v>16</v>
      </c>
      <c r="E742" t="s">
        <v>257</v>
      </c>
      <c r="F742" t="s">
        <v>64</v>
      </c>
      <c r="G742" s="6" t="str">
        <f>VLOOKUP(Tabella1[[#This Row],[COD. MACCHINA]],Tabella35[],2,FALSE)</f>
        <v>MANUALE</v>
      </c>
      <c r="H742">
        <v>0</v>
      </c>
      <c r="I742">
        <v>1000</v>
      </c>
      <c r="J742" s="6">
        <f>Tabella1[[#This Row],[ASS. FINALI]]-Tabella1[[#This Row],[ASS.INIZIALI]]</f>
        <v>1000</v>
      </c>
      <c r="K742" t="s">
        <v>20</v>
      </c>
      <c r="M742" s="6">
        <f>ROUNDDOWN(IF(Tabella1[[#This Row],[DOPPIO OPERATORE '[SI/NO']]]="SI",Tabella1[[#This Row],[DIFFERENZA]]/2,Tabella1[[#This Row],[DIFFERENZA]]),0)</f>
        <v>1000</v>
      </c>
      <c r="O742" s="6">
        <f>Tabella1[[#This Row],[DIFFERENZA EFFETTIVA SE DOPPIO OPERATORE]]-Tabella1[[#This Row],[SCARTI]]</f>
        <v>1000</v>
      </c>
      <c r="P742" s="4">
        <v>0.6875</v>
      </c>
      <c r="Q742" s="4">
        <v>0.72916666666666663</v>
      </c>
      <c r="R742" s="5">
        <f>Tabella1[[#This Row],[ORA FINE MATTINA]]-Tabella1[[#This Row],[ORA INIZIO MATTINA]]</f>
        <v>4.166666666666663E-2</v>
      </c>
      <c r="S742" s="4"/>
      <c r="T742" s="4"/>
      <c r="U742" s="5">
        <f>Tabella1[[#This Row],[ORA FINE POMERIGGIO]]-Tabella1[[#This Row],[ORA INIZIO POMERIGGIO]]</f>
        <v>0</v>
      </c>
      <c r="V742" s="5">
        <f>Tabella1[[#This Row],[TOT. TEMPO POMERIGGIO]]+Tabella1[[#This Row],[TOT. TEMPO MATTINA]]</f>
        <v>4.166666666666663E-2</v>
      </c>
      <c r="W742" s="7">
        <f>((HOUR(Tabella1[[#This Row],[TOT. ORE]])*60)+MINUTE(Tabella1[[#This Row],[TOT. ORE]]))</f>
        <v>60</v>
      </c>
      <c r="Y742" s="6">
        <f>Tabella1[[#This Row],[TOT. MINUTI]]-Tabella1[[#This Row],[FERMO MACCHINA]]</f>
        <v>60</v>
      </c>
      <c r="Z742" s="6">
        <f>ROUNDDOWN(Tabella1[[#This Row],[DIFFERENZA EFFETTIVA - SCARTI]]/Tabella1[[#This Row],[TEMPO EFFETTIVO]]*60,0)</f>
        <v>1000</v>
      </c>
    </row>
    <row r="743" spans="1:27" x14ac:dyDescent="0.25">
      <c r="A743" s="1">
        <v>44664</v>
      </c>
      <c r="B743">
        <v>11</v>
      </c>
      <c r="C743" s="6" t="str">
        <f>VLOOKUP(Tabella1[[#This Row],[COD. OPERATORE]],Tabella3[],2,FALSE)</f>
        <v>ILENIA</v>
      </c>
      <c r="D743" t="s">
        <v>16</v>
      </c>
      <c r="E743" t="s">
        <v>257</v>
      </c>
      <c r="F743">
        <v>6</v>
      </c>
      <c r="G743" s="6" t="str">
        <f>VLOOKUP(Tabella1[[#This Row],[COD. MACCHINA]],Tabella35[],2,FALSE)</f>
        <v>MSA matr.4319</v>
      </c>
      <c r="H743">
        <v>586952</v>
      </c>
      <c r="I743">
        <v>587208</v>
      </c>
      <c r="J743" s="6">
        <f>Tabella1[[#This Row],[ASS. FINALI]]-Tabella1[[#This Row],[ASS.INIZIALI]]</f>
        <v>256</v>
      </c>
      <c r="K743" t="s">
        <v>20</v>
      </c>
      <c r="M743" s="6">
        <f>ROUNDDOWN(IF(Tabella1[[#This Row],[DOPPIO OPERATORE '[SI/NO']]]="SI",Tabella1[[#This Row],[DIFFERENZA]]/2,Tabella1[[#This Row],[DIFFERENZA]]),0)</f>
        <v>256</v>
      </c>
      <c r="O743" s="6">
        <f>Tabella1[[#This Row],[DIFFERENZA EFFETTIVA SE DOPPIO OPERATORE]]-Tabella1[[#This Row],[SCARTI]]</f>
        <v>256</v>
      </c>
      <c r="P743" s="4">
        <v>0.6875</v>
      </c>
      <c r="Q743" s="4">
        <v>0.72916666666666663</v>
      </c>
      <c r="R743" s="5">
        <f>Tabella1[[#This Row],[ORA FINE MATTINA]]-Tabella1[[#This Row],[ORA INIZIO MATTINA]]</f>
        <v>4.166666666666663E-2</v>
      </c>
      <c r="S743" s="4">
        <v>0.5625</v>
      </c>
      <c r="T743" s="4">
        <v>0.625</v>
      </c>
      <c r="U743" s="5">
        <f>Tabella1[[#This Row],[ORA FINE POMERIGGIO]]-Tabella1[[#This Row],[ORA INIZIO POMERIGGIO]]</f>
        <v>6.25E-2</v>
      </c>
      <c r="V743" s="5">
        <f>Tabella1[[#This Row],[TOT. TEMPO POMERIGGIO]]+Tabella1[[#This Row],[TOT. TEMPO MATTINA]]</f>
        <v>0.10416666666666663</v>
      </c>
      <c r="W743" s="7">
        <f>((HOUR(Tabella1[[#This Row],[TOT. ORE]])*60)+MINUTE(Tabella1[[#This Row],[TOT. ORE]]))</f>
        <v>150</v>
      </c>
      <c r="Y743" s="6">
        <f>Tabella1[[#This Row],[TOT. MINUTI]]-Tabella1[[#This Row],[FERMO MACCHINA]]</f>
        <v>150</v>
      </c>
      <c r="Z743" s="6">
        <f>ROUNDDOWN(Tabella1[[#This Row],[DIFFERENZA EFFETTIVA - SCARTI]]/Tabella1[[#This Row],[TEMPO EFFETTIVO]]*60,0)</f>
        <v>102</v>
      </c>
    </row>
    <row r="744" spans="1:27" x14ac:dyDescent="0.25">
      <c r="A744" s="1">
        <v>44665</v>
      </c>
      <c r="B744">
        <v>11</v>
      </c>
      <c r="C744" s="6" t="str">
        <f>VLOOKUP(Tabella1[[#This Row],[COD. OPERATORE]],Tabella3[],2,FALSE)</f>
        <v>ILENIA</v>
      </c>
      <c r="D744" t="s">
        <v>56</v>
      </c>
      <c r="E744" t="s">
        <v>71</v>
      </c>
      <c r="F744" t="s">
        <v>64</v>
      </c>
      <c r="G744" s="6" t="str">
        <f>VLOOKUP(Tabella1[[#This Row],[COD. MACCHINA]],Tabella35[],2,FALSE)</f>
        <v>MANUALE</v>
      </c>
      <c r="H744">
        <v>0</v>
      </c>
      <c r="I744">
        <v>750</v>
      </c>
      <c r="J744" s="6">
        <f>Tabella1[[#This Row],[ASS. FINALI]]-Tabella1[[#This Row],[ASS.INIZIALI]]</f>
        <v>750</v>
      </c>
      <c r="K744" t="s">
        <v>58</v>
      </c>
      <c r="L744">
        <v>32</v>
      </c>
      <c r="M744" s="6">
        <f>ROUNDDOWN(IF(Tabella1[[#This Row],[DOPPIO OPERATORE '[SI/NO']]]="SI",Tabella1[[#This Row],[DIFFERENZA]]/2,Tabella1[[#This Row],[DIFFERENZA]]),0)</f>
        <v>375</v>
      </c>
      <c r="O744" s="6">
        <f>Tabella1[[#This Row],[DIFFERENZA EFFETTIVA SE DOPPIO OPERATORE]]-Tabella1[[#This Row],[SCARTI]]</f>
        <v>375</v>
      </c>
      <c r="P744" s="4">
        <v>0.38194444444444442</v>
      </c>
      <c r="Q744" s="4">
        <v>0.5</v>
      </c>
      <c r="R744" s="5">
        <f>Tabella1[[#This Row],[ORA FINE MATTINA]]-Tabella1[[#This Row],[ORA INIZIO MATTINA]]</f>
        <v>0.11805555555555558</v>
      </c>
      <c r="S744" s="4">
        <v>0.5625</v>
      </c>
      <c r="T744" s="4">
        <v>0.625</v>
      </c>
      <c r="U744" s="5">
        <f>Tabella1[[#This Row],[ORA FINE POMERIGGIO]]-Tabella1[[#This Row],[ORA INIZIO POMERIGGIO]]</f>
        <v>6.25E-2</v>
      </c>
      <c r="V744" s="5">
        <f>Tabella1[[#This Row],[TOT. TEMPO POMERIGGIO]]+Tabella1[[#This Row],[TOT. TEMPO MATTINA]]</f>
        <v>0.18055555555555558</v>
      </c>
      <c r="W744" s="7">
        <f>((HOUR(Tabella1[[#This Row],[TOT. ORE]])*60)+MINUTE(Tabella1[[#This Row],[TOT. ORE]]))</f>
        <v>260</v>
      </c>
      <c r="Y744" s="6">
        <f>Tabella1[[#This Row],[TOT. MINUTI]]-Tabella1[[#This Row],[FERMO MACCHINA]]</f>
        <v>260</v>
      </c>
      <c r="Z744" s="6">
        <f>ROUNDDOWN(Tabella1[[#This Row],[DIFFERENZA EFFETTIVA - SCARTI]]/Tabella1[[#This Row],[TEMPO EFFETTIVO]]*60,0)</f>
        <v>86</v>
      </c>
    </row>
    <row r="745" spans="1:27" x14ac:dyDescent="0.25">
      <c r="A745" s="1">
        <v>44663</v>
      </c>
      <c r="B745">
        <v>2</v>
      </c>
      <c r="C745" s="6" t="str">
        <f>VLOOKUP(Tabella1[[#This Row],[COD. OPERATORE]],Tabella3[],2,FALSE)</f>
        <v>DAVIDE</v>
      </c>
      <c r="D745" t="s">
        <v>149</v>
      </c>
      <c r="E745" t="s">
        <v>336</v>
      </c>
      <c r="F745">
        <v>1</v>
      </c>
      <c r="G745" s="6" t="str">
        <f>VLOOKUP(Tabella1[[#This Row],[COD. MACCHINA]],Tabella35[],2,FALSE)</f>
        <v>TRAPANO A COLONNA</v>
      </c>
      <c r="H745">
        <v>0</v>
      </c>
      <c r="I745">
        <v>632</v>
      </c>
      <c r="J745" s="6">
        <f>Tabella1[[#This Row],[ASS. FINALI]]-Tabella1[[#This Row],[ASS.INIZIALI]]</f>
        <v>632</v>
      </c>
      <c r="K745" t="s">
        <v>20</v>
      </c>
      <c r="M745" s="6">
        <f>ROUNDDOWN(IF(Tabella1[[#This Row],[DOPPIO OPERATORE '[SI/NO']]]="SI",Tabella1[[#This Row],[DIFFERENZA]]/2,Tabella1[[#This Row],[DIFFERENZA]]),0)</f>
        <v>632</v>
      </c>
      <c r="O745" s="6">
        <f>Tabella1[[#This Row],[DIFFERENZA EFFETTIVA SE DOPPIO OPERATORE]]-Tabella1[[#This Row],[SCARTI]]</f>
        <v>632</v>
      </c>
      <c r="P745" s="4">
        <v>0.33333333333333331</v>
      </c>
      <c r="Q745" s="4">
        <v>0.5</v>
      </c>
      <c r="R745" s="5">
        <f>Tabella1[[#This Row],[ORA FINE MATTINA]]-Tabella1[[#This Row],[ORA INIZIO MATTINA]]</f>
        <v>0.16666666666666669</v>
      </c>
      <c r="S745" s="4">
        <v>0.58333333333333337</v>
      </c>
      <c r="T745" s="4">
        <v>0.75</v>
      </c>
      <c r="U745" s="5">
        <f>Tabella1[[#This Row],[ORA FINE POMERIGGIO]]-Tabella1[[#This Row],[ORA INIZIO POMERIGGIO]]</f>
        <v>0.16666666666666663</v>
      </c>
      <c r="V745" s="5">
        <f>Tabella1[[#This Row],[TOT. TEMPO POMERIGGIO]]+Tabella1[[#This Row],[TOT. TEMPO MATTINA]]</f>
        <v>0.33333333333333331</v>
      </c>
      <c r="W745" s="7">
        <f>((HOUR(Tabella1[[#This Row],[TOT. ORE]])*60)+MINUTE(Tabella1[[#This Row],[TOT. ORE]]))</f>
        <v>480</v>
      </c>
      <c r="Y745" s="6">
        <f>Tabella1[[#This Row],[TOT. MINUTI]]-Tabella1[[#This Row],[FERMO MACCHINA]]</f>
        <v>480</v>
      </c>
      <c r="Z745" s="6">
        <f>ROUNDDOWN(Tabella1[[#This Row],[DIFFERENZA EFFETTIVA - SCARTI]]/Tabella1[[#This Row],[TEMPO EFFETTIVO]]*60,0)</f>
        <v>79</v>
      </c>
      <c r="AA745" t="s">
        <v>242</v>
      </c>
    </row>
    <row r="746" spans="1:27" x14ac:dyDescent="0.25">
      <c r="A746" s="1">
        <v>44664</v>
      </c>
      <c r="B746">
        <v>2</v>
      </c>
      <c r="C746" s="6" t="str">
        <f>VLOOKUP(Tabella1[[#This Row],[COD. OPERATORE]],Tabella3[],2,FALSE)</f>
        <v>DAVIDE</v>
      </c>
      <c r="D746" t="s">
        <v>56</v>
      </c>
      <c r="E746" t="s">
        <v>336</v>
      </c>
      <c r="F746">
        <v>1</v>
      </c>
      <c r="G746" s="6" t="str">
        <f>VLOOKUP(Tabella1[[#This Row],[COD. MACCHINA]],Tabella35[],2,FALSE)</f>
        <v>TRAPANO A COLONNA</v>
      </c>
      <c r="H746">
        <v>632</v>
      </c>
      <c r="I746">
        <v>916</v>
      </c>
      <c r="J746" s="6">
        <f>Tabella1[[#This Row],[ASS. FINALI]]-Tabella1[[#This Row],[ASS.INIZIALI]]</f>
        <v>284</v>
      </c>
      <c r="K746" t="s">
        <v>20</v>
      </c>
      <c r="M746" s="6">
        <f>ROUNDDOWN(IF(Tabella1[[#This Row],[DOPPIO OPERATORE '[SI/NO']]]="SI",Tabella1[[#This Row],[DIFFERENZA]]/2,Tabella1[[#This Row],[DIFFERENZA]]),0)</f>
        <v>284</v>
      </c>
      <c r="O746" s="6">
        <f>Tabella1[[#This Row],[DIFFERENZA EFFETTIVA SE DOPPIO OPERATORE]]-Tabella1[[#This Row],[SCARTI]]</f>
        <v>284</v>
      </c>
      <c r="P746" s="4">
        <v>0.33333333333333331</v>
      </c>
      <c r="Q746" s="4">
        <v>0.5</v>
      </c>
      <c r="R746" s="5">
        <f>Tabella1[[#This Row],[ORA FINE MATTINA]]-Tabella1[[#This Row],[ORA INIZIO MATTINA]]</f>
        <v>0.16666666666666669</v>
      </c>
      <c r="S746" s="4"/>
      <c r="T746" s="4"/>
      <c r="U746" s="5">
        <f>Tabella1[[#This Row],[ORA FINE POMERIGGIO]]-Tabella1[[#This Row],[ORA INIZIO POMERIGGIO]]</f>
        <v>0</v>
      </c>
      <c r="V746" s="5">
        <f>Tabella1[[#This Row],[TOT. TEMPO POMERIGGIO]]+Tabella1[[#This Row],[TOT. TEMPO MATTINA]]</f>
        <v>0.16666666666666669</v>
      </c>
      <c r="W746" s="7">
        <f>((HOUR(Tabella1[[#This Row],[TOT. ORE]])*60)+MINUTE(Tabella1[[#This Row],[TOT. ORE]]))</f>
        <v>240</v>
      </c>
      <c r="Y746" s="6">
        <f>Tabella1[[#This Row],[TOT. MINUTI]]-Tabella1[[#This Row],[FERMO MACCHINA]]</f>
        <v>240</v>
      </c>
      <c r="Z746" s="6">
        <f>ROUNDDOWN(Tabella1[[#This Row],[DIFFERENZA EFFETTIVA - SCARTI]]/Tabella1[[#This Row],[TEMPO EFFETTIVO]]*60,0)</f>
        <v>71</v>
      </c>
      <c r="AA746" t="s">
        <v>242</v>
      </c>
    </row>
    <row r="747" spans="1:27" x14ac:dyDescent="0.25">
      <c r="A747" s="1">
        <v>44665</v>
      </c>
      <c r="B747">
        <v>2</v>
      </c>
      <c r="C747" s="6" t="str">
        <f>VLOOKUP(Tabella1[[#This Row],[COD. OPERATORE]],Tabella3[],2,FALSE)</f>
        <v>DAVIDE</v>
      </c>
      <c r="D747" t="s">
        <v>56</v>
      </c>
      <c r="E747" t="s">
        <v>336</v>
      </c>
      <c r="F747">
        <v>1</v>
      </c>
      <c r="G747" s="6" t="str">
        <f>VLOOKUP(Tabella1[[#This Row],[COD. MACCHINA]],Tabella35[],2,FALSE)</f>
        <v>TRAPANO A COLONNA</v>
      </c>
      <c r="H747">
        <v>916</v>
      </c>
      <c r="I747">
        <v>1473</v>
      </c>
      <c r="J747" s="6">
        <f>Tabella1[[#This Row],[ASS. FINALI]]-Tabella1[[#This Row],[ASS.INIZIALI]]</f>
        <v>557</v>
      </c>
      <c r="K747" t="s">
        <v>20</v>
      </c>
      <c r="M747" s="6">
        <f>ROUNDDOWN(IF(Tabella1[[#This Row],[DOPPIO OPERATORE '[SI/NO']]]="SI",Tabella1[[#This Row],[DIFFERENZA]]/2,Tabella1[[#This Row],[DIFFERENZA]]),0)</f>
        <v>557</v>
      </c>
      <c r="O747" s="6">
        <f>Tabella1[[#This Row],[DIFFERENZA EFFETTIVA SE DOPPIO OPERATORE]]-Tabella1[[#This Row],[SCARTI]]</f>
        <v>557</v>
      </c>
      <c r="P747" s="4">
        <v>0.33333333333333331</v>
      </c>
      <c r="Q747" s="4">
        <v>0.5</v>
      </c>
      <c r="R747" s="5">
        <f>Tabella1[[#This Row],[ORA FINE MATTINA]]-Tabella1[[#This Row],[ORA INIZIO MATTINA]]</f>
        <v>0.16666666666666669</v>
      </c>
      <c r="S747" s="4">
        <v>0.58333333333333337</v>
      </c>
      <c r="T747" s="4">
        <v>0.75</v>
      </c>
      <c r="U747" s="5">
        <f>Tabella1[[#This Row],[ORA FINE POMERIGGIO]]-Tabella1[[#This Row],[ORA INIZIO POMERIGGIO]]</f>
        <v>0.16666666666666663</v>
      </c>
      <c r="V747" s="5">
        <f>Tabella1[[#This Row],[TOT. TEMPO POMERIGGIO]]+Tabella1[[#This Row],[TOT. TEMPO MATTINA]]</f>
        <v>0.33333333333333331</v>
      </c>
      <c r="W747" s="7">
        <f>((HOUR(Tabella1[[#This Row],[TOT. ORE]])*60)+MINUTE(Tabella1[[#This Row],[TOT. ORE]]))</f>
        <v>480</v>
      </c>
      <c r="Y747" s="6">
        <f>Tabella1[[#This Row],[TOT. MINUTI]]-Tabella1[[#This Row],[FERMO MACCHINA]]</f>
        <v>480</v>
      </c>
      <c r="Z747" s="6">
        <f>ROUNDDOWN(Tabella1[[#This Row],[DIFFERENZA EFFETTIVA - SCARTI]]/Tabella1[[#This Row],[TEMPO EFFETTIVO]]*60,0)</f>
        <v>69</v>
      </c>
      <c r="AA747" t="s">
        <v>242</v>
      </c>
    </row>
    <row r="748" spans="1:27" x14ac:dyDescent="0.25">
      <c r="A748" s="1">
        <v>44666</v>
      </c>
      <c r="B748">
        <v>2</v>
      </c>
      <c r="C748" s="6" t="str">
        <f>VLOOKUP(Tabella1[[#This Row],[COD. OPERATORE]],Tabella3[],2,FALSE)</f>
        <v>DAVIDE</v>
      </c>
      <c r="D748" t="s">
        <v>56</v>
      </c>
      <c r="E748" t="s">
        <v>336</v>
      </c>
      <c r="F748">
        <v>1</v>
      </c>
      <c r="G748" s="6" t="str">
        <f>VLOOKUP(Tabella1[[#This Row],[COD. MACCHINA]],Tabella35[],2,FALSE)</f>
        <v>TRAPANO A COLONNA</v>
      </c>
      <c r="H748">
        <v>1473</v>
      </c>
      <c r="I748">
        <v>1982</v>
      </c>
      <c r="J748" s="6">
        <f>Tabella1[[#This Row],[ASS. FINALI]]-Tabella1[[#This Row],[ASS.INIZIALI]]</f>
        <v>509</v>
      </c>
      <c r="K748" t="s">
        <v>20</v>
      </c>
      <c r="M748" s="6">
        <f>ROUNDDOWN(IF(Tabella1[[#This Row],[DOPPIO OPERATORE '[SI/NO']]]="SI",Tabella1[[#This Row],[DIFFERENZA]]/2,Tabella1[[#This Row],[DIFFERENZA]]),0)</f>
        <v>509</v>
      </c>
      <c r="O748" s="6">
        <f>Tabella1[[#This Row],[DIFFERENZA EFFETTIVA SE DOPPIO OPERATORE]]-Tabella1[[#This Row],[SCARTI]]</f>
        <v>509</v>
      </c>
      <c r="P748" s="4">
        <v>0.33333333333333331</v>
      </c>
      <c r="Q748" s="4">
        <v>0.5</v>
      </c>
      <c r="R748" s="5">
        <f>Tabella1[[#This Row],[ORA FINE MATTINA]]-Tabella1[[#This Row],[ORA INIZIO MATTINA]]</f>
        <v>0.16666666666666669</v>
      </c>
      <c r="S748" s="4">
        <v>0.58333333333333337</v>
      </c>
      <c r="T748" s="4">
        <v>0.72916666666666663</v>
      </c>
      <c r="U748" s="5">
        <f>Tabella1[[#This Row],[ORA FINE POMERIGGIO]]-Tabella1[[#This Row],[ORA INIZIO POMERIGGIO]]</f>
        <v>0.14583333333333326</v>
      </c>
      <c r="V748" s="5">
        <f>Tabella1[[#This Row],[TOT. TEMPO POMERIGGIO]]+Tabella1[[#This Row],[TOT. TEMPO MATTINA]]</f>
        <v>0.31249999999999994</v>
      </c>
      <c r="W748" s="7">
        <f>((HOUR(Tabella1[[#This Row],[TOT. ORE]])*60)+MINUTE(Tabella1[[#This Row],[TOT. ORE]]))</f>
        <v>450</v>
      </c>
      <c r="Y748" s="6">
        <f>Tabella1[[#This Row],[TOT. MINUTI]]-Tabella1[[#This Row],[FERMO MACCHINA]]</f>
        <v>450</v>
      </c>
      <c r="Z748" s="6">
        <f>ROUNDDOWN(Tabella1[[#This Row],[DIFFERENZA EFFETTIVA - SCARTI]]/Tabella1[[#This Row],[TEMPO EFFETTIVO]]*60,0)</f>
        <v>67</v>
      </c>
      <c r="AA748" t="s">
        <v>242</v>
      </c>
    </row>
    <row r="749" spans="1:27" x14ac:dyDescent="0.25">
      <c r="A749" s="1">
        <v>44666</v>
      </c>
      <c r="B749">
        <v>2</v>
      </c>
      <c r="C749" s="6" t="str">
        <f>VLOOKUP(Tabella1[[#This Row],[COD. OPERATORE]],Tabella3[],2,FALSE)</f>
        <v>DAVIDE</v>
      </c>
      <c r="D749" t="s">
        <v>16</v>
      </c>
      <c r="E749" t="s">
        <v>62</v>
      </c>
      <c r="F749">
        <v>9</v>
      </c>
      <c r="G749" s="6" t="str">
        <f>VLOOKUP(Tabella1[[#This Row],[COD. MACCHINA]],Tabella35[],2,FALSE)</f>
        <v>MONTAGGIO ANELLINI</v>
      </c>
      <c r="H749">
        <v>0</v>
      </c>
      <c r="I749">
        <v>250</v>
      </c>
      <c r="J749" s="6">
        <f>Tabella1[[#This Row],[ASS. FINALI]]-Tabella1[[#This Row],[ASS.INIZIALI]]</f>
        <v>250</v>
      </c>
      <c r="K749" t="s">
        <v>20</v>
      </c>
      <c r="M749" s="6">
        <f>ROUNDDOWN(IF(Tabella1[[#This Row],[DOPPIO OPERATORE '[SI/NO']]]="SI",Tabella1[[#This Row],[DIFFERENZA]]/2,Tabella1[[#This Row],[DIFFERENZA]]),0)</f>
        <v>250</v>
      </c>
      <c r="O749" s="6">
        <f>Tabella1[[#This Row],[DIFFERENZA EFFETTIVA SE DOPPIO OPERATORE]]-Tabella1[[#This Row],[SCARTI]]</f>
        <v>250</v>
      </c>
      <c r="P749" s="4">
        <v>0.72916666666666663</v>
      </c>
      <c r="Q749" s="4">
        <v>0.75</v>
      </c>
      <c r="R749" s="5">
        <f>Tabella1[[#This Row],[ORA FINE MATTINA]]-Tabella1[[#This Row],[ORA INIZIO MATTINA]]</f>
        <v>2.083333333333337E-2</v>
      </c>
      <c r="S749" s="4"/>
      <c r="T749" s="4"/>
      <c r="U749" s="5">
        <f>Tabella1[[#This Row],[ORA FINE POMERIGGIO]]-Tabella1[[#This Row],[ORA INIZIO POMERIGGIO]]</f>
        <v>0</v>
      </c>
      <c r="V749" s="5">
        <f>Tabella1[[#This Row],[TOT. TEMPO POMERIGGIO]]+Tabella1[[#This Row],[TOT. TEMPO MATTINA]]</f>
        <v>2.083333333333337E-2</v>
      </c>
      <c r="W749" s="7">
        <f>((HOUR(Tabella1[[#This Row],[TOT. ORE]])*60)+MINUTE(Tabella1[[#This Row],[TOT. ORE]]))</f>
        <v>30</v>
      </c>
      <c r="Y749" s="6">
        <f>Tabella1[[#This Row],[TOT. MINUTI]]-Tabella1[[#This Row],[FERMO MACCHINA]]</f>
        <v>30</v>
      </c>
      <c r="Z749" s="6">
        <f>ROUNDDOWN(Tabella1[[#This Row],[DIFFERENZA EFFETTIVA - SCARTI]]/Tabella1[[#This Row],[TEMPO EFFETTIVO]]*60,0)</f>
        <v>500</v>
      </c>
    </row>
    <row r="750" spans="1:27" x14ac:dyDescent="0.25">
      <c r="A750" s="1">
        <v>44670</v>
      </c>
      <c r="B750">
        <v>2</v>
      </c>
      <c r="C750" s="6" t="str">
        <f>VLOOKUP(Tabella1[[#This Row],[COD. OPERATORE]],Tabella3[],2,FALSE)</f>
        <v>DAVIDE</v>
      </c>
      <c r="D750" t="s">
        <v>74</v>
      </c>
      <c r="E750" t="s">
        <v>155</v>
      </c>
      <c r="F750">
        <v>4</v>
      </c>
      <c r="G750" s="6" t="str">
        <f>VLOOKUP(Tabella1[[#This Row],[COD. MACCHINA]],Tabella35[],2,FALSE)</f>
        <v>LASER VERDE</v>
      </c>
      <c r="H750">
        <v>1792</v>
      </c>
      <c r="I750">
        <v>2566</v>
      </c>
      <c r="J750" s="6">
        <f>Tabella1[[#This Row],[ASS. FINALI]]-Tabella1[[#This Row],[ASS.INIZIALI]]</f>
        <v>774</v>
      </c>
      <c r="K750" t="s">
        <v>20</v>
      </c>
      <c r="M750" s="6">
        <f>ROUNDDOWN(IF(Tabella1[[#This Row],[DOPPIO OPERATORE '[SI/NO']]]="SI",Tabella1[[#This Row],[DIFFERENZA]]/2,Tabella1[[#This Row],[DIFFERENZA]]),0)</f>
        <v>774</v>
      </c>
      <c r="O750" s="6">
        <f>Tabella1[[#This Row],[DIFFERENZA EFFETTIVA SE DOPPIO OPERATORE]]-Tabella1[[#This Row],[SCARTI]]</f>
        <v>774</v>
      </c>
      <c r="P750" s="4">
        <v>0.33333333333333331</v>
      </c>
      <c r="Q750" s="4">
        <v>0.5</v>
      </c>
      <c r="R750" s="5">
        <f>Tabella1[[#This Row],[ORA FINE MATTINA]]-Tabella1[[#This Row],[ORA INIZIO MATTINA]]</f>
        <v>0.16666666666666669</v>
      </c>
      <c r="S750" s="4">
        <v>0.58333333333333337</v>
      </c>
      <c r="T750" s="4">
        <v>0.75</v>
      </c>
      <c r="U750" s="5">
        <f>Tabella1[[#This Row],[ORA FINE POMERIGGIO]]-Tabella1[[#This Row],[ORA INIZIO POMERIGGIO]]</f>
        <v>0.16666666666666663</v>
      </c>
      <c r="V750" s="5">
        <f>Tabella1[[#This Row],[TOT. TEMPO POMERIGGIO]]+Tabella1[[#This Row],[TOT. TEMPO MATTINA]]</f>
        <v>0.33333333333333331</v>
      </c>
      <c r="W750" s="7">
        <f>((HOUR(Tabella1[[#This Row],[TOT. ORE]])*60)+MINUTE(Tabella1[[#This Row],[TOT. ORE]]))</f>
        <v>480</v>
      </c>
      <c r="Y750" s="6">
        <f>Tabella1[[#This Row],[TOT. MINUTI]]-Tabella1[[#This Row],[FERMO MACCHINA]]</f>
        <v>480</v>
      </c>
      <c r="Z750" s="6">
        <f>ROUNDDOWN(Tabella1[[#This Row],[DIFFERENZA EFFETTIVA - SCARTI]]/Tabella1[[#This Row],[TEMPO EFFETTIVO]]*60,0)</f>
        <v>96</v>
      </c>
    </row>
    <row r="751" spans="1:27" x14ac:dyDescent="0.25">
      <c r="A751" s="1">
        <v>44670</v>
      </c>
      <c r="B751">
        <v>2</v>
      </c>
      <c r="C751" s="6" t="str">
        <f>VLOOKUP(Tabella1[[#This Row],[COD. OPERATORE]],Tabella3[],2,FALSE)</f>
        <v>DAVIDE</v>
      </c>
      <c r="D751" t="s">
        <v>74</v>
      </c>
      <c r="E751" t="s">
        <v>182</v>
      </c>
      <c r="F751">
        <v>22</v>
      </c>
      <c r="G751" s="6" t="str">
        <f>VLOOKUP(Tabella1[[#This Row],[COD. MACCHINA]],Tabella35[],2,FALSE)</f>
        <v>LASER VIOLA</v>
      </c>
      <c r="H751">
        <v>2088</v>
      </c>
      <c r="I751">
        <v>2864</v>
      </c>
      <c r="J751" s="6">
        <f>Tabella1[[#This Row],[ASS. FINALI]]-Tabella1[[#This Row],[ASS.INIZIALI]]</f>
        <v>776</v>
      </c>
      <c r="K751" t="s">
        <v>20</v>
      </c>
      <c r="M751" s="6">
        <f>ROUNDDOWN(IF(Tabella1[[#This Row],[DOPPIO OPERATORE '[SI/NO']]]="SI",Tabella1[[#This Row],[DIFFERENZA]]/2,Tabella1[[#This Row],[DIFFERENZA]]),0)</f>
        <v>776</v>
      </c>
      <c r="O751" s="6">
        <f>Tabella1[[#This Row],[DIFFERENZA EFFETTIVA SE DOPPIO OPERATORE]]-Tabella1[[#This Row],[SCARTI]]</f>
        <v>776</v>
      </c>
      <c r="P751" s="4">
        <v>0.33333333333333331</v>
      </c>
      <c r="Q751" s="4">
        <v>0.5</v>
      </c>
      <c r="R751" s="5">
        <f>Tabella1[[#This Row],[ORA FINE MATTINA]]-Tabella1[[#This Row],[ORA INIZIO MATTINA]]</f>
        <v>0.16666666666666669</v>
      </c>
      <c r="S751" s="4">
        <v>0.58333333333333337</v>
      </c>
      <c r="T751" s="4">
        <v>0.75</v>
      </c>
      <c r="U751" s="5">
        <f>Tabella1[[#This Row],[ORA FINE POMERIGGIO]]-Tabella1[[#This Row],[ORA INIZIO POMERIGGIO]]</f>
        <v>0.16666666666666663</v>
      </c>
      <c r="V751" s="5">
        <f>Tabella1[[#This Row],[TOT. TEMPO POMERIGGIO]]+Tabella1[[#This Row],[TOT. TEMPO MATTINA]]</f>
        <v>0.33333333333333331</v>
      </c>
      <c r="W751" s="7">
        <f>((HOUR(Tabella1[[#This Row],[TOT. ORE]])*60)+MINUTE(Tabella1[[#This Row],[TOT. ORE]]))</f>
        <v>480</v>
      </c>
      <c r="Y751" s="6">
        <f>Tabella1[[#This Row],[TOT. MINUTI]]-Tabella1[[#This Row],[FERMO MACCHINA]]</f>
        <v>480</v>
      </c>
      <c r="Z751" s="6">
        <f>ROUNDDOWN(Tabella1[[#This Row],[DIFFERENZA EFFETTIVA - SCARTI]]/Tabella1[[#This Row],[TEMPO EFFETTIVO]]*60,0)</f>
        <v>97</v>
      </c>
    </row>
    <row r="752" spans="1:27" x14ac:dyDescent="0.25">
      <c r="A752" s="1">
        <v>44670</v>
      </c>
      <c r="B752">
        <v>2</v>
      </c>
      <c r="C752" s="6" t="str">
        <f>VLOOKUP(Tabella1[[#This Row],[COD. OPERATORE]],Tabella3[],2,FALSE)</f>
        <v>DAVIDE</v>
      </c>
      <c r="D752" t="s">
        <v>16</v>
      </c>
      <c r="E752" t="s">
        <v>62</v>
      </c>
      <c r="F752">
        <v>9</v>
      </c>
      <c r="G752" s="6" t="str">
        <f>VLOOKUP(Tabella1[[#This Row],[COD. MACCHINA]],Tabella35[],2,FALSE)</f>
        <v>MONTAGGIO ANELLINI</v>
      </c>
      <c r="H752">
        <v>0</v>
      </c>
      <c r="I752">
        <v>2500</v>
      </c>
      <c r="J752" s="6">
        <f>Tabella1[[#This Row],[ASS. FINALI]]-Tabella1[[#This Row],[ASS.INIZIALI]]</f>
        <v>2500</v>
      </c>
      <c r="K752" t="s">
        <v>20</v>
      </c>
      <c r="M752" s="6">
        <f>ROUNDDOWN(IF(Tabella1[[#This Row],[DOPPIO OPERATORE '[SI/NO']]]="SI",Tabella1[[#This Row],[DIFFERENZA]]/2,Tabella1[[#This Row],[DIFFERENZA]]),0)</f>
        <v>2500</v>
      </c>
      <c r="O752" s="6">
        <f>Tabella1[[#This Row],[DIFFERENZA EFFETTIVA SE DOPPIO OPERATORE]]-Tabella1[[#This Row],[SCARTI]]</f>
        <v>2500</v>
      </c>
      <c r="P752" s="4">
        <v>0.33333333333333331</v>
      </c>
      <c r="Q752" s="4">
        <v>0.5</v>
      </c>
      <c r="R752" s="5">
        <f>Tabella1[[#This Row],[ORA FINE MATTINA]]-Tabella1[[#This Row],[ORA INIZIO MATTINA]]</f>
        <v>0.16666666666666669</v>
      </c>
      <c r="S752" s="4"/>
      <c r="T752" s="4"/>
      <c r="U752" s="5">
        <f>Tabella1[[#This Row],[ORA FINE POMERIGGIO]]-Tabella1[[#This Row],[ORA INIZIO POMERIGGIO]]</f>
        <v>0</v>
      </c>
      <c r="V752" s="5">
        <f>Tabella1[[#This Row],[TOT. TEMPO POMERIGGIO]]+Tabella1[[#This Row],[TOT. TEMPO MATTINA]]</f>
        <v>0.16666666666666669</v>
      </c>
      <c r="W752" s="7">
        <f>((HOUR(Tabella1[[#This Row],[TOT. ORE]])*60)+MINUTE(Tabella1[[#This Row],[TOT. ORE]]))</f>
        <v>240</v>
      </c>
      <c r="Y752" s="6">
        <f>Tabella1[[#This Row],[TOT. MINUTI]]-Tabella1[[#This Row],[FERMO MACCHINA]]</f>
        <v>240</v>
      </c>
      <c r="Z752" s="6">
        <f>ROUNDDOWN(Tabella1[[#This Row],[DIFFERENZA EFFETTIVA - SCARTI]]/Tabella1[[#This Row],[TEMPO EFFETTIVO]]*60,0)</f>
        <v>625</v>
      </c>
    </row>
    <row r="753" spans="1:26" x14ac:dyDescent="0.25">
      <c r="A753" s="1">
        <v>44671</v>
      </c>
      <c r="B753">
        <v>2</v>
      </c>
      <c r="C753" s="6" t="str">
        <f>VLOOKUP(Tabella1[[#This Row],[COD. OPERATORE]],Tabella3[],2,FALSE)</f>
        <v>DAVIDE</v>
      </c>
      <c r="D753" t="s">
        <v>16</v>
      </c>
      <c r="E753" t="s">
        <v>62</v>
      </c>
      <c r="F753">
        <v>9</v>
      </c>
      <c r="G753" s="6" t="str">
        <f>VLOOKUP(Tabella1[[#This Row],[COD. MACCHINA]],Tabella35[],2,FALSE)</f>
        <v>MONTAGGIO ANELLINI</v>
      </c>
      <c r="H753">
        <v>2500</v>
      </c>
      <c r="I753">
        <v>3000</v>
      </c>
      <c r="J753" s="6">
        <f>Tabella1[[#This Row],[ASS. FINALI]]-Tabella1[[#This Row],[ASS.INIZIALI]]</f>
        <v>500</v>
      </c>
      <c r="K753" t="s">
        <v>20</v>
      </c>
      <c r="M753" s="6">
        <f>ROUNDDOWN(IF(Tabella1[[#This Row],[DOPPIO OPERATORE '[SI/NO']]]="SI",Tabella1[[#This Row],[DIFFERENZA]]/2,Tabella1[[#This Row],[DIFFERENZA]]),0)</f>
        <v>500</v>
      </c>
      <c r="O753" s="6">
        <f>Tabella1[[#This Row],[DIFFERENZA EFFETTIVA SE DOPPIO OPERATORE]]-Tabella1[[#This Row],[SCARTI]]</f>
        <v>500</v>
      </c>
      <c r="P753" s="4">
        <v>0.58333333333333337</v>
      </c>
      <c r="Q753" s="4">
        <v>0.625</v>
      </c>
      <c r="R753" s="5">
        <f>Tabella1[[#This Row],[ORA FINE MATTINA]]-Tabella1[[#This Row],[ORA INIZIO MATTINA]]</f>
        <v>4.166666666666663E-2</v>
      </c>
      <c r="S753" s="4"/>
      <c r="T753" s="4"/>
      <c r="U753" s="5">
        <f>Tabella1[[#This Row],[ORA FINE POMERIGGIO]]-Tabella1[[#This Row],[ORA INIZIO POMERIGGIO]]</f>
        <v>0</v>
      </c>
      <c r="V753" s="5">
        <f>Tabella1[[#This Row],[TOT. TEMPO POMERIGGIO]]+Tabella1[[#This Row],[TOT. TEMPO MATTINA]]</f>
        <v>4.166666666666663E-2</v>
      </c>
      <c r="W753" s="7">
        <f>((HOUR(Tabella1[[#This Row],[TOT. ORE]])*60)+MINUTE(Tabella1[[#This Row],[TOT. ORE]]))</f>
        <v>60</v>
      </c>
      <c r="Y753" s="6">
        <f>Tabella1[[#This Row],[TOT. MINUTI]]-Tabella1[[#This Row],[FERMO MACCHINA]]</f>
        <v>60</v>
      </c>
      <c r="Z753" s="6">
        <f>ROUNDDOWN(Tabella1[[#This Row],[DIFFERENZA EFFETTIVA - SCARTI]]/Tabella1[[#This Row],[TEMPO EFFETTIVO]]*60,0)</f>
        <v>500</v>
      </c>
    </row>
    <row r="754" spans="1:26" x14ac:dyDescent="0.25">
      <c r="A754" s="1">
        <v>44671</v>
      </c>
      <c r="B754">
        <v>2</v>
      </c>
      <c r="C754" s="6" t="str">
        <f>VLOOKUP(Tabella1[[#This Row],[COD. OPERATORE]],Tabella3[],2,FALSE)</f>
        <v>DAVIDE</v>
      </c>
      <c r="D754" t="s">
        <v>74</v>
      </c>
      <c r="E754" t="s">
        <v>155</v>
      </c>
      <c r="F754">
        <v>1</v>
      </c>
      <c r="G754" s="6" t="str">
        <f>VLOOKUP(Tabella1[[#This Row],[COD. MACCHINA]],Tabella35[],2,FALSE)</f>
        <v>TRAPANO A COLONNA</v>
      </c>
      <c r="H754">
        <v>3600</v>
      </c>
      <c r="I754">
        <v>3656</v>
      </c>
      <c r="J754" s="6">
        <f>Tabella1[[#This Row],[ASS. FINALI]]-Tabella1[[#This Row],[ASS.INIZIALI]]</f>
        <v>56</v>
      </c>
      <c r="K754" t="s">
        <v>20</v>
      </c>
      <c r="M754" s="6">
        <f>ROUNDDOWN(IF(Tabella1[[#This Row],[DOPPIO OPERATORE '[SI/NO']]]="SI",Tabella1[[#This Row],[DIFFERENZA]]/2,Tabella1[[#This Row],[DIFFERENZA]]),0)</f>
        <v>56</v>
      </c>
      <c r="O754" s="6">
        <f>Tabella1[[#This Row],[DIFFERENZA EFFETTIVA SE DOPPIO OPERATORE]]-Tabella1[[#This Row],[SCARTI]]</f>
        <v>56</v>
      </c>
      <c r="P754" s="4">
        <v>0.70833333333333337</v>
      </c>
      <c r="Q754" s="4">
        <v>0.75</v>
      </c>
      <c r="R754" s="5">
        <f>Tabella1[[#This Row],[ORA FINE MATTINA]]-Tabella1[[#This Row],[ORA INIZIO MATTINA]]</f>
        <v>4.166666666666663E-2</v>
      </c>
      <c r="S754" s="4"/>
      <c r="T754" s="4"/>
      <c r="U754" s="5">
        <f>Tabella1[[#This Row],[ORA FINE POMERIGGIO]]-Tabella1[[#This Row],[ORA INIZIO POMERIGGIO]]</f>
        <v>0</v>
      </c>
      <c r="V754" s="5">
        <f>Tabella1[[#This Row],[TOT. TEMPO POMERIGGIO]]+Tabella1[[#This Row],[TOT. TEMPO MATTINA]]</f>
        <v>4.166666666666663E-2</v>
      </c>
      <c r="W754" s="7">
        <f>((HOUR(Tabella1[[#This Row],[TOT. ORE]])*60)+MINUTE(Tabella1[[#This Row],[TOT. ORE]]))</f>
        <v>60</v>
      </c>
      <c r="Y754" s="6">
        <f>Tabella1[[#This Row],[TOT. MINUTI]]-Tabella1[[#This Row],[FERMO MACCHINA]]</f>
        <v>60</v>
      </c>
      <c r="Z754" s="6">
        <f>ROUNDDOWN(Tabella1[[#This Row],[DIFFERENZA EFFETTIVA - SCARTI]]/Tabella1[[#This Row],[TEMPO EFFETTIVO]]*60,0)</f>
        <v>56</v>
      </c>
    </row>
    <row r="755" spans="1:26" x14ac:dyDescent="0.25">
      <c r="A755" s="1">
        <v>44671</v>
      </c>
      <c r="B755">
        <v>2</v>
      </c>
      <c r="C755" s="6" t="str">
        <f>VLOOKUP(Tabella1[[#This Row],[COD. OPERATORE]],Tabella3[],2,FALSE)</f>
        <v>DAVIDE</v>
      </c>
      <c r="D755" t="s">
        <v>74</v>
      </c>
      <c r="E755" t="s">
        <v>182</v>
      </c>
      <c r="F755">
        <v>22</v>
      </c>
      <c r="G755" s="6" t="str">
        <f>VLOOKUP(Tabella1[[#This Row],[COD. MACCHINA]],Tabella35[],2,FALSE)</f>
        <v>LASER VIOLA</v>
      </c>
      <c r="H755">
        <v>3904</v>
      </c>
      <c r="I755">
        <v>3960</v>
      </c>
      <c r="J755" s="6">
        <f>Tabella1[[#This Row],[ASS. FINALI]]-Tabella1[[#This Row],[ASS.INIZIALI]]</f>
        <v>56</v>
      </c>
      <c r="K755" t="s">
        <v>20</v>
      </c>
      <c r="M755" s="6">
        <f>ROUNDDOWN(IF(Tabella1[[#This Row],[DOPPIO OPERATORE '[SI/NO']]]="SI",Tabella1[[#This Row],[DIFFERENZA]]/2,Tabella1[[#This Row],[DIFFERENZA]]),0)</f>
        <v>56</v>
      </c>
      <c r="O755" s="6">
        <f>Tabella1[[#This Row],[DIFFERENZA EFFETTIVA SE DOPPIO OPERATORE]]-Tabella1[[#This Row],[SCARTI]]</f>
        <v>56</v>
      </c>
      <c r="P755" s="4">
        <v>0.72916666666666663</v>
      </c>
      <c r="Q755" s="4">
        <v>0.75</v>
      </c>
      <c r="R755" s="5">
        <f>Tabella1[[#This Row],[ORA FINE MATTINA]]-Tabella1[[#This Row],[ORA INIZIO MATTINA]]</f>
        <v>2.083333333333337E-2</v>
      </c>
      <c r="S755" s="4"/>
      <c r="T755" s="4"/>
      <c r="U755" s="5">
        <f>Tabella1[[#This Row],[ORA FINE POMERIGGIO]]-Tabella1[[#This Row],[ORA INIZIO POMERIGGIO]]</f>
        <v>0</v>
      </c>
      <c r="V755" s="5">
        <f>Tabella1[[#This Row],[TOT. TEMPO POMERIGGIO]]+Tabella1[[#This Row],[TOT. TEMPO MATTINA]]</f>
        <v>2.083333333333337E-2</v>
      </c>
      <c r="W755" s="7">
        <f>((HOUR(Tabella1[[#This Row],[TOT. ORE]])*60)+MINUTE(Tabella1[[#This Row],[TOT. ORE]]))</f>
        <v>30</v>
      </c>
      <c r="Y755" s="6">
        <f>Tabella1[[#This Row],[TOT. MINUTI]]-Tabella1[[#This Row],[FERMO MACCHINA]]</f>
        <v>30</v>
      </c>
      <c r="Z755" s="6">
        <f>ROUNDDOWN(Tabella1[[#This Row],[DIFFERENZA EFFETTIVA - SCARTI]]/Tabella1[[#This Row],[TEMPO EFFETTIVO]]*60,0)</f>
        <v>112</v>
      </c>
    </row>
    <row r="756" spans="1:26" x14ac:dyDescent="0.25">
      <c r="A756" s="1">
        <v>44672</v>
      </c>
      <c r="B756">
        <v>2</v>
      </c>
      <c r="C756" s="6" t="str">
        <f>VLOOKUP(Tabella1[[#This Row],[COD. OPERATORE]],Tabella3[],2,FALSE)</f>
        <v>DAVIDE</v>
      </c>
      <c r="D756" t="s">
        <v>74</v>
      </c>
      <c r="E756" t="s">
        <v>155</v>
      </c>
      <c r="F756">
        <v>4</v>
      </c>
      <c r="G756" s="6" t="str">
        <f>VLOOKUP(Tabella1[[#This Row],[COD. MACCHINA]],Tabella35[],2,FALSE)</f>
        <v>LASER VERDE</v>
      </c>
      <c r="H756">
        <v>3656</v>
      </c>
      <c r="I756">
        <v>4419</v>
      </c>
      <c r="J756" s="6">
        <f>Tabella1[[#This Row],[ASS. FINALI]]-Tabella1[[#This Row],[ASS.INIZIALI]]</f>
        <v>763</v>
      </c>
      <c r="K756" t="s">
        <v>20</v>
      </c>
      <c r="M756" s="6">
        <f>ROUNDDOWN(IF(Tabella1[[#This Row],[DOPPIO OPERATORE '[SI/NO']]]="SI",Tabella1[[#This Row],[DIFFERENZA]]/2,Tabella1[[#This Row],[DIFFERENZA]]),0)</f>
        <v>763</v>
      </c>
      <c r="O756" s="6">
        <f>Tabella1[[#This Row],[DIFFERENZA EFFETTIVA SE DOPPIO OPERATORE]]-Tabella1[[#This Row],[SCARTI]]</f>
        <v>763</v>
      </c>
      <c r="P756" s="4">
        <v>0.33333333333333331</v>
      </c>
      <c r="Q756" s="4">
        <v>12</v>
      </c>
      <c r="R756" s="5">
        <f>Tabella1[[#This Row],[ORA FINE MATTINA]]-Tabella1[[#This Row],[ORA INIZIO MATTINA]]</f>
        <v>11.666666666666666</v>
      </c>
      <c r="S756" s="4">
        <v>0.58333333333333337</v>
      </c>
      <c r="T756" s="4">
        <v>0.75</v>
      </c>
      <c r="U756" s="5">
        <f>Tabella1[[#This Row],[ORA FINE POMERIGGIO]]-Tabella1[[#This Row],[ORA INIZIO POMERIGGIO]]</f>
        <v>0.16666666666666663</v>
      </c>
      <c r="V756" s="5">
        <f>Tabella1[[#This Row],[TOT. TEMPO POMERIGGIO]]+Tabella1[[#This Row],[TOT. TEMPO MATTINA]]</f>
        <v>11.833333333333332</v>
      </c>
      <c r="W756" s="7">
        <f>((HOUR(Tabella1[[#This Row],[TOT. ORE]])*60)+MINUTE(Tabella1[[#This Row],[TOT. ORE]]))</f>
        <v>1200</v>
      </c>
      <c r="Y756" s="6">
        <f>Tabella1[[#This Row],[TOT. MINUTI]]-Tabella1[[#This Row],[FERMO MACCHINA]]</f>
        <v>1200</v>
      </c>
      <c r="Z756" s="6">
        <f>ROUNDDOWN(Tabella1[[#This Row],[DIFFERENZA EFFETTIVA - SCARTI]]/Tabella1[[#This Row],[TEMPO EFFETTIVO]]*60,0)</f>
        <v>38</v>
      </c>
    </row>
    <row r="757" spans="1:26" x14ac:dyDescent="0.25">
      <c r="A757" s="1">
        <v>44672</v>
      </c>
      <c r="B757">
        <v>2</v>
      </c>
      <c r="C757" s="6" t="str">
        <f>VLOOKUP(Tabella1[[#This Row],[COD. OPERATORE]],Tabella3[],2,FALSE)</f>
        <v>DAVIDE</v>
      </c>
      <c r="D757" t="s">
        <v>74</v>
      </c>
      <c r="E757" t="s">
        <v>182</v>
      </c>
      <c r="F757">
        <v>22</v>
      </c>
      <c r="G757" s="6" t="str">
        <f>VLOOKUP(Tabella1[[#This Row],[COD. MACCHINA]],Tabella35[],2,FALSE)</f>
        <v>LASER VIOLA</v>
      </c>
      <c r="H757">
        <v>3960</v>
      </c>
      <c r="I757">
        <v>4720</v>
      </c>
      <c r="J757" s="6">
        <f>Tabella1[[#This Row],[ASS. FINALI]]-Tabella1[[#This Row],[ASS.INIZIALI]]</f>
        <v>760</v>
      </c>
      <c r="K757" t="s">
        <v>20</v>
      </c>
      <c r="M757" s="6">
        <f>ROUNDDOWN(IF(Tabella1[[#This Row],[DOPPIO OPERATORE '[SI/NO']]]="SI",Tabella1[[#This Row],[DIFFERENZA]]/2,Tabella1[[#This Row],[DIFFERENZA]]),0)</f>
        <v>760</v>
      </c>
      <c r="O757" s="6">
        <f>Tabella1[[#This Row],[DIFFERENZA EFFETTIVA SE DOPPIO OPERATORE]]-Tabella1[[#This Row],[SCARTI]]</f>
        <v>760</v>
      </c>
      <c r="P757" s="4">
        <v>0.33333333333333331</v>
      </c>
      <c r="Q757" s="4">
        <v>0.5</v>
      </c>
      <c r="R757" s="5">
        <f>Tabella1[[#This Row],[ORA FINE MATTINA]]-Tabella1[[#This Row],[ORA INIZIO MATTINA]]</f>
        <v>0.16666666666666669</v>
      </c>
      <c r="S757" s="4">
        <v>0.58333333333333337</v>
      </c>
      <c r="T757" s="4">
        <v>0.75</v>
      </c>
      <c r="U757" s="5">
        <f>Tabella1[[#This Row],[ORA FINE POMERIGGIO]]-Tabella1[[#This Row],[ORA INIZIO POMERIGGIO]]</f>
        <v>0.16666666666666663</v>
      </c>
      <c r="V757" s="5">
        <f>Tabella1[[#This Row],[TOT. TEMPO POMERIGGIO]]+Tabella1[[#This Row],[TOT. TEMPO MATTINA]]</f>
        <v>0.33333333333333331</v>
      </c>
      <c r="W757" s="7">
        <f>((HOUR(Tabella1[[#This Row],[TOT. ORE]])*60)+MINUTE(Tabella1[[#This Row],[TOT. ORE]]))</f>
        <v>480</v>
      </c>
      <c r="Y757" s="6">
        <f>Tabella1[[#This Row],[TOT. MINUTI]]-Tabella1[[#This Row],[FERMO MACCHINA]]</f>
        <v>480</v>
      </c>
      <c r="Z757" s="6">
        <f>ROUNDDOWN(Tabella1[[#This Row],[DIFFERENZA EFFETTIVA - SCARTI]]/Tabella1[[#This Row],[TEMPO EFFETTIVO]]*60,0)</f>
        <v>95</v>
      </c>
    </row>
    <row r="758" spans="1:26" x14ac:dyDescent="0.25">
      <c r="A758" s="1">
        <v>44662</v>
      </c>
      <c r="B758">
        <v>35</v>
      </c>
      <c r="C758" s="6" t="str">
        <f>VLOOKUP(Tabella1[[#This Row],[COD. OPERATORE]],Tabella3[],2,FALSE)</f>
        <v>MELANIA</v>
      </c>
      <c r="D758" t="s">
        <v>56</v>
      </c>
      <c r="E758" t="s">
        <v>71</v>
      </c>
      <c r="F758" t="s">
        <v>64</v>
      </c>
      <c r="G758" s="6" t="str">
        <f>VLOOKUP(Tabella1[[#This Row],[COD. MACCHINA]],Tabella35[],2,FALSE)</f>
        <v>MANUALE</v>
      </c>
      <c r="H758">
        <v>730</v>
      </c>
      <c r="I758">
        <v>1250</v>
      </c>
      <c r="J758" s="6">
        <f>Tabella1[[#This Row],[ASS. FINALI]]-Tabella1[[#This Row],[ASS.INIZIALI]]</f>
        <v>520</v>
      </c>
      <c r="K758" t="s">
        <v>58</v>
      </c>
      <c r="M758" s="6">
        <f>ROUNDDOWN(IF(Tabella1[[#This Row],[DOPPIO OPERATORE '[SI/NO']]]="SI",Tabella1[[#This Row],[DIFFERENZA]]/2,Tabella1[[#This Row],[DIFFERENZA]]),0)</f>
        <v>260</v>
      </c>
      <c r="O758" s="6">
        <f>Tabella1[[#This Row],[DIFFERENZA EFFETTIVA SE DOPPIO OPERATORE]]-Tabella1[[#This Row],[SCARTI]]</f>
        <v>260</v>
      </c>
      <c r="P758" s="4">
        <v>0.35416666666666669</v>
      </c>
      <c r="Q758" s="4">
        <v>0.48958333333333331</v>
      </c>
      <c r="R758" s="5">
        <f>Tabella1[[#This Row],[ORA FINE MATTINA]]-Tabella1[[#This Row],[ORA INIZIO MATTINA]]</f>
        <v>0.13541666666666663</v>
      </c>
      <c r="S758" s="4"/>
      <c r="T758" s="4"/>
      <c r="U758" s="5">
        <f>Tabella1[[#This Row],[ORA FINE POMERIGGIO]]-Tabella1[[#This Row],[ORA INIZIO POMERIGGIO]]</f>
        <v>0</v>
      </c>
      <c r="V758" s="5">
        <f>Tabella1[[#This Row],[TOT. TEMPO POMERIGGIO]]+Tabella1[[#This Row],[TOT. TEMPO MATTINA]]</f>
        <v>0.13541666666666663</v>
      </c>
      <c r="W758" s="7">
        <f>((HOUR(Tabella1[[#This Row],[TOT. ORE]])*60)+MINUTE(Tabella1[[#This Row],[TOT. ORE]]))</f>
        <v>195</v>
      </c>
      <c r="Y758" s="6">
        <f>Tabella1[[#This Row],[TOT. MINUTI]]-Tabella1[[#This Row],[FERMO MACCHINA]]</f>
        <v>195</v>
      </c>
      <c r="Z758" s="6">
        <f>ROUNDDOWN(Tabella1[[#This Row],[DIFFERENZA EFFETTIVA - SCARTI]]/Tabella1[[#This Row],[TEMPO EFFETTIVO]]*60,0)</f>
        <v>80</v>
      </c>
    </row>
    <row r="759" spans="1:26" x14ac:dyDescent="0.25">
      <c r="A759" s="1">
        <v>44662</v>
      </c>
      <c r="B759">
        <v>35</v>
      </c>
      <c r="C759" s="6" t="str">
        <f>VLOOKUP(Tabella1[[#This Row],[COD. OPERATORE]],Tabella3[],2,FALSE)</f>
        <v>MELANIA</v>
      </c>
      <c r="D759" t="s">
        <v>56</v>
      </c>
      <c r="E759" t="s">
        <v>259</v>
      </c>
      <c r="F759" t="s">
        <v>64</v>
      </c>
      <c r="G759" s="6" t="str">
        <f>VLOOKUP(Tabella1[[#This Row],[COD. MACCHINA]],Tabella35[],2,FALSE)</f>
        <v>MANUALE</v>
      </c>
      <c r="H759">
        <v>0</v>
      </c>
      <c r="I759">
        <v>1250</v>
      </c>
      <c r="J759" s="6">
        <f>Tabella1[[#This Row],[ASS. FINALI]]-Tabella1[[#This Row],[ASS.INIZIALI]]</f>
        <v>1250</v>
      </c>
      <c r="K759" t="s">
        <v>58</v>
      </c>
      <c r="M759" s="6">
        <f>ROUNDDOWN(IF(Tabella1[[#This Row],[DOPPIO OPERATORE '[SI/NO']]]="SI",Tabella1[[#This Row],[DIFFERENZA]]/2,Tabella1[[#This Row],[DIFFERENZA]]),0)</f>
        <v>625</v>
      </c>
      <c r="O759" s="6">
        <f>Tabella1[[#This Row],[DIFFERENZA EFFETTIVA SE DOPPIO OPERATORE]]-Tabella1[[#This Row],[SCARTI]]</f>
        <v>625</v>
      </c>
      <c r="P759" s="4">
        <v>0.48958333333333331</v>
      </c>
      <c r="Q759" s="4">
        <v>0.5</v>
      </c>
      <c r="R759" s="5">
        <f>Tabella1[[#This Row],[ORA FINE MATTINA]]-Tabella1[[#This Row],[ORA INIZIO MATTINA]]</f>
        <v>1.0416666666666685E-2</v>
      </c>
      <c r="S759" s="4">
        <v>0.5625</v>
      </c>
      <c r="T759" s="4">
        <v>0.68055555555555547</v>
      </c>
      <c r="U759" s="5">
        <f>Tabella1[[#This Row],[ORA FINE POMERIGGIO]]-Tabella1[[#This Row],[ORA INIZIO POMERIGGIO]]</f>
        <v>0.11805555555555547</v>
      </c>
      <c r="V759" s="5">
        <f>Tabella1[[#This Row],[TOT. TEMPO POMERIGGIO]]+Tabella1[[#This Row],[TOT. TEMPO MATTINA]]</f>
        <v>0.12847222222222215</v>
      </c>
      <c r="W759" s="7">
        <f>((HOUR(Tabella1[[#This Row],[TOT. ORE]])*60)+MINUTE(Tabella1[[#This Row],[TOT. ORE]]))</f>
        <v>185</v>
      </c>
      <c r="Y759" s="6">
        <f>Tabella1[[#This Row],[TOT. MINUTI]]-Tabella1[[#This Row],[FERMO MACCHINA]]</f>
        <v>185</v>
      </c>
      <c r="Z759" s="6">
        <f>ROUNDDOWN(Tabella1[[#This Row],[DIFFERENZA EFFETTIVA - SCARTI]]/Tabella1[[#This Row],[TEMPO EFFETTIVO]]*60,0)</f>
        <v>202</v>
      </c>
    </row>
    <row r="760" spans="1:26" x14ac:dyDescent="0.25">
      <c r="A760" s="1">
        <v>44662</v>
      </c>
      <c r="B760">
        <v>35</v>
      </c>
      <c r="C760" s="6" t="str">
        <f>VLOOKUP(Tabella1[[#This Row],[COD. OPERATORE]],Tabella3[],2,FALSE)</f>
        <v>MELANIA</v>
      </c>
      <c r="D760" t="s">
        <v>56</v>
      </c>
      <c r="E760" t="s">
        <v>337</v>
      </c>
      <c r="F760" t="s">
        <v>64</v>
      </c>
      <c r="G760" s="6" t="str">
        <f>VLOOKUP(Tabella1[[#This Row],[COD. MACCHINA]],Tabella35[],2,FALSE)</f>
        <v>MANUALE</v>
      </c>
      <c r="H760">
        <v>0</v>
      </c>
      <c r="I760">
        <v>490</v>
      </c>
      <c r="J760" s="6">
        <f>Tabella1[[#This Row],[ASS. FINALI]]-Tabella1[[#This Row],[ASS.INIZIALI]]</f>
        <v>490</v>
      </c>
      <c r="K760" t="s">
        <v>58</v>
      </c>
      <c r="M760" s="6">
        <f>ROUNDDOWN(IF(Tabella1[[#This Row],[DOPPIO OPERATORE '[SI/NO']]]="SI",Tabella1[[#This Row],[DIFFERENZA]]/2,Tabella1[[#This Row],[DIFFERENZA]]),0)</f>
        <v>245</v>
      </c>
      <c r="O760" s="6">
        <f>Tabella1[[#This Row],[DIFFERENZA EFFETTIVA SE DOPPIO OPERATORE]]-Tabella1[[#This Row],[SCARTI]]</f>
        <v>245</v>
      </c>
      <c r="P760" s="4">
        <v>0.68055555555555547</v>
      </c>
      <c r="Q760" s="4">
        <v>0.72916666666666663</v>
      </c>
      <c r="R760" s="5">
        <f>Tabella1[[#This Row],[ORA FINE MATTINA]]-Tabella1[[#This Row],[ORA INIZIO MATTINA]]</f>
        <v>4.861111111111116E-2</v>
      </c>
      <c r="S760" s="4"/>
      <c r="T760" s="4"/>
      <c r="U760" s="5">
        <f>Tabella1[[#This Row],[ORA FINE POMERIGGIO]]-Tabella1[[#This Row],[ORA INIZIO POMERIGGIO]]</f>
        <v>0</v>
      </c>
      <c r="V760" s="5">
        <f>Tabella1[[#This Row],[TOT. TEMPO POMERIGGIO]]+Tabella1[[#This Row],[TOT. TEMPO MATTINA]]</f>
        <v>4.861111111111116E-2</v>
      </c>
      <c r="W760" s="7">
        <f>((HOUR(Tabella1[[#This Row],[TOT. ORE]])*60)+MINUTE(Tabella1[[#This Row],[TOT. ORE]]))</f>
        <v>70</v>
      </c>
      <c r="Y760" s="6">
        <f>Tabella1[[#This Row],[TOT. MINUTI]]-Tabella1[[#This Row],[FERMO MACCHINA]]</f>
        <v>70</v>
      </c>
      <c r="Z760" s="6">
        <f>ROUNDDOWN(Tabella1[[#This Row],[DIFFERENZA EFFETTIVA - SCARTI]]/Tabella1[[#This Row],[TEMPO EFFETTIVO]]*60,0)</f>
        <v>210</v>
      </c>
    </row>
    <row r="761" spans="1:26" x14ac:dyDescent="0.25">
      <c r="A761" s="1">
        <v>44663</v>
      </c>
      <c r="B761">
        <v>35</v>
      </c>
      <c r="C761" s="6" t="str">
        <f>VLOOKUP(Tabella1[[#This Row],[COD. OPERATORE]],Tabella3[],2,FALSE)</f>
        <v>MELANIA</v>
      </c>
      <c r="D761" t="s">
        <v>56</v>
      </c>
      <c r="E761" t="s">
        <v>109</v>
      </c>
      <c r="F761" t="s">
        <v>64</v>
      </c>
      <c r="G761" s="6" t="str">
        <f>VLOOKUP(Tabella1[[#This Row],[COD. MACCHINA]],Tabella35[],2,FALSE)</f>
        <v>MANUALE</v>
      </c>
      <c r="H761">
        <v>490</v>
      </c>
      <c r="I761">
        <v>640</v>
      </c>
      <c r="J761" s="6">
        <f>Tabella1[[#This Row],[ASS. FINALI]]-Tabella1[[#This Row],[ASS.INIZIALI]]</f>
        <v>150</v>
      </c>
      <c r="K761" t="s">
        <v>58</v>
      </c>
      <c r="M761" s="6">
        <f>ROUNDDOWN(IF(Tabella1[[#This Row],[DOPPIO OPERATORE '[SI/NO']]]="SI",Tabella1[[#This Row],[DIFFERENZA]]/2,Tabella1[[#This Row],[DIFFERENZA]]),0)</f>
        <v>75</v>
      </c>
      <c r="O761" s="6">
        <f>Tabella1[[#This Row],[DIFFERENZA EFFETTIVA SE DOPPIO OPERATORE]]-Tabella1[[#This Row],[SCARTI]]</f>
        <v>75</v>
      </c>
      <c r="P761" s="4">
        <v>0.36458333333333331</v>
      </c>
      <c r="Q761" s="4">
        <v>0.37847222222222227</v>
      </c>
      <c r="R761" s="5">
        <f>Tabella1[[#This Row],[ORA FINE MATTINA]]-Tabella1[[#This Row],[ORA INIZIO MATTINA]]</f>
        <v>1.3888888888888951E-2</v>
      </c>
      <c r="S761" s="4"/>
      <c r="T761" s="4"/>
      <c r="U761" s="5">
        <f>Tabella1[[#This Row],[ORA FINE POMERIGGIO]]-Tabella1[[#This Row],[ORA INIZIO POMERIGGIO]]</f>
        <v>0</v>
      </c>
      <c r="V761" s="5">
        <f>Tabella1[[#This Row],[TOT. TEMPO POMERIGGIO]]+Tabella1[[#This Row],[TOT. TEMPO MATTINA]]</f>
        <v>1.3888888888888951E-2</v>
      </c>
      <c r="W761" s="7">
        <f>((HOUR(Tabella1[[#This Row],[TOT. ORE]])*60)+MINUTE(Tabella1[[#This Row],[TOT. ORE]]))</f>
        <v>20</v>
      </c>
      <c r="Y761" s="6">
        <f>Tabella1[[#This Row],[TOT. MINUTI]]-Tabella1[[#This Row],[FERMO MACCHINA]]</f>
        <v>20</v>
      </c>
      <c r="Z761" s="6">
        <f>ROUNDDOWN(Tabella1[[#This Row],[DIFFERENZA EFFETTIVA - SCARTI]]/Tabella1[[#This Row],[TEMPO EFFETTIVO]]*60,0)</f>
        <v>225</v>
      </c>
    </row>
    <row r="762" spans="1:26" x14ac:dyDescent="0.25">
      <c r="A762" s="1">
        <v>44663</v>
      </c>
      <c r="B762">
        <v>35</v>
      </c>
      <c r="C762" s="6" t="str">
        <f>VLOOKUP(Tabella1[[#This Row],[COD. OPERATORE]],Tabella3[],2,FALSE)</f>
        <v>MELANIA</v>
      </c>
      <c r="D762" t="s">
        <v>56</v>
      </c>
      <c r="E762" t="s">
        <v>108</v>
      </c>
      <c r="F762" t="s">
        <v>64</v>
      </c>
      <c r="G762" s="6" t="str">
        <f>VLOOKUP(Tabella1[[#This Row],[COD. MACCHINA]],Tabella35[],2,FALSE)</f>
        <v>MANUALE</v>
      </c>
      <c r="H762">
        <v>0</v>
      </c>
      <c r="I762">
        <v>700</v>
      </c>
      <c r="J762" s="6">
        <f>Tabella1[[#This Row],[ASS. FINALI]]-Tabella1[[#This Row],[ASS.INIZIALI]]</f>
        <v>700</v>
      </c>
      <c r="K762" t="s">
        <v>58</v>
      </c>
      <c r="M762" s="6">
        <f>ROUNDDOWN(IF(Tabella1[[#This Row],[DOPPIO OPERATORE '[SI/NO']]]="SI",Tabella1[[#This Row],[DIFFERENZA]]/2,Tabella1[[#This Row],[DIFFERENZA]]),0)</f>
        <v>350</v>
      </c>
      <c r="O762" s="6">
        <f>Tabella1[[#This Row],[DIFFERENZA EFFETTIVA SE DOPPIO OPERATORE]]-Tabella1[[#This Row],[SCARTI]]</f>
        <v>350</v>
      </c>
      <c r="P762" s="4">
        <v>0.37847222222222227</v>
      </c>
      <c r="Q762" s="4">
        <v>0.4236111111111111</v>
      </c>
      <c r="R762" s="5">
        <f>Tabella1[[#This Row],[ORA FINE MATTINA]]-Tabella1[[#This Row],[ORA INIZIO MATTINA]]</f>
        <v>4.513888888888884E-2</v>
      </c>
      <c r="S762" s="4"/>
      <c r="T762" s="4"/>
      <c r="U762" s="5">
        <f>Tabella1[[#This Row],[ORA FINE POMERIGGIO]]-Tabella1[[#This Row],[ORA INIZIO POMERIGGIO]]</f>
        <v>0</v>
      </c>
      <c r="V762" s="5">
        <f>Tabella1[[#This Row],[TOT. TEMPO POMERIGGIO]]+Tabella1[[#This Row],[TOT. TEMPO MATTINA]]</f>
        <v>4.513888888888884E-2</v>
      </c>
      <c r="W762" s="7">
        <f>((HOUR(Tabella1[[#This Row],[TOT. ORE]])*60)+MINUTE(Tabella1[[#This Row],[TOT. ORE]]))</f>
        <v>65</v>
      </c>
      <c r="Y762" s="6">
        <f>Tabella1[[#This Row],[TOT. MINUTI]]-Tabella1[[#This Row],[FERMO MACCHINA]]</f>
        <v>65</v>
      </c>
      <c r="Z762" s="6">
        <f>ROUNDDOWN(Tabella1[[#This Row],[DIFFERENZA EFFETTIVA - SCARTI]]/Tabella1[[#This Row],[TEMPO EFFETTIVO]]*60,0)</f>
        <v>323</v>
      </c>
    </row>
    <row r="763" spans="1:26" x14ac:dyDescent="0.25">
      <c r="A763" s="1">
        <v>44663</v>
      </c>
      <c r="B763">
        <v>35</v>
      </c>
      <c r="C763" s="6" t="str">
        <f>VLOOKUP(Tabella1[[#This Row],[COD. OPERATORE]],Tabella3[],2,FALSE)</f>
        <v>MELANIA</v>
      </c>
      <c r="D763" t="s">
        <v>56</v>
      </c>
      <c r="E763" t="s">
        <v>162</v>
      </c>
      <c r="F763" t="s">
        <v>64</v>
      </c>
      <c r="G763" s="6" t="str">
        <f>VLOOKUP(Tabella1[[#This Row],[COD. MACCHINA]],Tabella35[],2,FALSE)</f>
        <v>MANUALE</v>
      </c>
      <c r="H763">
        <v>0</v>
      </c>
      <c r="I763">
        <v>2000</v>
      </c>
      <c r="J763" s="6">
        <f>Tabella1[[#This Row],[ASS. FINALI]]-Tabella1[[#This Row],[ASS.INIZIALI]]</f>
        <v>2000</v>
      </c>
      <c r="K763" t="s">
        <v>58</v>
      </c>
      <c r="M763" s="6">
        <f>ROUNDDOWN(IF(Tabella1[[#This Row],[DOPPIO OPERATORE '[SI/NO']]]="SI",Tabella1[[#This Row],[DIFFERENZA]]/2,Tabella1[[#This Row],[DIFFERENZA]]),0)</f>
        <v>1000</v>
      </c>
      <c r="O763" s="6">
        <f>Tabella1[[#This Row],[DIFFERENZA EFFETTIVA SE DOPPIO OPERATORE]]-Tabella1[[#This Row],[SCARTI]]</f>
        <v>1000</v>
      </c>
      <c r="P763" s="4">
        <v>0.4236111111111111</v>
      </c>
      <c r="Q763" s="4">
        <v>0.5</v>
      </c>
      <c r="R763" s="5">
        <f>Tabella1[[#This Row],[ORA FINE MATTINA]]-Tabella1[[#This Row],[ORA INIZIO MATTINA]]</f>
        <v>7.6388888888888895E-2</v>
      </c>
      <c r="S763" s="4">
        <v>0.5625</v>
      </c>
      <c r="T763" s="4">
        <v>0.66666666666666663</v>
      </c>
      <c r="U763" s="5">
        <f>Tabella1[[#This Row],[ORA FINE POMERIGGIO]]-Tabella1[[#This Row],[ORA INIZIO POMERIGGIO]]</f>
        <v>0.10416666666666663</v>
      </c>
      <c r="V763" s="5">
        <f>Tabella1[[#This Row],[TOT. TEMPO POMERIGGIO]]+Tabella1[[#This Row],[TOT. TEMPO MATTINA]]</f>
        <v>0.18055555555555552</v>
      </c>
      <c r="W763" s="7">
        <f>((HOUR(Tabella1[[#This Row],[TOT. ORE]])*60)+MINUTE(Tabella1[[#This Row],[TOT. ORE]]))</f>
        <v>260</v>
      </c>
      <c r="Y763" s="6">
        <f>Tabella1[[#This Row],[TOT. MINUTI]]-Tabella1[[#This Row],[FERMO MACCHINA]]</f>
        <v>260</v>
      </c>
      <c r="Z763" s="6">
        <f>ROUNDDOWN(Tabella1[[#This Row],[DIFFERENZA EFFETTIVA - SCARTI]]/Tabella1[[#This Row],[TEMPO EFFETTIVO]]*60,0)</f>
        <v>230</v>
      </c>
    </row>
    <row r="764" spans="1:26" x14ac:dyDescent="0.25">
      <c r="A764" s="1">
        <v>44663</v>
      </c>
      <c r="B764">
        <v>35</v>
      </c>
      <c r="C764" s="6" t="str">
        <f>VLOOKUP(Tabella1[[#This Row],[COD. OPERATORE]],Tabella3[],2,FALSE)</f>
        <v>MELANIA</v>
      </c>
      <c r="D764" t="s">
        <v>56</v>
      </c>
      <c r="E764" t="s">
        <v>112</v>
      </c>
      <c r="F764" t="s">
        <v>64</v>
      </c>
      <c r="G764" s="6" t="str">
        <f>VLOOKUP(Tabella1[[#This Row],[COD. MACCHINA]],Tabella35[],2,FALSE)</f>
        <v>MANUALE</v>
      </c>
      <c r="H764">
        <v>0</v>
      </c>
      <c r="I764">
        <v>240</v>
      </c>
      <c r="J764" s="6">
        <f>Tabella1[[#This Row],[ASS. FINALI]]-Tabella1[[#This Row],[ASS.INIZIALI]]</f>
        <v>240</v>
      </c>
      <c r="K764" t="s">
        <v>58</v>
      </c>
      <c r="M764" s="6">
        <f>ROUNDDOWN(IF(Tabella1[[#This Row],[DOPPIO OPERATORE '[SI/NO']]]="SI",Tabella1[[#This Row],[DIFFERENZA]]/2,Tabella1[[#This Row],[DIFFERENZA]]),0)</f>
        <v>120</v>
      </c>
      <c r="O764" s="6">
        <f>Tabella1[[#This Row],[DIFFERENZA EFFETTIVA SE DOPPIO OPERATORE]]-Tabella1[[#This Row],[SCARTI]]</f>
        <v>120</v>
      </c>
      <c r="P764" s="4">
        <v>0.66666666666666663</v>
      </c>
      <c r="Q764" s="4">
        <v>0.72916666666666663</v>
      </c>
      <c r="R764" s="5">
        <f>Tabella1[[#This Row],[ORA FINE MATTINA]]-Tabella1[[#This Row],[ORA INIZIO MATTINA]]</f>
        <v>6.25E-2</v>
      </c>
      <c r="S764" s="4"/>
      <c r="T764" s="4"/>
      <c r="U764" s="5">
        <f>Tabella1[[#This Row],[ORA FINE POMERIGGIO]]-Tabella1[[#This Row],[ORA INIZIO POMERIGGIO]]</f>
        <v>0</v>
      </c>
      <c r="V764" s="5">
        <f>Tabella1[[#This Row],[TOT. TEMPO POMERIGGIO]]+Tabella1[[#This Row],[TOT. TEMPO MATTINA]]</f>
        <v>6.25E-2</v>
      </c>
      <c r="W764" s="7">
        <f>((HOUR(Tabella1[[#This Row],[TOT. ORE]])*60)+MINUTE(Tabella1[[#This Row],[TOT. ORE]]))</f>
        <v>90</v>
      </c>
      <c r="Y764" s="6">
        <f>Tabella1[[#This Row],[TOT. MINUTI]]-Tabella1[[#This Row],[FERMO MACCHINA]]</f>
        <v>90</v>
      </c>
      <c r="Z764" s="6">
        <f>ROUNDDOWN(Tabella1[[#This Row],[DIFFERENZA EFFETTIVA - SCARTI]]/Tabella1[[#This Row],[TEMPO EFFETTIVO]]*60,0)</f>
        <v>80</v>
      </c>
    </row>
    <row r="765" spans="1:26" x14ac:dyDescent="0.25">
      <c r="A765" s="1">
        <v>44664</v>
      </c>
      <c r="B765">
        <v>35</v>
      </c>
      <c r="C765" s="6" t="str">
        <f>VLOOKUP(Tabella1[[#This Row],[COD. OPERATORE]],Tabella3[],2,FALSE)</f>
        <v>MELANIA</v>
      </c>
      <c r="D765" t="s">
        <v>56</v>
      </c>
      <c r="E765" t="s">
        <v>112</v>
      </c>
      <c r="F765" t="s">
        <v>64</v>
      </c>
      <c r="G765" s="6" t="str">
        <f>VLOOKUP(Tabella1[[#This Row],[COD. MACCHINA]],Tabella35[],2,FALSE)</f>
        <v>MANUALE</v>
      </c>
      <c r="H765">
        <v>240</v>
      </c>
      <c r="I765">
        <v>320</v>
      </c>
      <c r="J765" s="6">
        <f>Tabella1[[#This Row],[ASS. FINALI]]-Tabella1[[#This Row],[ASS.INIZIALI]]</f>
        <v>80</v>
      </c>
      <c r="K765" t="s">
        <v>20</v>
      </c>
      <c r="M765" s="6">
        <f>ROUNDDOWN(IF(Tabella1[[#This Row],[DOPPIO OPERATORE '[SI/NO']]]="SI",Tabella1[[#This Row],[DIFFERENZA]]/2,Tabella1[[#This Row],[DIFFERENZA]]),0)</f>
        <v>80</v>
      </c>
      <c r="O765" s="6">
        <f>Tabella1[[#This Row],[DIFFERENZA EFFETTIVA SE DOPPIO OPERATORE]]-Tabella1[[#This Row],[SCARTI]]</f>
        <v>80</v>
      </c>
      <c r="P765" s="4">
        <v>0.3611111111111111</v>
      </c>
      <c r="Q765" s="4">
        <v>0.37152777777777773</v>
      </c>
      <c r="R765" s="5">
        <f>Tabella1[[#This Row],[ORA FINE MATTINA]]-Tabella1[[#This Row],[ORA INIZIO MATTINA]]</f>
        <v>1.041666666666663E-2</v>
      </c>
      <c r="S765" s="4"/>
      <c r="T765" s="4"/>
      <c r="U765" s="5">
        <f>Tabella1[[#This Row],[ORA FINE POMERIGGIO]]-Tabella1[[#This Row],[ORA INIZIO POMERIGGIO]]</f>
        <v>0</v>
      </c>
      <c r="V765" s="5">
        <f>Tabella1[[#This Row],[TOT. TEMPO POMERIGGIO]]+Tabella1[[#This Row],[TOT. TEMPO MATTINA]]</f>
        <v>1.041666666666663E-2</v>
      </c>
      <c r="W765" s="7">
        <f>((HOUR(Tabella1[[#This Row],[TOT. ORE]])*60)+MINUTE(Tabella1[[#This Row],[TOT. ORE]]))</f>
        <v>15</v>
      </c>
      <c r="Y765" s="6">
        <f>Tabella1[[#This Row],[TOT. MINUTI]]-Tabella1[[#This Row],[FERMO MACCHINA]]</f>
        <v>15</v>
      </c>
      <c r="Z765" s="6">
        <f>ROUNDDOWN(Tabella1[[#This Row],[DIFFERENZA EFFETTIVA - SCARTI]]/Tabella1[[#This Row],[TEMPO EFFETTIVO]]*60,0)</f>
        <v>320</v>
      </c>
    </row>
    <row r="766" spans="1:26" x14ac:dyDescent="0.25">
      <c r="A766" s="1">
        <v>44664</v>
      </c>
      <c r="B766">
        <v>35</v>
      </c>
      <c r="C766" s="6" t="str">
        <f>VLOOKUP(Tabella1[[#This Row],[COD. OPERATORE]],Tabella3[],2,FALSE)</f>
        <v>MELANIA</v>
      </c>
      <c r="D766" t="s">
        <v>56</v>
      </c>
      <c r="E766" t="s">
        <v>112</v>
      </c>
      <c r="F766" t="s">
        <v>64</v>
      </c>
      <c r="G766" s="6" t="str">
        <f>VLOOKUP(Tabella1[[#This Row],[COD. MACCHINA]],Tabella35[],2,FALSE)</f>
        <v>MANUALE</v>
      </c>
      <c r="H766">
        <v>0</v>
      </c>
      <c r="I766">
        <v>320</v>
      </c>
      <c r="J766" s="6">
        <f>Tabella1[[#This Row],[ASS. FINALI]]-Tabella1[[#This Row],[ASS.INIZIALI]]</f>
        <v>320</v>
      </c>
      <c r="K766" t="s">
        <v>58</v>
      </c>
      <c r="L766">
        <v>11</v>
      </c>
      <c r="M766" s="6">
        <f>ROUNDDOWN(IF(Tabella1[[#This Row],[DOPPIO OPERATORE '[SI/NO']]]="SI",Tabella1[[#This Row],[DIFFERENZA]]/2,Tabella1[[#This Row],[DIFFERENZA]]),0)</f>
        <v>160</v>
      </c>
      <c r="O766" s="6">
        <f>Tabella1[[#This Row],[DIFFERENZA EFFETTIVA SE DOPPIO OPERATORE]]-Tabella1[[#This Row],[SCARTI]]</f>
        <v>160</v>
      </c>
      <c r="P766" s="4">
        <v>0.37152777777777773</v>
      </c>
      <c r="Q766" s="4">
        <v>0.4236111111111111</v>
      </c>
      <c r="R766" s="5">
        <f>Tabella1[[#This Row],[ORA FINE MATTINA]]-Tabella1[[#This Row],[ORA INIZIO MATTINA]]</f>
        <v>5.208333333333337E-2</v>
      </c>
      <c r="S766" s="4"/>
      <c r="T766" s="4"/>
      <c r="U766" s="5">
        <f>Tabella1[[#This Row],[ORA FINE POMERIGGIO]]-Tabella1[[#This Row],[ORA INIZIO POMERIGGIO]]</f>
        <v>0</v>
      </c>
      <c r="V766" s="5">
        <f>Tabella1[[#This Row],[TOT. TEMPO POMERIGGIO]]+Tabella1[[#This Row],[TOT. TEMPO MATTINA]]</f>
        <v>5.208333333333337E-2</v>
      </c>
      <c r="W766" s="7">
        <f>((HOUR(Tabella1[[#This Row],[TOT. ORE]])*60)+MINUTE(Tabella1[[#This Row],[TOT. ORE]]))</f>
        <v>75</v>
      </c>
      <c r="Y766" s="6">
        <f>Tabella1[[#This Row],[TOT. MINUTI]]-Tabella1[[#This Row],[FERMO MACCHINA]]</f>
        <v>75</v>
      </c>
      <c r="Z766" s="6">
        <f>ROUNDDOWN(Tabella1[[#This Row],[DIFFERENZA EFFETTIVA - SCARTI]]/Tabella1[[#This Row],[TEMPO EFFETTIVO]]*60,0)</f>
        <v>128</v>
      </c>
    </row>
    <row r="767" spans="1:26" x14ac:dyDescent="0.25">
      <c r="A767" s="1">
        <v>44664</v>
      </c>
      <c r="B767">
        <v>35</v>
      </c>
      <c r="C767" s="6" t="str">
        <f>VLOOKUP(Tabella1[[#This Row],[COD. OPERATORE]],Tabella3[],2,FALSE)</f>
        <v>MELANIA</v>
      </c>
      <c r="D767" t="s">
        <v>56</v>
      </c>
      <c r="E767" t="s">
        <v>338</v>
      </c>
      <c r="F767" t="s">
        <v>64</v>
      </c>
      <c r="G767" s="6" t="str">
        <f>VLOOKUP(Tabella1[[#This Row],[COD. MACCHINA]],Tabella35[],2,FALSE)</f>
        <v>MANUALE</v>
      </c>
      <c r="H767">
        <v>0</v>
      </c>
      <c r="I767">
        <v>500</v>
      </c>
      <c r="J767" s="6">
        <f>Tabella1[[#This Row],[ASS. FINALI]]-Tabella1[[#This Row],[ASS.INIZIALI]]</f>
        <v>500</v>
      </c>
      <c r="K767" t="s">
        <v>20</v>
      </c>
      <c r="M767" s="6">
        <f>ROUNDDOWN(IF(Tabella1[[#This Row],[DOPPIO OPERATORE '[SI/NO']]]="SI",Tabella1[[#This Row],[DIFFERENZA]]/2,Tabella1[[#This Row],[DIFFERENZA]]),0)</f>
        <v>500</v>
      </c>
      <c r="O767" s="6">
        <f>Tabella1[[#This Row],[DIFFERENZA EFFETTIVA SE DOPPIO OPERATORE]]-Tabella1[[#This Row],[SCARTI]]</f>
        <v>500</v>
      </c>
      <c r="P767" s="4">
        <v>0.4236111111111111</v>
      </c>
      <c r="Q767" s="4">
        <v>0.5</v>
      </c>
      <c r="R767" s="5">
        <f>Tabella1[[#This Row],[ORA FINE MATTINA]]-Tabella1[[#This Row],[ORA INIZIO MATTINA]]</f>
        <v>7.6388888888888895E-2</v>
      </c>
      <c r="S767" s="4">
        <v>0.5625</v>
      </c>
      <c r="T767" s="4">
        <v>0.63888888888888895</v>
      </c>
      <c r="U767" s="5">
        <f>Tabella1[[#This Row],[ORA FINE POMERIGGIO]]-Tabella1[[#This Row],[ORA INIZIO POMERIGGIO]]</f>
        <v>7.6388888888888951E-2</v>
      </c>
      <c r="V767" s="5">
        <f>Tabella1[[#This Row],[TOT. TEMPO POMERIGGIO]]+Tabella1[[#This Row],[TOT. TEMPO MATTINA]]</f>
        <v>0.15277777777777785</v>
      </c>
      <c r="W767" s="7">
        <f>((HOUR(Tabella1[[#This Row],[TOT. ORE]])*60)+MINUTE(Tabella1[[#This Row],[TOT. ORE]]))</f>
        <v>220</v>
      </c>
      <c r="Y767" s="6">
        <f>Tabella1[[#This Row],[TOT. MINUTI]]-Tabella1[[#This Row],[FERMO MACCHINA]]</f>
        <v>220</v>
      </c>
      <c r="Z767" s="6">
        <f>ROUNDDOWN(Tabella1[[#This Row],[DIFFERENZA EFFETTIVA - SCARTI]]/Tabella1[[#This Row],[TEMPO EFFETTIVO]]*60,0)</f>
        <v>136</v>
      </c>
    </row>
    <row r="768" spans="1:26" x14ac:dyDescent="0.25">
      <c r="A768" s="1">
        <v>44665</v>
      </c>
      <c r="B768">
        <v>35</v>
      </c>
      <c r="C768" s="6" t="str">
        <f>VLOOKUP(Tabella1[[#This Row],[COD. OPERATORE]],Tabella3[],2,FALSE)</f>
        <v>MELANIA</v>
      </c>
      <c r="D768" t="s">
        <v>56</v>
      </c>
      <c r="E768" t="s">
        <v>339</v>
      </c>
      <c r="F768" t="s">
        <v>64</v>
      </c>
      <c r="G768" s="6" t="str">
        <f>VLOOKUP(Tabella1[[#This Row],[COD. MACCHINA]],Tabella35[],2,FALSE)</f>
        <v>MANUALE</v>
      </c>
      <c r="H768">
        <v>1778</v>
      </c>
      <c r="I768">
        <v>2006</v>
      </c>
      <c r="J768" s="6">
        <f>Tabella1[[#This Row],[ASS. FINALI]]-Tabella1[[#This Row],[ASS.INIZIALI]]</f>
        <v>228</v>
      </c>
      <c r="K768" t="s">
        <v>58</v>
      </c>
      <c r="L768">
        <v>1</v>
      </c>
      <c r="M768" s="6">
        <f>ROUNDDOWN(IF(Tabella1[[#This Row],[DOPPIO OPERATORE '[SI/NO']]]="SI",Tabella1[[#This Row],[DIFFERENZA]]/2,Tabella1[[#This Row],[DIFFERENZA]]),0)</f>
        <v>114</v>
      </c>
      <c r="O768" s="6">
        <f>Tabella1[[#This Row],[DIFFERENZA EFFETTIVA SE DOPPIO OPERATORE]]-Tabella1[[#This Row],[SCARTI]]</f>
        <v>114</v>
      </c>
      <c r="P768" s="4">
        <v>0.375</v>
      </c>
      <c r="Q768" s="4">
        <v>0.39583333333333331</v>
      </c>
      <c r="R768" s="5">
        <f>Tabella1[[#This Row],[ORA FINE MATTINA]]-Tabella1[[#This Row],[ORA INIZIO MATTINA]]</f>
        <v>2.0833333333333315E-2</v>
      </c>
      <c r="S768" s="4"/>
      <c r="T768" s="4"/>
      <c r="U768" s="5">
        <f>Tabella1[[#This Row],[ORA FINE POMERIGGIO]]-Tabella1[[#This Row],[ORA INIZIO POMERIGGIO]]</f>
        <v>0</v>
      </c>
      <c r="V768" s="5">
        <f>Tabella1[[#This Row],[TOT. TEMPO POMERIGGIO]]+Tabella1[[#This Row],[TOT. TEMPO MATTINA]]</f>
        <v>2.0833333333333315E-2</v>
      </c>
      <c r="W768" s="7">
        <f>((HOUR(Tabella1[[#This Row],[TOT. ORE]])*60)+MINUTE(Tabella1[[#This Row],[TOT. ORE]]))</f>
        <v>30</v>
      </c>
      <c r="Y768" s="6">
        <f>Tabella1[[#This Row],[TOT. MINUTI]]-Tabella1[[#This Row],[FERMO MACCHINA]]</f>
        <v>30</v>
      </c>
      <c r="Z768" s="6">
        <f>ROUNDDOWN(Tabella1[[#This Row],[DIFFERENZA EFFETTIVA - SCARTI]]/Tabella1[[#This Row],[TEMPO EFFETTIVO]]*60,0)</f>
        <v>228</v>
      </c>
    </row>
    <row r="769" spans="1:27" x14ac:dyDescent="0.25">
      <c r="A769" s="1">
        <v>44665</v>
      </c>
      <c r="B769">
        <v>35</v>
      </c>
      <c r="C769" s="6" t="str">
        <f>VLOOKUP(Tabella1[[#This Row],[COD. OPERATORE]],Tabella3[],2,FALSE)</f>
        <v>MELANIA</v>
      </c>
      <c r="D769" t="s">
        <v>56</v>
      </c>
      <c r="E769" t="s">
        <v>111</v>
      </c>
      <c r="F769" t="s">
        <v>64</v>
      </c>
      <c r="G769" s="6" t="str">
        <f>VLOOKUP(Tabella1[[#This Row],[COD. MACCHINA]],Tabella35[],2,FALSE)</f>
        <v>MANUALE</v>
      </c>
      <c r="H769">
        <v>300</v>
      </c>
      <c r="I769">
        <v>500</v>
      </c>
      <c r="J769" s="6">
        <f>Tabella1[[#This Row],[ASS. FINALI]]-Tabella1[[#This Row],[ASS.INIZIALI]]</f>
        <v>200</v>
      </c>
      <c r="K769" t="s">
        <v>58</v>
      </c>
      <c r="L769">
        <v>1</v>
      </c>
      <c r="M769" s="6">
        <f>ROUNDDOWN(IF(Tabella1[[#This Row],[DOPPIO OPERATORE '[SI/NO']]]="SI",Tabella1[[#This Row],[DIFFERENZA]]/2,Tabella1[[#This Row],[DIFFERENZA]]),0)</f>
        <v>100</v>
      </c>
      <c r="O769" s="6">
        <f>Tabella1[[#This Row],[DIFFERENZA EFFETTIVA SE DOPPIO OPERATORE]]-Tabella1[[#This Row],[SCARTI]]</f>
        <v>100</v>
      </c>
      <c r="P769" s="4">
        <v>0.39583333333333331</v>
      </c>
      <c r="Q769" s="4">
        <v>0.43402777777777773</v>
      </c>
      <c r="R769" s="5">
        <f>Tabella1[[#This Row],[ORA FINE MATTINA]]-Tabella1[[#This Row],[ORA INIZIO MATTINA]]</f>
        <v>3.819444444444442E-2</v>
      </c>
      <c r="S769" s="4"/>
      <c r="T769" s="4"/>
      <c r="U769" s="5">
        <f>Tabella1[[#This Row],[ORA FINE POMERIGGIO]]-Tabella1[[#This Row],[ORA INIZIO POMERIGGIO]]</f>
        <v>0</v>
      </c>
      <c r="V769" s="5">
        <f>Tabella1[[#This Row],[TOT. TEMPO POMERIGGIO]]+Tabella1[[#This Row],[TOT. TEMPO MATTINA]]</f>
        <v>3.819444444444442E-2</v>
      </c>
      <c r="W769" s="7">
        <f>((HOUR(Tabella1[[#This Row],[TOT. ORE]])*60)+MINUTE(Tabella1[[#This Row],[TOT. ORE]]))</f>
        <v>55</v>
      </c>
      <c r="Y769" s="6">
        <f>Tabella1[[#This Row],[TOT. MINUTI]]-Tabella1[[#This Row],[FERMO MACCHINA]]</f>
        <v>55</v>
      </c>
      <c r="Z769" s="6">
        <f>ROUNDDOWN(Tabella1[[#This Row],[DIFFERENZA EFFETTIVA - SCARTI]]/Tabella1[[#This Row],[TEMPO EFFETTIVO]]*60,0)</f>
        <v>109</v>
      </c>
    </row>
    <row r="770" spans="1:27" x14ac:dyDescent="0.25">
      <c r="A770" s="1">
        <v>44665</v>
      </c>
      <c r="B770">
        <v>35</v>
      </c>
      <c r="C770" s="6" t="str">
        <f>VLOOKUP(Tabella1[[#This Row],[COD. OPERATORE]],Tabella3[],2,FALSE)</f>
        <v>MELANIA</v>
      </c>
      <c r="D770" t="s">
        <v>56</v>
      </c>
      <c r="E770" t="s">
        <v>340</v>
      </c>
      <c r="F770" t="s">
        <v>64</v>
      </c>
      <c r="G770" s="6" t="str">
        <f>VLOOKUP(Tabella1[[#This Row],[COD. MACCHINA]],Tabella35[],2,FALSE)</f>
        <v>MANUALE</v>
      </c>
      <c r="H770">
        <v>0</v>
      </c>
      <c r="I770">
        <v>250</v>
      </c>
      <c r="J770" s="6">
        <f>Tabella1[[#This Row],[ASS. FINALI]]-Tabella1[[#This Row],[ASS.INIZIALI]]</f>
        <v>250</v>
      </c>
      <c r="K770" t="s">
        <v>58</v>
      </c>
      <c r="L770">
        <v>1</v>
      </c>
      <c r="M770" s="6">
        <f>ROUNDDOWN(IF(Tabella1[[#This Row],[DOPPIO OPERATORE '[SI/NO']]]="SI",Tabella1[[#This Row],[DIFFERENZA]]/2,Tabella1[[#This Row],[DIFFERENZA]]),0)</f>
        <v>125</v>
      </c>
      <c r="O770" s="6">
        <f>Tabella1[[#This Row],[DIFFERENZA EFFETTIVA SE DOPPIO OPERATORE]]-Tabella1[[#This Row],[SCARTI]]</f>
        <v>125</v>
      </c>
      <c r="P770" s="4">
        <v>0.43402777777777773</v>
      </c>
      <c r="Q770" s="4">
        <v>0.45833333333333331</v>
      </c>
      <c r="R770" s="5">
        <f>Tabella1[[#This Row],[ORA FINE MATTINA]]-Tabella1[[#This Row],[ORA INIZIO MATTINA]]</f>
        <v>2.430555555555558E-2</v>
      </c>
      <c r="S770" s="4"/>
      <c r="T770" s="4"/>
      <c r="U770" s="5">
        <f>Tabella1[[#This Row],[ORA FINE POMERIGGIO]]-Tabella1[[#This Row],[ORA INIZIO POMERIGGIO]]</f>
        <v>0</v>
      </c>
      <c r="V770" s="5">
        <f>Tabella1[[#This Row],[TOT. TEMPO POMERIGGIO]]+Tabella1[[#This Row],[TOT. TEMPO MATTINA]]</f>
        <v>2.430555555555558E-2</v>
      </c>
      <c r="W770" s="7">
        <f>((HOUR(Tabella1[[#This Row],[TOT. ORE]])*60)+MINUTE(Tabella1[[#This Row],[TOT. ORE]]))</f>
        <v>35</v>
      </c>
      <c r="Y770" s="6">
        <f>Tabella1[[#This Row],[TOT. MINUTI]]-Tabella1[[#This Row],[FERMO MACCHINA]]</f>
        <v>35</v>
      </c>
      <c r="Z770" s="6">
        <f>ROUNDDOWN(Tabella1[[#This Row],[DIFFERENZA EFFETTIVA - SCARTI]]/Tabella1[[#This Row],[TEMPO EFFETTIVO]]*60,0)</f>
        <v>214</v>
      </c>
    </row>
    <row r="771" spans="1:27" x14ac:dyDescent="0.25">
      <c r="A771" s="1">
        <v>44665</v>
      </c>
      <c r="B771">
        <v>35</v>
      </c>
      <c r="C771" s="6" t="str">
        <f>VLOOKUP(Tabella1[[#This Row],[COD. OPERATORE]],Tabella3[],2,FALSE)</f>
        <v>MELANIA</v>
      </c>
      <c r="D771" t="s">
        <v>56</v>
      </c>
      <c r="E771" t="s">
        <v>341</v>
      </c>
      <c r="F771" t="s">
        <v>64</v>
      </c>
      <c r="G771" s="6" t="str">
        <f>VLOOKUP(Tabella1[[#This Row],[COD. MACCHINA]],Tabella35[],2,FALSE)</f>
        <v>MANUALE</v>
      </c>
      <c r="H771">
        <v>0</v>
      </c>
      <c r="I771">
        <v>100</v>
      </c>
      <c r="J771" s="6">
        <f>Tabella1[[#This Row],[ASS. FINALI]]-Tabella1[[#This Row],[ASS.INIZIALI]]</f>
        <v>100</v>
      </c>
      <c r="K771" t="s">
        <v>58</v>
      </c>
      <c r="L771">
        <v>1</v>
      </c>
      <c r="M771" s="6">
        <f>ROUNDDOWN(IF(Tabella1[[#This Row],[DOPPIO OPERATORE '[SI/NO']]]="SI",Tabella1[[#This Row],[DIFFERENZA]]/2,Tabella1[[#This Row],[DIFFERENZA]]),0)</f>
        <v>50</v>
      </c>
      <c r="O771" s="6">
        <f>Tabella1[[#This Row],[DIFFERENZA EFFETTIVA SE DOPPIO OPERATORE]]-Tabella1[[#This Row],[SCARTI]]</f>
        <v>50</v>
      </c>
      <c r="P771" s="4">
        <v>0.45833333333333331</v>
      </c>
      <c r="Q771" s="4">
        <v>0.5</v>
      </c>
      <c r="R771" s="5">
        <f>Tabella1[[#This Row],[ORA FINE MATTINA]]-Tabella1[[#This Row],[ORA INIZIO MATTINA]]</f>
        <v>4.1666666666666685E-2</v>
      </c>
      <c r="S771" s="4">
        <v>0.5625</v>
      </c>
      <c r="T771" s="4">
        <v>0.57986111111111105</v>
      </c>
      <c r="U771" s="5">
        <f>Tabella1[[#This Row],[ORA FINE POMERIGGIO]]-Tabella1[[#This Row],[ORA INIZIO POMERIGGIO]]</f>
        <v>1.7361111111111049E-2</v>
      </c>
      <c r="V771" s="5">
        <f>Tabella1[[#This Row],[TOT. TEMPO POMERIGGIO]]+Tabella1[[#This Row],[TOT. TEMPO MATTINA]]</f>
        <v>5.9027777777777735E-2</v>
      </c>
      <c r="W771" s="7">
        <f>((HOUR(Tabella1[[#This Row],[TOT. ORE]])*60)+MINUTE(Tabella1[[#This Row],[TOT. ORE]]))</f>
        <v>85</v>
      </c>
      <c r="Y771" s="6">
        <f>Tabella1[[#This Row],[TOT. MINUTI]]-Tabella1[[#This Row],[FERMO MACCHINA]]</f>
        <v>85</v>
      </c>
      <c r="Z771" s="6">
        <f>ROUNDDOWN(Tabella1[[#This Row],[DIFFERENZA EFFETTIVA - SCARTI]]/Tabella1[[#This Row],[TEMPO EFFETTIVO]]*60,0)</f>
        <v>35</v>
      </c>
    </row>
    <row r="772" spans="1:27" x14ac:dyDescent="0.25">
      <c r="A772" s="1">
        <v>44665</v>
      </c>
      <c r="B772">
        <v>35</v>
      </c>
      <c r="C772" s="6" t="str">
        <f>VLOOKUP(Tabella1[[#This Row],[COD. OPERATORE]],Tabella3[],2,FALSE)</f>
        <v>MELANIA</v>
      </c>
      <c r="D772" t="s">
        <v>56</v>
      </c>
      <c r="E772" t="s">
        <v>245</v>
      </c>
      <c r="F772" t="s">
        <v>64</v>
      </c>
      <c r="G772" s="6" t="str">
        <f>VLOOKUP(Tabella1[[#This Row],[COD. MACCHINA]],Tabella35[],2,FALSE)</f>
        <v>MANUALE</v>
      </c>
      <c r="H772">
        <v>0</v>
      </c>
      <c r="I772">
        <v>500</v>
      </c>
      <c r="J772" s="6">
        <f>Tabella1[[#This Row],[ASS. FINALI]]-Tabella1[[#This Row],[ASS.INIZIALI]]</f>
        <v>500</v>
      </c>
      <c r="K772" t="s">
        <v>58</v>
      </c>
      <c r="L772">
        <v>1</v>
      </c>
      <c r="M772" s="6">
        <f>ROUNDDOWN(IF(Tabella1[[#This Row],[DOPPIO OPERATORE '[SI/NO']]]="SI",Tabella1[[#This Row],[DIFFERENZA]]/2,Tabella1[[#This Row],[DIFFERENZA]]),0)</f>
        <v>250</v>
      </c>
      <c r="O772" s="6">
        <f>Tabella1[[#This Row],[DIFFERENZA EFFETTIVA SE DOPPIO OPERATORE]]-Tabella1[[#This Row],[SCARTI]]</f>
        <v>250</v>
      </c>
      <c r="P772" s="4">
        <v>0.57986111111111105</v>
      </c>
      <c r="Q772" s="4">
        <v>0.68402777777777779</v>
      </c>
      <c r="R772" s="5">
        <f>Tabella1[[#This Row],[ORA FINE MATTINA]]-Tabella1[[#This Row],[ORA INIZIO MATTINA]]</f>
        <v>0.10416666666666674</v>
      </c>
      <c r="S772" s="4"/>
      <c r="T772" s="4"/>
      <c r="U772" s="5">
        <f>Tabella1[[#This Row],[ORA FINE POMERIGGIO]]-Tabella1[[#This Row],[ORA INIZIO POMERIGGIO]]</f>
        <v>0</v>
      </c>
      <c r="V772" s="5">
        <f>Tabella1[[#This Row],[TOT. TEMPO POMERIGGIO]]+Tabella1[[#This Row],[TOT. TEMPO MATTINA]]</f>
        <v>0.10416666666666674</v>
      </c>
      <c r="W772" s="7">
        <f>((HOUR(Tabella1[[#This Row],[TOT. ORE]])*60)+MINUTE(Tabella1[[#This Row],[TOT. ORE]]))</f>
        <v>150</v>
      </c>
      <c r="Y772" s="6">
        <f>Tabella1[[#This Row],[TOT. MINUTI]]-Tabella1[[#This Row],[FERMO MACCHINA]]</f>
        <v>150</v>
      </c>
      <c r="Z772" s="6">
        <f>ROUNDDOWN(Tabella1[[#This Row],[DIFFERENZA EFFETTIVA - SCARTI]]/Tabella1[[#This Row],[TEMPO EFFETTIVO]]*60,0)</f>
        <v>100</v>
      </c>
    </row>
    <row r="773" spans="1:27" x14ac:dyDescent="0.25">
      <c r="A773" s="1">
        <v>44665</v>
      </c>
      <c r="B773">
        <v>35</v>
      </c>
      <c r="C773" s="6" t="str">
        <f>VLOOKUP(Tabella1[[#This Row],[COD. OPERATORE]],Tabella3[],2,FALSE)</f>
        <v>MELANIA</v>
      </c>
      <c r="D773" t="s">
        <v>56</v>
      </c>
      <c r="E773" t="s">
        <v>73</v>
      </c>
      <c r="F773" t="s">
        <v>64</v>
      </c>
      <c r="G773" s="6" t="str">
        <f>VLOOKUP(Tabella1[[#This Row],[COD. MACCHINA]],Tabella35[],2,FALSE)</f>
        <v>MANUALE</v>
      </c>
      <c r="H773">
        <v>0</v>
      </c>
      <c r="I773">
        <v>530</v>
      </c>
      <c r="J773" s="6">
        <f>Tabella1[[#This Row],[ASS. FINALI]]-Tabella1[[#This Row],[ASS.INIZIALI]]</f>
        <v>530</v>
      </c>
      <c r="K773" t="s">
        <v>58</v>
      </c>
      <c r="L773">
        <v>1</v>
      </c>
      <c r="M773" s="6">
        <f>ROUNDDOWN(IF(Tabella1[[#This Row],[DOPPIO OPERATORE '[SI/NO']]]="SI",Tabella1[[#This Row],[DIFFERENZA]]/2,Tabella1[[#This Row],[DIFFERENZA]]),0)</f>
        <v>265</v>
      </c>
      <c r="O773" s="6">
        <f>Tabella1[[#This Row],[DIFFERENZA EFFETTIVA SE DOPPIO OPERATORE]]-Tabella1[[#This Row],[SCARTI]]</f>
        <v>265</v>
      </c>
      <c r="P773" s="4">
        <v>0.68402777777777779</v>
      </c>
      <c r="Q773" s="4">
        <v>0.72916666666666663</v>
      </c>
      <c r="R773" s="5">
        <f>Tabella1[[#This Row],[ORA FINE MATTINA]]-Tabella1[[#This Row],[ORA INIZIO MATTINA]]</f>
        <v>4.513888888888884E-2</v>
      </c>
      <c r="S773" s="4"/>
      <c r="T773" s="4"/>
      <c r="U773" s="5">
        <f>Tabella1[[#This Row],[ORA FINE POMERIGGIO]]-Tabella1[[#This Row],[ORA INIZIO POMERIGGIO]]</f>
        <v>0</v>
      </c>
      <c r="V773" s="5">
        <f>Tabella1[[#This Row],[TOT. TEMPO POMERIGGIO]]+Tabella1[[#This Row],[TOT. TEMPO MATTINA]]</f>
        <v>4.513888888888884E-2</v>
      </c>
      <c r="W773" s="7">
        <f>((HOUR(Tabella1[[#This Row],[TOT. ORE]])*60)+MINUTE(Tabella1[[#This Row],[TOT. ORE]]))</f>
        <v>65</v>
      </c>
      <c r="Y773" s="6">
        <f>Tabella1[[#This Row],[TOT. MINUTI]]-Tabella1[[#This Row],[FERMO MACCHINA]]</f>
        <v>65</v>
      </c>
      <c r="Z773" s="6">
        <f>ROUNDDOWN(Tabella1[[#This Row],[DIFFERENZA EFFETTIVA - SCARTI]]/Tabella1[[#This Row],[TEMPO EFFETTIVO]]*60,0)</f>
        <v>244</v>
      </c>
    </row>
    <row r="774" spans="1:27" x14ac:dyDescent="0.25">
      <c r="A774" s="1">
        <v>44664</v>
      </c>
      <c r="B774">
        <v>31</v>
      </c>
      <c r="C774" s="6" t="str">
        <f>VLOOKUP(Tabella1[[#This Row],[COD. OPERATORE]],Tabella3[],2,FALSE)</f>
        <v>MARISTELLA</v>
      </c>
      <c r="D774" t="s">
        <v>56</v>
      </c>
      <c r="E774" t="s">
        <v>342</v>
      </c>
      <c r="F774" t="s">
        <v>64</v>
      </c>
      <c r="G774" s="6" t="str">
        <f>VLOOKUP(Tabella1[[#This Row],[COD. MACCHINA]],Tabella35[],2,FALSE)</f>
        <v>MANUALE</v>
      </c>
      <c r="H774">
        <v>0</v>
      </c>
      <c r="I774">
        <v>260</v>
      </c>
      <c r="J774" s="6">
        <f>Tabella1[[#This Row],[ASS. FINALI]]-Tabella1[[#This Row],[ASS.INIZIALI]]</f>
        <v>260</v>
      </c>
      <c r="K774" t="s">
        <v>192</v>
      </c>
      <c r="L774">
        <v>38</v>
      </c>
      <c r="M774" s="6">
        <f>ROUNDDOWN(IF(Tabella1[[#This Row],[DOPPIO OPERATORE '[SI/NO']]]="SI",Tabella1[[#This Row],[DIFFERENZA]]/2,Tabella1[[#This Row],[DIFFERENZA]]),0)</f>
        <v>260</v>
      </c>
      <c r="O774" s="6">
        <f>Tabella1[[#This Row],[DIFFERENZA EFFETTIVA SE DOPPIO OPERATORE]]-Tabella1[[#This Row],[SCARTI]]</f>
        <v>260</v>
      </c>
      <c r="P774" s="4">
        <v>0.36805555555555558</v>
      </c>
      <c r="Q774" s="4">
        <v>0.375</v>
      </c>
      <c r="R774" s="5">
        <f>Tabella1[[#This Row],[ORA FINE MATTINA]]-Tabella1[[#This Row],[ORA INIZIO MATTINA]]</f>
        <v>6.9444444444444198E-3</v>
      </c>
      <c r="S774" s="4"/>
      <c r="T774" s="4"/>
      <c r="U774" s="5">
        <f>Tabella1[[#This Row],[ORA FINE POMERIGGIO]]-Tabella1[[#This Row],[ORA INIZIO POMERIGGIO]]</f>
        <v>0</v>
      </c>
      <c r="V774" s="5">
        <f>Tabella1[[#This Row],[TOT. TEMPO POMERIGGIO]]+Tabella1[[#This Row],[TOT. TEMPO MATTINA]]</f>
        <v>6.9444444444444198E-3</v>
      </c>
      <c r="W774" s="7">
        <f>((HOUR(Tabella1[[#This Row],[TOT. ORE]])*60)+MINUTE(Tabella1[[#This Row],[TOT. ORE]]))</f>
        <v>10</v>
      </c>
      <c r="Y774" s="6">
        <f>Tabella1[[#This Row],[TOT. MINUTI]]-Tabella1[[#This Row],[FERMO MACCHINA]]</f>
        <v>10</v>
      </c>
      <c r="Z774" s="6">
        <f>ROUNDDOWN(Tabella1[[#This Row],[DIFFERENZA EFFETTIVA - SCARTI]]/Tabella1[[#This Row],[TEMPO EFFETTIVO]]*60,0)</f>
        <v>1560</v>
      </c>
    </row>
    <row r="775" spans="1:27" x14ac:dyDescent="0.25">
      <c r="A775" s="1">
        <v>44664</v>
      </c>
      <c r="B775">
        <v>31</v>
      </c>
      <c r="C775" s="6" t="str">
        <f>VLOOKUP(Tabella1[[#This Row],[COD. OPERATORE]],Tabella3[],2,FALSE)</f>
        <v>MARISTELLA</v>
      </c>
      <c r="D775" t="s">
        <v>74</v>
      </c>
      <c r="E775" t="s">
        <v>343</v>
      </c>
      <c r="F775">
        <v>4</v>
      </c>
      <c r="G775" s="6" t="str">
        <f>VLOOKUP(Tabella1[[#This Row],[COD. MACCHINA]],Tabella35[],2,FALSE)</f>
        <v>LASER VERDE</v>
      </c>
      <c r="H775">
        <v>632</v>
      </c>
      <c r="I775">
        <v>1717</v>
      </c>
      <c r="J775" s="6">
        <f>Tabella1[[#This Row],[ASS. FINALI]]-Tabella1[[#This Row],[ASS.INIZIALI]]</f>
        <v>1085</v>
      </c>
      <c r="K775" t="s">
        <v>20</v>
      </c>
      <c r="M775" s="6">
        <f>ROUNDDOWN(IF(Tabella1[[#This Row],[DOPPIO OPERATORE '[SI/NO']]]="SI",Tabella1[[#This Row],[DIFFERENZA]]/2,Tabella1[[#This Row],[DIFFERENZA]]),0)</f>
        <v>1085</v>
      </c>
      <c r="O775" s="6">
        <f>Tabella1[[#This Row],[DIFFERENZA EFFETTIVA SE DOPPIO OPERATORE]]-Tabella1[[#This Row],[SCARTI]]</f>
        <v>1085</v>
      </c>
      <c r="P775" s="4">
        <v>0.375</v>
      </c>
      <c r="Q775" s="4">
        <v>0.70833333333333337</v>
      </c>
      <c r="R775" s="5">
        <f>Tabella1[[#This Row],[ORA FINE MATTINA]]-Tabella1[[#This Row],[ORA INIZIO MATTINA]]</f>
        <v>0.33333333333333337</v>
      </c>
      <c r="S775" s="4"/>
      <c r="T775" s="4"/>
      <c r="U775" s="5">
        <f>Tabella1[[#This Row],[ORA FINE POMERIGGIO]]-Tabella1[[#This Row],[ORA INIZIO POMERIGGIO]]</f>
        <v>0</v>
      </c>
      <c r="V775" s="5">
        <f>Tabella1[[#This Row],[TOT. TEMPO POMERIGGIO]]+Tabella1[[#This Row],[TOT. TEMPO MATTINA]]</f>
        <v>0.33333333333333337</v>
      </c>
      <c r="W775" s="7">
        <f>((HOUR(Tabella1[[#This Row],[TOT. ORE]])*60)+MINUTE(Tabella1[[#This Row],[TOT. ORE]]))</f>
        <v>480</v>
      </c>
      <c r="Y775" s="6">
        <f>Tabella1[[#This Row],[TOT. MINUTI]]-Tabella1[[#This Row],[FERMO MACCHINA]]</f>
        <v>480</v>
      </c>
      <c r="Z775" s="6">
        <f>ROUNDDOWN(Tabella1[[#This Row],[DIFFERENZA EFFETTIVA - SCARTI]]/Tabella1[[#This Row],[TEMPO EFFETTIVO]]*60,0)</f>
        <v>135</v>
      </c>
    </row>
    <row r="776" spans="1:27" x14ac:dyDescent="0.25">
      <c r="A776" s="1">
        <v>44664</v>
      </c>
      <c r="B776">
        <v>31</v>
      </c>
      <c r="C776" s="6" t="str">
        <f>VLOOKUP(Tabella1[[#This Row],[COD. OPERATORE]],Tabella3[],2,FALSE)</f>
        <v>MARISTELLA</v>
      </c>
      <c r="D776" t="s">
        <v>74</v>
      </c>
      <c r="E776" t="s">
        <v>343</v>
      </c>
      <c r="F776">
        <v>22</v>
      </c>
      <c r="G776" s="6" t="str">
        <f>VLOOKUP(Tabella1[[#This Row],[COD. MACCHINA]],Tabella35[],2,FALSE)</f>
        <v>LASER VIOLA</v>
      </c>
      <c r="H776">
        <v>812</v>
      </c>
      <c r="I776">
        <v>1750</v>
      </c>
      <c r="J776" s="6">
        <f>Tabella1[[#This Row],[ASS. FINALI]]-Tabella1[[#This Row],[ASS.INIZIALI]]</f>
        <v>938</v>
      </c>
      <c r="K776" t="s">
        <v>20</v>
      </c>
      <c r="M776" s="6">
        <f>ROUNDDOWN(IF(Tabella1[[#This Row],[DOPPIO OPERATORE '[SI/NO']]]="SI",Tabella1[[#This Row],[DIFFERENZA]]/2,Tabella1[[#This Row],[DIFFERENZA]]),0)</f>
        <v>938</v>
      </c>
      <c r="O776" s="6">
        <f>Tabella1[[#This Row],[DIFFERENZA EFFETTIVA SE DOPPIO OPERATORE]]-Tabella1[[#This Row],[SCARTI]]</f>
        <v>938</v>
      </c>
      <c r="P776" s="4">
        <v>0.375</v>
      </c>
      <c r="Q776" s="4">
        <v>0.70833333333333337</v>
      </c>
      <c r="R776" s="5">
        <f>Tabella1[[#This Row],[ORA FINE MATTINA]]-Tabella1[[#This Row],[ORA INIZIO MATTINA]]</f>
        <v>0.33333333333333337</v>
      </c>
      <c r="S776" s="4"/>
      <c r="T776" s="4"/>
      <c r="U776" s="5">
        <f>Tabella1[[#This Row],[ORA FINE POMERIGGIO]]-Tabella1[[#This Row],[ORA INIZIO POMERIGGIO]]</f>
        <v>0</v>
      </c>
      <c r="V776" s="5">
        <f>Tabella1[[#This Row],[TOT. TEMPO POMERIGGIO]]+Tabella1[[#This Row],[TOT. TEMPO MATTINA]]</f>
        <v>0.33333333333333337</v>
      </c>
      <c r="W776" s="7">
        <f>((HOUR(Tabella1[[#This Row],[TOT. ORE]])*60)+MINUTE(Tabella1[[#This Row],[TOT. ORE]]))</f>
        <v>480</v>
      </c>
      <c r="Y776" s="6">
        <f>Tabella1[[#This Row],[TOT. MINUTI]]-Tabella1[[#This Row],[FERMO MACCHINA]]</f>
        <v>480</v>
      </c>
      <c r="Z776" s="6">
        <f>ROUNDDOWN(Tabella1[[#This Row],[DIFFERENZA EFFETTIVA - SCARTI]]/Tabella1[[#This Row],[TEMPO EFFETTIVO]]*60,0)</f>
        <v>117</v>
      </c>
    </row>
    <row r="777" spans="1:27" x14ac:dyDescent="0.25">
      <c r="A777" s="1">
        <v>44665</v>
      </c>
      <c r="B777">
        <v>31</v>
      </c>
      <c r="C777" s="6" t="str">
        <f>VLOOKUP(Tabella1[[#This Row],[COD. OPERATORE]],Tabella3[],2,FALSE)</f>
        <v>MARISTELLA</v>
      </c>
      <c r="D777" t="s">
        <v>74</v>
      </c>
      <c r="E777" t="s">
        <v>344</v>
      </c>
      <c r="F777">
        <v>4</v>
      </c>
      <c r="G777" s="6" t="str">
        <f>VLOOKUP(Tabella1[[#This Row],[COD. MACCHINA]],Tabella35[],2,FALSE)</f>
        <v>LASER VERDE</v>
      </c>
      <c r="H777">
        <v>0</v>
      </c>
      <c r="I777">
        <v>360</v>
      </c>
      <c r="J777" s="6">
        <f>Tabella1[[#This Row],[ASS. FINALI]]-Tabella1[[#This Row],[ASS.INIZIALI]]</f>
        <v>360</v>
      </c>
      <c r="K777" t="s">
        <v>20</v>
      </c>
      <c r="M777" s="6">
        <f>ROUNDDOWN(IF(Tabella1[[#This Row],[DOPPIO OPERATORE '[SI/NO']]]="SI",Tabella1[[#This Row],[DIFFERENZA]]/2,Tabella1[[#This Row],[DIFFERENZA]]),0)</f>
        <v>360</v>
      </c>
      <c r="O777" s="6">
        <f>Tabella1[[#This Row],[DIFFERENZA EFFETTIVA SE DOPPIO OPERATORE]]-Tabella1[[#This Row],[SCARTI]]</f>
        <v>360</v>
      </c>
      <c r="P777" s="4">
        <v>0.33333333333333331</v>
      </c>
      <c r="Q777" s="4">
        <v>0.46180555555555558</v>
      </c>
      <c r="R777" s="5">
        <f>Tabella1[[#This Row],[ORA FINE MATTINA]]-Tabella1[[#This Row],[ORA INIZIO MATTINA]]</f>
        <v>0.12847222222222227</v>
      </c>
      <c r="S777" s="4"/>
      <c r="T777" s="4"/>
      <c r="U777" s="5">
        <f>Tabella1[[#This Row],[ORA FINE POMERIGGIO]]-Tabella1[[#This Row],[ORA INIZIO POMERIGGIO]]</f>
        <v>0</v>
      </c>
      <c r="V777" s="5">
        <f>Tabella1[[#This Row],[TOT. TEMPO POMERIGGIO]]+Tabella1[[#This Row],[TOT. TEMPO MATTINA]]</f>
        <v>0.12847222222222227</v>
      </c>
      <c r="W777" s="7">
        <f>((HOUR(Tabella1[[#This Row],[TOT. ORE]])*60)+MINUTE(Tabella1[[#This Row],[TOT. ORE]]))</f>
        <v>185</v>
      </c>
      <c r="Y777" s="6">
        <f>Tabella1[[#This Row],[TOT. MINUTI]]-Tabella1[[#This Row],[FERMO MACCHINA]]</f>
        <v>185</v>
      </c>
      <c r="Z777" s="6">
        <f>ROUNDDOWN(Tabella1[[#This Row],[DIFFERENZA EFFETTIVA - SCARTI]]/Tabella1[[#This Row],[TEMPO EFFETTIVO]]*60,0)</f>
        <v>116</v>
      </c>
    </row>
    <row r="778" spans="1:27" x14ac:dyDescent="0.25">
      <c r="A778" s="1">
        <v>44665</v>
      </c>
      <c r="B778">
        <v>31</v>
      </c>
      <c r="C778" s="6" t="str">
        <f>VLOOKUP(Tabella1[[#This Row],[COD. OPERATORE]],Tabella3[],2,FALSE)</f>
        <v>MARISTELLA</v>
      </c>
      <c r="D778" t="s">
        <v>74</v>
      </c>
      <c r="E778" t="s">
        <v>345</v>
      </c>
      <c r="F778">
        <v>4</v>
      </c>
      <c r="G778" s="6" t="str">
        <f>VLOOKUP(Tabella1[[#This Row],[COD. MACCHINA]],Tabella35[],2,FALSE)</f>
        <v>LASER VERDE</v>
      </c>
      <c r="H778">
        <v>360</v>
      </c>
      <c r="I778">
        <v>740</v>
      </c>
      <c r="J778" s="6">
        <f>Tabella1[[#This Row],[ASS. FINALI]]-Tabella1[[#This Row],[ASS.INIZIALI]]</f>
        <v>380</v>
      </c>
      <c r="K778" t="s">
        <v>20</v>
      </c>
      <c r="M778" s="6">
        <f>ROUNDDOWN(IF(Tabella1[[#This Row],[DOPPIO OPERATORE '[SI/NO']]]="SI",Tabella1[[#This Row],[DIFFERENZA]]/2,Tabella1[[#This Row],[DIFFERENZA]]),0)</f>
        <v>380</v>
      </c>
      <c r="O778" s="6">
        <f>Tabella1[[#This Row],[DIFFERENZA EFFETTIVA SE DOPPIO OPERATORE]]-Tabella1[[#This Row],[SCARTI]]</f>
        <v>380</v>
      </c>
      <c r="P778" s="4">
        <v>0.33333333333333331</v>
      </c>
      <c r="Q778" s="4">
        <v>0.5</v>
      </c>
      <c r="R778" s="5">
        <f>Tabella1[[#This Row],[ORA FINE MATTINA]]-Tabella1[[#This Row],[ORA INIZIO MATTINA]]</f>
        <v>0.16666666666666669</v>
      </c>
      <c r="S778" s="4">
        <v>0.5625</v>
      </c>
      <c r="T778" s="4">
        <v>0.72916666666666663</v>
      </c>
      <c r="U778" s="5">
        <f>Tabella1[[#This Row],[ORA FINE POMERIGGIO]]-Tabella1[[#This Row],[ORA INIZIO POMERIGGIO]]</f>
        <v>0.16666666666666663</v>
      </c>
      <c r="V778" s="5">
        <f>Tabella1[[#This Row],[TOT. TEMPO POMERIGGIO]]+Tabella1[[#This Row],[TOT. TEMPO MATTINA]]</f>
        <v>0.33333333333333331</v>
      </c>
      <c r="W778" s="7">
        <f>((HOUR(Tabella1[[#This Row],[TOT. ORE]])*60)+MINUTE(Tabella1[[#This Row],[TOT. ORE]]))</f>
        <v>480</v>
      </c>
      <c r="Y778" s="6">
        <f>Tabella1[[#This Row],[TOT. MINUTI]]-Tabella1[[#This Row],[FERMO MACCHINA]]</f>
        <v>480</v>
      </c>
      <c r="Z778" s="6">
        <f>ROUNDDOWN(Tabella1[[#This Row],[DIFFERENZA EFFETTIVA - SCARTI]]/Tabella1[[#This Row],[TEMPO EFFETTIVO]]*60,0)</f>
        <v>47</v>
      </c>
    </row>
    <row r="779" spans="1:27" x14ac:dyDescent="0.25">
      <c r="A779" s="1">
        <v>44665</v>
      </c>
      <c r="B779">
        <v>31</v>
      </c>
      <c r="C779" s="6" t="str">
        <f>VLOOKUP(Tabella1[[#This Row],[COD. OPERATORE]],Tabella3[],2,FALSE)</f>
        <v>MARISTELLA</v>
      </c>
      <c r="D779" t="s">
        <v>74</v>
      </c>
      <c r="E779" t="s">
        <v>345</v>
      </c>
      <c r="F779">
        <v>22</v>
      </c>
      <c r="G779" s="6" t="str">
        <f>VLOOKUP(Tabella1[[#This Row],[COD. MACCHINA]],Tabella35[],2,FALSE)</f>
        <v>LASER VIOLA</v>
      </c>
      <c r="H779">
        <v>0</v>
      </c>
      <c r="I779">
        <v>1040</v>
      </c>
      <c r="J779" s="6">
        <f>Tabella1[[#This Row],[ASS. FINALI]]-Tabella1[[#This Row],[ASS.INIZIALI]]</f>
        <v>1040</v>
      </c>
      <c r="K779" t="s">
        <v>20</v>
      </c>
      <c r="M779" s="6">
        <f>ROUNDDOWN(IF(Tabella1[[#This Row],[DOPPIO OPERATORE '[SI/NO']]]="SI",Tabella1[[#This Row],[DIFFERENZA]]/2,Tabella1[[#This Row],[DIFFERENZA]]),0)</f>
        <v>1040</v>
      </c>
      <c r="O779" s="6">
        <f>Tabella1[[#This Row],[DIFFERENZA EFFETTIVA SE DOPPIO OPERATORE]]-Tabella1[[#This Row],[SCARTI]]</f>
        <v>1040</v>
      </c>
      <c r="P779" s="4">
        <v>0.33333333333333331</v>
      </c>
      <c r="Q779" s="4">
        <v>0.5</v>
      </c>
      <c r="R779" s="5">
        <f>Tabella1[[#This Row],[ORA FINE MATTINA]]-Tabella1[[#This Row],[ORA INIZIO MATTINA]]</f>
        <v>0.16666666666666669</v>
      </c>
      <c r="S779" s="4">
        <v>0.5625</v>
      </c>
      <c r="T779" s="4">
        <v>0.72916666666666663</v>
      </c>
      <c r="U779" s="5">
        <f>Tabella1[[#This Row],[ORA FINE POMERIGGIO]]-Tabella1[[#This Row],[ORA INIZIO POMERIGGIO]]</f>
        <v>0.16666666666666663</v>
      </c>
      <c r="V779" s="5">
        <f>Tabella1[[#This Row],[TOT. TEMPO POMERIGGIO]]+Tabella1[[#This Row],[TOT. TEMPO MATTINA]]</f>
        <v>0.33333333333333331</v>
      </c>
      <c r="W779" s="7">
        <f>((HOUR(Tabella1[[#This Row],[TOT. ORE]])*60)+MINUTE(Tabella1[[#This Row],[TOT. ORE]]))</f>
        <v>480</v>
      </c>
      <c r="Y779" s="6">
        <f>Tabella1[[#This Row],[TOT. MINUTI]]-Tabella1[[#This Row],[FERMO MACCHINA]]</f>
        <v>480</v>
      </c>
      <c r="Z779" s="6">
        <f>ROUNDDOWN(Tabella1[[#This Row],[DIFFERENZA EFFETTIVA - SCARTI]]/Tabella1[[#This Row],[TEMPO EFFETTIVO]]*60,0)</f>
        <v>130</v>
      </c>
    </row>
    <row r="780" spans="1:27" x14ac:dyDescent="0.25">
      <c r="A780" s="1">
        <v>44666</v>
      </c>
      <c r="B780">
        <v>31</v>
      </c>
      <c r="C780" s="6" t="str">
        <f>VLOOKUP(Tabella1[[#This Row],[COD. OPERATORE]],Tabella3[],2,FALSE)</f>
        <v>MARISTELLA</v>
      </c>
      <c r="D780" t="s">
        <v>74</v>
      </c>
      <c r="E780" t="s">
        <v>344</v>
      </c>
      <c r="F780">
        <v>22</v>
      </c>
      <c r="G780" s="6" t="str">
        <f>VLOOKUP(Tabella1[[#This Row],[COD. MACCHINA]],Tabella35[],2,FALSE)</f>
        <v>LASER VIOLA</v>
      </c>
      <c r="H780">
        <v>740</v>
      </c>
      <c r="I780">
        <v>1788</v>
      </c>
      <c r="J780" s="6">
        <f>Tabella1[[#This Row],[ASS. FINALI]]-Tabella1[[#This Row],[ASS.INIZIALI]]</f>
        <v>1048</v>
      </c>
      <c r="K780" t="s">
        <v>20</v>
      </c>
      <c r="M780" s="6">
        <f>ROUNDDOWN(IF(Tabella1[[#This Row],[DOPPIO OPERATORE '[SI/NO']]]="SI",Tabella1[[#This Row],[DIFFERENZA]]/2,Tabella1[[#This Row],[DIFFERENZA]]),0)</f>
        <v>1048</v>
      </c>
      <c r="O780" s="6">
        <f>Tabella1[[#This Row],[DIFFERENZA EFFETTIVA SE DOPPIO OPERATORE]]-Tabella1[[#This Row],[SCARTI]]</f>
        <v>1048</v>
      </c>
      <c r="P780" s="4">
        <v>0.33333333333333331</v>
      </c>
      <c r="Q780" s="4">
        <v>0.5</v>
      </c>
      <c r="R780" s="5">
        <f>Tabella1[[#This Row],[ORA FINE MATTINA]]-Tabella1[[#This Row],[ORA INIZIO MATTINA]]</f>
        <v>0.16666666666666669</v>
      </c>
      <c r="S780" s="4">
        <v>0.5625</v>
      </c>
      <c r="T780" s="4">
        <v>0.72916666666666663</v>
      </c>
      <c r="U780" s="5">
        <f>Tabella1[[#This Row],[ORA FINE POMERIGGIO]]-Tabella1[[#This Row],[ORA INIZIO POMERIGGIO]]</f>
        <v>0.16666666666666663</v>
      </c>
      <c r="V780" s="5">
        <f>Tabella1[[#This Row],[TOT. TEMPO POMERIGGIO]]+Tabella1[[#This Row],[TOT. TEMPO MATTINA]]</f>
        <v>0.33333333333333331</v>
      </c>
      <c r="W780" s="7">
        <f>((HOUR(Tabella1[[#This Row],[TOT. ORE]])*60)+MINUTE(Tabella1[[#This Row],[TOT. ORE]]))</f>
        <v>480</v>
      </c>
      <c r="Y780" s="6">
        <f>Tabella1[[#This Row],[TOT. MINUTI]]-Tabella1[[#This Row],[FERMO MACCHINA]]</f>
        <v>480</v>
      </c>
      <c r="Z780" s="6">
        <f>ROUNDDOWN(Tabella1[[#This Row],[DIFFERENZA EFFETTIVA - SCARTI]]/Tabella1[[#This Row],[TEMPO EFFETTIVO]]*60,0)</f>
        <v>131</v>
      </c>
    </row>
    <row r="781" spans="1:27" x14ac:dyDescent="0.25">
      <c r="A781" s="1">
        <v>44670</v>
      </c>
      <c r="B781">
        <v>31</v>
      </c>
      <c r="C781" s="6" t="str">
        <f>VLOOKUP(Tabella1[[#This Row],[COD. OPERATORE]],Tabella3[],2,FALSE)</f>
        <v>MARISTELLA</v>
      </c>
      <c r="D781" t="s">
        <v>56</v>
      </c>
      <c r="E781" t="s">
        <v>86</v>
      </c>
      <c r="F781" t="s">
        <v>64</v>
      </c>
      <c r="G781" s="6" t="str">
        <f>VLOOKUP(Tabella1[[#This Row],[COD. MACCHINA]],Tabella35[],2,FALSE)</f>
        <v>MANUALE</v>
      </c>
      <c r="H781">
        <v>600</v>
      </c>
      <c r="I781">
        <v>2600</v>
      </c>
      <c r="J781" s="6">
        <f>Tabella1[[#This Row],[ASS. FINALI]]-Tabella1[[#This Row],[ASS.INIZIALI]]</f>
        <v>2000</v>
      </c>
      <c r="K781" t="s">
        <v>192</v>
      </c>
      <c r="L781">
        <v>1</v>
      </c>
      <c r="M781" s="6">
        <f>ROUNDDOWN(IF(Tabella1[[#This Row],[DOPPIO OPERATORE '[SI/NO']]]="SI",Tabella1[[#This Row],[DIFFERENZA]]/2,Tabella1[[#This Row],[DIFFERENZA]]),0)</f>
        <v>2000</v>
      </c>
      <c r="O781" s="6">
        <f>Tabella1[[#This Row],[DIFFERENZA EFFETTIVA SE DOPPIO OPERATORE]]-Tabella1[[#This Row],[SCARTI]]</f>
        <v>2000</v>
      </c>
      <c r="P781" s="4">
        <v>0.33333333333333331</v>
      </c>
      <c r="Q781" s="4">
        <v>0.5</v>
      </c>
      <c r="R781" s="5">
        <f>Tabella1[[#This Row],[ORA FINE MATTINA]]-Tabella1[[#This Row],[ORA INIZIO MATTINA]]</f>
        <v>0.16666666666666669</v>
      </c>
      <c r="S781" s="4">
        <v>0.5625</v>
      </c>
      <c r="T781" s="4">
        <v>0.72916666666666663</v>
      </c>
      <c r="U781" s="5">
        <f>Tabella1[[#This Row],[ORA FINE POMERIGGIO]]-Tabella1[[#This Row],[ORA INIZIO POMERIGGIO]]</f>
        <v>0.16666666666666663</v>
      </c>
      <c r="V781" s="5">
        <f>Tabella1[[#This Row],[TOT. TEMPO POMERIGGIO]]+Tabella1[[#This Row],[TOT. TEMPO MATTINA]]</f>
        <v>0.33333333333333331</v>
      </c>
      <c r="W781" s="7">
        <f>((HOUR(Tabella1[[#This Row],[TOT. ORE]])*60)+MINUTE(Tabella1[[#This Row],[TOT. ORE]]))</f>
        <v>480</v>
      </c>
      <c r="Y781" s="6">
        <f>Tabella1[[#This Row],[TOT. MINUTI]]-Tabella1[[#This Row],[FERMO MACCHINA]]</f>
        <v>480</v>
      </c>
      <c r="Z781" s="6">
        <f>ROUNDDOWN(Tabella1[[#This Row],[DIFFERENZA EFFETTIVA - SCARTI]]/Tabella1[[#This Row],[TEMPO EFFETTIVO]]*60,0)</f>
        <v>250</v>
      </c>
    </row>
    <row r="782" spans="1:27" x14ac:dyDescent="0.25">
      <c r="A782" s="1">
        <v>44671</v>
      </c>
      <c r="B782">
        <v>31</v>
      </c>
      <c r="C782" s="6" t="str">
        <f>VLOOKUP(Tabella1[[#This Row],[COD. OPERATORE]],Tabella3[],2,FALSE)</f>
        <v>MARISTELLA</v>
      </c>
      <c r="D782" t="s">
        <v>74</v>
      </c>
      <c r="E782" t="s">
        <v>344</v>
      </c>
      <c r="F782">
        <v>4</v>
      </c>
      <c r="G782" s="6" t="str">
        <f>VLOOKUP(Tabella1[[#This Row],[COD. MACCHINA]],Tabella35[],2,FALSE)</f>
        <v>LASER VERDE</v>
      </c>
      <c r="H782">
        <v>2567</v>
      </c>
      <c r="I782">
        <v>3600</v>
      </c>
      <c r="J782" s="6">
        <f>Tabella1[[#This Row],[ASS. FINALI]]-Tabella1[[#This Row],[ASS.INIZIALI]]</f>
        <v>1033</v>
      </c>
      <c r="K782" t="s">
        <v>20</v>
      </c>
      <c r="L782">
        <v>35</v>
      </c>
      <c r="M782" s="6">
        <f>ROUNDDOWN(IF(Tabella1[[#This Row],[DOPPIO OPERATORE '[SI/NO']]]="SI",Tabella1[[#This Row],[DIFFERENZA]]/2,Tabella1[[#This Row],[DIFFERENZA]]),0)</f>
        <v>1033</v>
      </c>
      <c r="O782" s="6">
        <f>Tabella1[[#This Row],[DIFFERENZA EFFETTIVA SE DOPPIO OPERATORE]]-Tabella1[[#This Row],[SCARTI]]</f>
        <v>1033</v>
      </c>
      <c r="P782" s="4">
        <v>0.34722222222222227</v>
      </c>
      <c r="Q782" s="4">
        <v>0.5</v>
      </c>
      <c r="R782" s="5">
        <f>Tabella1[[#This Row],[ORA FINE MATTINA]]-Tabella1[[#This Row],[ORA INIZIO MATTINA]]</f>
        <v>0.15277777777777773</v>
      </c>
      <c r="S782" s="4">
        <v>0.5625</v>
      </c>
      <c r="T782" s="4">
        <v>0.61805555555555558</v>
      </c>
      <c r="U782" s="5">
        <f>Tabella1[[#This Row],[ORA FINE POMERIGGIO]]-Tabella1[[#This Row],[ORA INIZIO POMERIGGIO]]</f>
        <v>5.555555555555558E-2</v>
      </c>
      <c r="V782" s="5">
        <f>Tabella1[[#This Row],[TOT. TEMPO POMERIGGIO]]+Tabella1[[#This Row],[TOT. TEMPO MATTINA]]</f>
        <v>0.20833333333333331</v>
      </c>
      <c r="W782" s="7">
        <f>((HOUR(Tabella1[[#This Row],[TOT. ORE]])*60)+MINUTE(Tabella1[[#This Row],[TOT. ORE]]))</f>
        <v>300</v>
      </c>
      <c r="Y782" s="6">
        <f>Tabella1[[#This Row],[TOT. MINUTI]]-Tabella1[[#This Row],[FERMO MACCHINA]]</f>
        <v>300</v>
      </c>
      <c r="Z782" s="6">
        <f>ROUNDDOWN(Tabella1[[#This Row],[DIFFERENZA EFFETTIVA - SCARTI]]/Tabella1[[#This Row],[TEMPO EFFETTIVO]]*60,0)</f>
        <v>206</v>
      </c>
    </row>
    <row r="783" spans="1:27" x14ac:dyDescent="0.25">
      <c r="A783" s="1">
        <v>44671</v>
      </c>
      <c r="B783">
        <v>31</v>
      </c>
      <c r="C783" s="6" t="str">
        <f>VLOOKUP(Tabella1[[#This Row],[COD. OPERATORE]],Tabella3[],2,FALSE)</f>
        <v>MARISTELLA</v>
      </c>
      <c r="D783" t="s">
        <v>74</v>
      </c>
      <c r="E783" t="s">
        <v>345</v>
      </c>
      <c r="F783">
        <v>22</v>
      </c>
      <c r="G783" s="6" t="str">
        <f>VLOOKUP(Tabella1[[#This Row],[COD. MACCHINA]],Tabella35[],2,FALSE)</f>
        <v>LASER VIOLA</v>
      </c>
      <c r="H783">
        <v>2865</v>
      </c>
      <c r="I783">
        <v>3904</v>
      </c>
      <c r="J783" s="6">
        <f>Tabella1[[#This Row],[ASS. FINALI]]-Tabella1[[#This Row],[ASS.INIZIALI]]</f>
        <v>1039</v>
      </c>
      <c r="K783" t="s">
        <v>20</v>
      </c>
      <c r="L783">
        <v>35</v>
      </c>
      <c r="M783" s="6">
        <f>ROUNDDOWN(IF(Tabella1[[#This Row],[DOPPIO OPERATORE '[SI/NO']]]="SI",Tabella1[[#This Row],[DIFFERENZA]]/2,Tabella1[[#This Row],[DIFFERENZA]]),0)</f>
        <v>1039</v>
      </c>
      <c r="O783" s="6">
        <f>Tabella1[[#This Row],[DIFFERENZA EFFETTIVA SE DOPPIO OPERATORE]]-Tabella1[[#This Row],[SCARTI]]</f>
        <v>1039</v>
      </c>
      <c r="P783" s="4">
        <v>0.33333333333333331</v>
      </c>
      <c r="Q783" s="4">
        <v>0.5</v>
      </c>
      <c r="R783" s="5">
        <f>Tabella1[[#This Row],[ORA FINE MATTINA]]-Tabella1[[#This Row],[ORA INIZIO MATTINA]]</f>
        <v>0.16666666666666669</v>
      </c>
      <c r="S783" s="4">
        <v>0.5625</v>
      </c>
      <c r="T783" s="4">
        <v>0.72916666666666663</v>
      </c>
      <c r="U783" s="5">
        <f>Tabella1[[#This Row],[ORA FINE POMERIGGIO]]-Tabella1[[#This Row],[ORA INIZIO POMERIGGIO]]</f>
        <v>0.16666666666666663</v>
      </c>
      <c r="V783" s="5">
        <f>Tabella1[[#This Row],[TOT. TEMPO POMERIGGIO]]+Tabella1[[#This Row],[TOT. TEMPO MATTINA]]</f>
        <v>0.33333333333333331</v>
      </c>
      <c r="W783" s="7">
        <f>((HOUR(Tabella1[[#This Row],[TOT. ORE]])*60)+MINUTE(Tabella1[[#This Row],[TOT. ORE]]))</f>
        <v>480</v>
      </c>
      <c r="Y783" s="6">
        <f>Tabella1[[#This Row],[TOT. MINUTI]]-Tabella1[[#This Row],[FERMO MACCHINA]]</f>
        <v>480</v>
      </c>
      <c r="Z783" s="6">
        <f>ROUNDDOWN(Tabella1[[#This Row],[DIFFERENZA EFFETTIVA - SCARTI]]/Tabella1[[#This Row],[TEMPO EFFETTIVO]]*60,0)</f>
        <v>129</v>
      </c>
    </row>
    <row r="784" spans="1:27" x14ac:dyDescent="0.25">
      <c r="A784" s="1">
        <v>44666</v>
      </c>
      <c r="B784">
        <v>1</v>
      </c>
      <c r="C784" s="6" t="str">
        <f>VLOOKUP(Tabella1[[#This Row],[COD. OPERATORE]],Tabella3[],2,FALSE)</f>
        <v>ROBY</v>
      </c>
      <c r="D784" t="s">
        <v>56</v>
      </c>
      <c r="E784" t="s">
        <v>73</v>
      </c>
      <c r="F784" t="s">
        <v>64</v>
      </c>
      <c r="G784" s="6" t="str">
        <f>VLOOKUP(Tabella1[[#This Row],[COD. MACCHINA]],Tabella35[],2,FALSE)</f>
        <v>MANUALE</v>
      </c>
      <c r="H784">
        <v>550</v>
      </c>
      <c r="I784">
        <v>2500</v>
      </c>
      <c r="J784" s="6">
        <f>Tabella1[[#This Row],[ASS. FINALI]]-Tabella1[[#This Row],[ASS.INIZIALI]]</f>
        <v>1950</v>
      </c>
      <c r="K784" t="s">
        <v>58</v>
      </c>
      <c r="L784">
        <v>35</v>
      </c>
      <c r="M784" s="6">
        <f>ROUNDDOWN(IF(Tabella1[[#This Row],[DOPPIO OPERATORE '[SI/NO']]]="SI",Tabella1[[#This Row],[DIFFERENZA]]/2,Tabella1[[#This Row],[DIFFERENZA]]),0)</f>
        <v>975</v>
      </c>
      <c r="O784" s="6">
        <f>Tabella1[[#This Row],[DIFFERENZA EFFETTIVA SE DOPPIO OPERATORE]]-Tabella1[[#This Row],[SCARTI]]</f>
        <v>975</v>
      </c>
      <c r="P784" s="4">
        <v>0.375</v>
      </c>
      <c r="Q784" s="4">
        <v>0.5</v>
      </c>
      <c r="R784" s="5">
        <f>Tabella1[[#This Row],[ORA FINE MATTINA]]-Tabella1[[#This Row],[ORA INIZIO MATTINA]]</f>
        <v>0.125</v>
      </c>
      <c r="S784" s="4">
        <v>0.5625</v>
      </c>
      <c r="T784" s="4">
        <v>0.63888888888888895</v>
      </c>
      <c r="U784" s="5">
        <f>Tabella1[[#This Row],[ORA FINE POMERIGGIO]]-Tabella1[[#This Row],[ORA INIZIO POMERIGGIO]]</f>
        <v>7.6388888888888951E-2</v>
      </c>
      <c r="V784" s="5">
        <f>Tabella1[[#This Row],[TOT. TEMPO POMERIGGIO]]+Tabella1[[#This Row],[TOT. TEMPO MATTINA]]</f>
        <v>0.20138888888888895</v>
      </c>
      <c r="W784" s="7">
        <f>((HOUR(Tabella1[[#This Row],[TOT. ORE]])*60)+MINUTE(Tabella1[[#This Row],[TOT. ORE]]))</f>
        <v>290</v>
      </c>
      <c r="Y784" s="6">
        <f>Tabella1[[#This Row],[TOT. MINUTI]]-Tabella1[[#This Row],[FERMO MACCHINA]]</f>
        <v>290</v>
      </c>
      <c r="Z784" s="6">
        <f>ROUNDDOWN(Tabella1[[#This Row],[DIFFERENZA EFFETTIVA - SCARTI]]/Tabella1[[#This Row],[TEMPO EFFETTIVO]]*60,0)</f>
        <v>201</v>
      </c>
      <c r="AA784" t="s">
        <v>66</v>
      </c>
    </row>
    <row r="785" spans="1:27" x14ac:dyDescent="0.25">
      <c r="A785" s="1">
        <v>44666</v>
      </c>
      <c r="B785">
        <v>1</v>
      </c>
      <c r="C785" s="6" t="str">
        <f>VLOOKUP(Tabella1[[#This Row],[COD. OPERATORE]],Tabella3[],2,FALSE)</f>
        <v>ROBY</v>
      </c>
      <c r="D785" t="s">
        <v>56</v>
      </c>
      <c r="E785" t="s">
        <v>86</v>
      </c>
      <c r="F785" t="s">
        <v>64</v>
      </c>
      <c r="G785" s="6" t="str">
        <f>VLOOKUP(Tabella1[[#This Row],[COD. MACCHINA]],Tabella35[],2,FALSE)</f>
        <v>MANUALE</v>
      </c>
      <c r="H785">
        <v>210</v>
      </c>
      <c r="I785">
        <v>465</v>
      </c>
      <c r="J785" s="6">
        <f>Tabella1[[#This Row],[ASS. FINALI]]-Tabella1[[#This Row],[ASS.INIZIALI]]</f>
        <v>255</v>
      </c>
      <c r="K785" t="s">
        <v>58</v>
      </c>
      <c r="L785">
        <v>35</v>
      </c>
      <c r="M785" s="6">
        <f>ROUNDDOWN(IF(Tabella1[[#This Row],[DOPPIO OPERATORE '[SI/NO']]]="SI",Tabella1[[#This Row],[DIFFERENZA]]/2,Tabella1[[#This Row],[DIFFERENZA]]),0)</f>
        <v>127</v>
      </c>
      <c r="O785" s="6">
        <f>Tabella1[[#This Row],[DIFFERENZA EFFETTIVA SE DOPPIO OPERATORE]]-Tabella1[[#This Row],[SCARTI]]</f>
        <v>127</v>
      </c>
      <c r="P785" s="4">
        <v>0.6958333333333333</v>
      </c>
      <c r="Q785" s="4">
        <v>0.72916666666666663</v>
      </c>
      <c r="R785" s="5">
        <f>Tabella1[[#This Row],[ORA FINE MATTINA]]-Tabella1[[#This Row],[ORA INIZIO MATTINA]]</f>
        <v>3.3333333333333326E-2</v>
      </c>
      <c r="S785" s="4"/>
      <c r="T785" s="4"/>
      <c r="U785" s="5">
        <f>Tabella1[[#This Row],[ORA FINE POMERIGGIO]]-Tabella1[[#This Row],[ORA INIZIO POMERIGGIO]]</f>
        <v>0</v>
      </c>
      <c r="V785" s="5">
        <f>Tabella1[[#This Row],[TOT. TEMPO POMERIGGIO]]+Tabella1[[#This Row],[TOT. TEMPO MATTINA]]</f>
        <v>3.3333333333333326E-2</v>
      </c>
      <c r="W785" s="7">
        <f>((HOUR(Tabella1[[#This Row],[TOT. ORE]])*60)+MINUTE(Tabella1[[#This Row],[TOT. ORE]]))</f>
        <v>48</v>
      </c>
      <c r="Y785" s="6">
        <f>Tabella1[[#This Row],[TOT. MINUTI]]-Tabella1[[#This Row],[FERMO MACCHINA]]</f>
        <v>48</v>
      </c>
      <c r="Z785" s="6">
        <f>ROUNDDOWN(Tabella1[[#This Row],[DIFFERENZA EFFETTIVA - SCARTI]]/Tabella1[[#This Row],[TEMPO EFFETTIVO]]*60,0)</f>
        <v>158</v>
      </c>
      <c r="AA785" t="s">
        <v>66</v>
      </c>
    </row>
    <row r="786" spans="1:27" x14ac:dyDescent="0.25">
      <c r="A786" s="1">
        <v>44670</v>
      </c>
      <c r="B786">
        <v>1</v>
      </c>
      <c r="C786" s="6" t="str">
        <f>VLOOKUP(Tabella1[[#This Row],[COD. OPERATORE]],Tabella3[],2,FALSE)</f>
        <v>ROBY</v>
      </c>
      <c r="D786" t="s">
        <v>56</v>
      </c>
      <c r="E786" t="s">
        <v>86</v>
      </c>
      <c r="F786" t="s">
        <v>64</v>
      </c>
      <c r="G786" s="6" t="str">
        <f>VLOOKUP(Tabella1[[#This Row],[COD. MACCHINA]],Tabella35[],2,FALSE)</f>
        <v>MANUALE</v>
      </c>
      <c r="H786">
        <v>465</v>
      </c>
      <c r="I786">
        <v>3600</v>
      </c>
      <c r="J786" s="6">
        <f>Tabella1[[#This Row],[ASS. FINALI]]-Tabella1[[#This Row],[ASS.INIZIALI]]</f>
        <v>3135</v>
      </c>
      <c r="K786" t="s">
        <v>58</v>
      </c>
      <c r="L786">
        <v>31</v>
      </c>
      <c r="M786" s="6">
        <f>ROUNDDOWN(IF(Tabella1[[#This Row],[DOPPIO OPERATORE '[SI/NO']]]="SI",Tabella1[[#This Row],[DIFFERENZA]]/2,Tabella1[[#This Row],[DIFFERENZA]]),0)</f>
        <v>1567</v>
      </c>
      <c r="O786" s="6">
        <f>Tabella1[[#This Row],[DIFFERENZA EFFETTIVA SE DOPPIO OPERATORE]]-Tabella1[[#This Row],[SCARTI]]</f>
        <v>1567</v>
      </c>
      <c r="P786" s="4">
        <v>0.33333333333333331</v>
      </c>
      <c r="Q786" s="4">
        <v>0.5</v>
      </c>
      <c r="R786" s="5">
        <f>Tabella1[[#This Row],[ORA FINE MATTINA]]-Tabella1[[#This Row],[ORA INIZIO MATTINA]]</f>
        <v>0.16666666666666669</v>
      </c>
      <c r="S786" s="4">
        <v>0.5625</v>
      </c>
      <c r="T786" s="4">
        <v>0.72916666666666663</v>
      </c>
      <c r="U786" s="5">
        <f>Tabella1[[#This Row],[ORA FINE POMERIGGIO]]-Tabella1[[#This Row],[ORA INIZIO POMERIGGIO]]</f>
        <v>0.16666666666666663</v>
      </c>
      <c r="V786" s="5">
        <f>Tabella1[[#This Row],[TOT. TEMPO POMERIGGIO]]+Tabella1[[#This Row],[TOT. TEMPO MATTINA]]</f>
        <v>0.33333333333333331</v>
      </c>
      <c r="W786" s="7">
        <f>((HOUR(Tabella1[[#This Row],[TOT. ORE]])*60)+MINUTE(Tabella1[[#This Row],[TOT. ORE]]))</f>
        <v>480</v>
      </c>
      <c r="Y786" s="6">
        <f>Tabella1[[#This Row],[TOT. MINUTI]]-Tabella1[[#This Row],[FERMO MACCHINA]]</f>
        <v>480</v>
      </c>
      <c r="Z786" s="6">
        <f>ROUNDDOWN(Tabella1[[#This Row],[DIFFERENZA EFFETTIVA - SCARTI]]/Tabella1[[#This Row],[TEMPO EFFETTIVO]]*60,0)</f>
        <v>195</v>
      </c>
      <c r="AA786" t="s">
        <v>66</v>
      </c>
    </row>
    <row r="787" spans="1:27" x14ac:dyDescent="0.25">
      <c r="A787" s="1">
        <v>44671</v>
      </c>
      <c r="B787">
        <v>1</v>
      </c>
      <c r="C787" s="6" t="str">
        <f>VLOOKUP(Tabella1[[#This Row],[COD. OPERATORE]],Tabella3[],2,FALSE)</f>
        <v>ROBY</v>
      </c>
      <c r="D787" t="s">
        <v>56</v>
      </c>
      <c r="E787" t="s">
        <v>172</v>
      </c>
      <c r="F787">
        <v>12</v>
      </c>
      <c r="G787" s="6" t="str">
        <f>VLOOKUP(Tabella1[[#This Row],[COD. MACCHINA]],Tabella35[],2,FALSE)</f>
        <v>FRESA matr.550/6</v>
      </c>
      <c r="H787">
        <v>0</v>
      </c>
      <c r="I787">
        <v>902</v>
      </c>
      <c r="J787" s="6">
        <f>Tabella1[[#This Row],[ASS. FINALI]]-Tabella1[[#This Row],[ASS.INIZIALI]]</f>
        <v>902</v>
      </c>
      <c r="K787" t="s">
        <v>20</v>
      </c>
      <c r="M787" s="6">
        <f>ROUNDDOWN(IF(Tabella1[[#This Row],[DOPPIO OPERATORE '[SI/NO']]]="SI",Tabella1[[#This Row],[DIFFERENZA]]/2,Tabella1[[#This Row],[DIFFERENZA]]),0)</f>
        <v>902</v>
      </c>
      <c r="O787" s="6">
        <f>Tabella1[[#This Row],[DIFFERENZA EFFETTIVA SE DOPPIO OPERATORE]]-Tabella1[[#This Row],[SCARTI]]</f>
        <v>902</v>
      </c>
      <c r="P787" s="4">
        <v>0.3923611111111111</v>
      </c>
      <c r="Q787" s="4">
        <v>0.5</v>
      </c>
      <c r="R787" s="5">
        <f>Tabella1[[#This Row],[ORA FINE MATTINA]]-Tabella1[[#This Row],[ORA INIZIO MATTINA]]</f>
        <v>0.1076388888888889</v>
      </c>
      <c r="S787" s="4">
        <v>0.5625</v>
      </c>
      <c r="T787" s="4">
        <v>0.58333333333333337</v>
      </c>
      <c r="U787" s="5">
        <f>Tabella1[[#This Row],[ORA FINE POMERIGGIO]]-Tabella1[[#This Row],[ORA INIZIO POMERIGGIO]]</f>
        <v>2.083333333333337E-2</v>
      </c>
      <c r="V787" s="5">
        <f>Tabella1[[#This Row],[TOT. TEMPO POMERIGGIO]]+Tabella1[[#This Row],[TOT. TEMPO MATTINA]]</f>
        <v>0.12847222222222227</v>
      </c>
      <c r="W787" s="7">
        <f>((HOUR(Tabella1[[#This Row],[TOT. ORE]])*60)+MINUTE(Tabella1[[#This Row],[TOT. ORE]]))</f>
        <v>185</v>
      </c>
      <c r="Y787" s="6">
        <f>Tabella1[[#This Row],[TOT. MINUTI]]-Tabella1[[#This Row],[FERMO MACCHINA]]</f>
        <v>185</v>
      </c>
      <c r="Z787" s="6">
        <f>ROUNDDOWN(Tabella1[[#This Row],[DIFFERENZA EFFETTIVA - SCARTI]]/Tabella1[[#This Row],[TEMPO EFFETTIVO]]*60,0)</f>
        <v>292</v>
      </c>
      <c r="AA787" t="s">
        <v>346</v>
      </c>
    </row>
    <row r="788" spans="1:27" x14ac:dyDescent="0.25">
      <c r="A788" s="1">
        <v>44671</v>
      </c>
      <c r="B788">
        <v>1</v>
      </c>
      <c r="C788" s="6" t="str">
        <f>VLOOKUP(Tabella1[[#This Row],[COD. OPERATORE]],Tabella3[],2,FALSE)</f>
        <v>ROBY</v>
      </c>
      <c r="D788" t="s">
        <v>56</v>
      </c>
      <c r="E788" t="s">
        <v>172</v>
      </c>
      <c r="F788" t="s">
        <v>64</v>
      </c>
      <c r="G788" s="6" t="str">
        <f>VLOOKUP(Tabella1[[#This Row],[COD. MACCHINA]],Tabella35[],2,FALSE)</f>
        <v>MANUALE</v>
      </c>
      <c r="H788">
        <v>0</v>
      </c>
      <c r="I788">
        <v>722</v>
      </c>
      <c r="J788" s="6">
        <f>Tabella1[[#This Row],[ASS. FINALI]]-Tabella1[[#This Row],[ASS.INIZIALI]]</f>
        <v>722</v>
      </c>
      <c r="K788" t="s">
        <v>20</v>
      </c>
      <c r="M788" s="6">
        <f>ROUNDDOWN(IF(Tabella1[[#This Row],[DOPPIO OPERATORE '[SI/NO']]]="SI",Tabella1[[#This Row],[DIFFERENZA]]/2,Tabella1[[#This Row],[DIFFERENZA]]),0)</f>
        <v>722</v>
      </c>
      <c r="O788" s="6">
        <f>Tabella1[[#This Row],[DIFFERENZA EFFETTIVA SE DOPPIO OPERATORE]]-Tabella1[[#This Row],[SCARTI]]</f>
        <v>722</v>
      </c>
      <c r="P788" s="4">
        <v>0.58333333333333337</v>
      </c>
      <c r="Q788" s="4">
        <v>0.72916666666666663</v>
      </c>
      <c r="R788" s="5">
        <f>Tabella1[[#This Row],[ORA FINE MATTINA]]-Tabella1[[#This Row],[ORA INIZIO MATTINA]]</f>
        <v>0.14583333333333326</v>
      </c>
      <c r="S788" s="4"/>
      <c r="T788" s="4"/>
      <c r="U788" s="5">
        <f>Tabella1[[#This Row],[ORA FINE POMERIGGIO]]-Tabella1[[#This Row],[ORA INIZIO POMERIGGIO]]</f>
        <v>0</v>
      </c>
      <c r="V788" s="5">
        <f>Tabella1[[#This Row],[TOT. TEMPO POMERIGGIO]]+Tabella1[[#This Row],[TOT. TEMPO MATTINA]]</f>
        <v>0.14583333333333326</v>
      </c>
      <c r="W788" s="7">
        <f>((HOUR(Tabella1[[#This Row],[TOT. ORE]])*60)+MINUTE(Tabella1[[#This Row],[TOT. ORE]]))</f>
        <v>210</v>
      </c>
      <c r="Y788" s="6">
        <f>Tabella1[[#This Row],[TOT. MINUTI]]-Tabella1[[#This Row],[FERMO MACCHINA]]</f>
        <v>210</v>
      </c>
      <c r="Z788" s="6">
        <f>ROUNDDOWN(Tabella1[[#This Row],[DIFFERENZA EFFETTIVA - SCARTI]]/Tabella1[[#This Row],[TEMPO EFFETTIVO]]*60,0)</f>
        <v>206</v>
      </c>
      <c r="AA788" t="s">
        <v>346</v>
      </c>
    </row>
    <row r="789" spans="1:27" x14ac:dyDescent="0.25">
      <c r="A789" s="1">
        <v>44672</v>
      </c>
      <c r="B789">
        <v>1</v>
      </c>
      <c r="C789" s="6" t="str">
        <f>VLOOKUP(Tabella1[[#This Row],[COD. OPERATORE]],Tabella3[],2,FALSE)</f>
        <v>ROBY</v>
      </c>
      <c r="D789" t="s">
        <v>56</v>
      </c>
      <c r="E789" t="s">
        <v>172</v>
      </c>
      <c r="F789">
        <v>12</v>
      </c>
      <c r="G789" s="6" t="str">
        <f>VLOOKUP(Tabella1[[#This Row],[COD. MACCHINA]],Tabella35[],2,FALSE)</f>
        <v>FRESA matr.550/6</v>
      </c>
      <c r="H789">
        <v>0</v>
      </c>
      <c r="I789">
        <v>765</v>
      </c>
      <c r="J789" s="6">
        <f>Tabella1[[#This Row],[ASS. FINALI]]-Tabella1[[#This Row],[ASS.INIZIALI]]</f>
        <v>765</v>
      </c>
      <c r="K789" t="s">
        <v>20</v>
      </c>
      <c r="M789" s="6">
        <f>ROUNDDOWN(IF(Tabella1[[#This Row],[DOPPIO OPERATORE '[SI/NO']]]="SI",Tabella1[[#This Row],[DIFFERENZA]]/2,Tabella1[[#This Row],[DIFFERENZA]]),0)</f>
        <v>765</v>
      </c>
      <c r="O789" s="6">
        <f>Tabella1[[#This Row],[DIFFERENZA EFFETTIVA SE DOPPIO OPERATORE]]-Tabella1[[#This Row],[SCARTI]]</f>
        <v>765</v>
      </c>
      <c r="P789" s="4">
        <v>0.33333333333333331</v>
      </c>
      <c r="Q789" s="4">
        <v>0.40277777777777773</v>
      </c>
      <c r="R789" s="5">
        <f>Tabella1[[#This Row],[ORA FINE MATTINA]]-Tabella1[[#This Row],[ORA INIZIO MATTINA]]</f>
        <v>6.944444444444442E-2</v>
      </c>
      <c r="S789" s="4"/>
      <c r="T789" s="4"/>
      <c r="U789" s="5">
        <f>Tabella1[[#This Row],[ORA FINE POMERIGGIO]]-Tabella1[[#This Row],[ORA INIZIO POMERIGGIO]]</f>
        <v>0</v>
      </c>
      <c r="V789" s="5">
        <f>Tabella1[[#This Row],[TOT. TEMPO POMERIGGIO]]+Tabella1[[#This Row],[TOT. TEMPO MATTINA]]</f>
        <v>6.944444444444442E-2</v>
      </c>
      <c r="W789" s="7">
        <f>((HOUR(Tabella1[[#This Row],[TOT. ORE]])*60)+MINUTE(Tabella1[[#This Row],[TOT. ORE]]))</f>
        <v>100</v>
      </c>
      <c r="Y789" s="6">
        <f>Tabella1[[#This Row],[TOT. MINUTI]]-Tabella1[[#This Row],[FERMO MACCHINA]]</f>
        <v>100</v>
      </c>
      <c r="Z789" s="6">
        <f>ROUNDDOWN(Tabella1[[#This Row],[DIFFERENZA EFFETTIVA - SCARTI]]/Tabella1[[#This Row],[TEMPO EFFETTIVO]]*60,0)</f>
        <v>459</v>
      </c>
    </row>
    <row r="790" spans="1:27" x14ac:dyDescent="0.25">
      <c r="A790" s="1">
        <v>44672</v>
      </c>
      <c r="B790">
        <v>1</v>
      </c>
      <c r="C790" s="6" t="str">
        <f>VLOOKUP(Tabella1[[#This Row],[COD. OPERATORE]],Tabella3[],2,FALSE)</f>
        <v>ROBY</v>
      </c>
      <c r="D790" t="s">
        <v>56</v>
      </c>
      <c r="E790" t="s">
        <v>172</v>
      </c>
      <c r="F790" t="s">
        <v>64</v>
      </c>
      <c r="G790" s="6" t="str">
        <f>VLOOKUP(Tabella1[[#This Row],[COD. MACCHINA]],Tabella35[],2,FALSE)</f>
        <v>MANUALE</v>
      </c>
      <c r="H790">
        <v>0</v>
      </c>
      <c r="I790">
        <v>765</v>
      </c>
      <c r="J790" s="6">
        <f>Tabella1[[#This Row],[ASS. FINALI]]-Tabella1[[#This Row],[ASS.INIZIALI]]</f>
        <v>765</v>
      </c>
      <c r="K790" t="s">
        <v>20</v>
      </c>
      <c r="M790" s="6">
        <f>ROUNDDOWN(IF(Tabella1[[#This Row],[DOPPIO OPERATORE '[SI/NO']]]="SI",Tabella1[[#This Row],[DIFFERENZA]]/2,Tabella1[[#This Row],[DIFFERENZA]]),0)</f>
        <v>765</v>
      </c>
      <c r="O790" s="6">
        <f>Tabella1[[#This Row],[DIFFERENZA EFFETTIVA SE DOPPIO OPERATORE]]-Tabella1[[#This Row],[SCARTI]]</f>
        <v>765</v>
      </c>
      <c r="P790" s="4">
        <v>0.40277777777777773</v>
      </c>
      <c r="Q790" s="4">
        <v>0.5</v>
      </c>
      <c r="R790" s="5">
        <f>Tabella1[[#This Row],[ORA FINE MATTINA]]-Tabella1[[#This Row],[ORA INIZIO MATTINA]]</f>
        <v>9.7222222222222265E-2</v>
      </c>
      <c r="S790" s="4">
        <v>0.5625</v>
      </c>
      <c r="T790" s="4">
        <v>0.63194444444444442</v>
      </c>
      <c r="U790" s="5">
        <f>Tabella1[[#This Row],[ORA FINE POMERIGGIO]]-Tabella1[[#This Row],[ORA INIZIO POMERIGGIO]]</f>
        <v>6.944444444444442E-2</v>
      </c>
      <c r="V790" s="5">
        <f>Tabella1[[#This Row],[TOT. TEMPO POMERIGGIO]]+Tabella1[[#This Row],[TOT. TEMPO MATTINA]]</f>
        <v>0.16666666666666669</v>
      </c>
      <c r="W790" s="7">
        <f>((HOUR(Tabella1[[#This Row],[TOT. ORE]])*60)+MINUTE(Tabella1[[#This Row],[TOT. ORE]]))</f>
        <v>240</v>
      </c>
      <c r="Y790" s="6">
        <f>Tabella1[[#This Row],[TOT. MINUTI]]-Tabella1[[#This Row],[FERMO MACCHINA]]</f>
        <v>240</v>
      </c>
      <c r="Z790" s="6">
        <f>ROUNDDOWN(Tabella1[[#This Row],[DIFFERENZA EFFETTIVA - SCARTI]]/Tabella1[[#This Row],[TEMPO EFFETTIVO]]*60,0)</f>
        <v>191</v>
      </c>
    </row>
    <row r="791" spans="1:27" x14ac:dyDescent="0.25">
      <c r="A791" s="1">
        <v>44672</v>
      </c>
      <c r="B791">
        <v>1</v>
      </c>
      <c r="C791" s="6" t="str">
        <f>VLOOKUP(Tabella1[[#This Row],[COD. OPERATORE]],Tabella3[],2,FALSE)</f>
        <v>ROBY</v>
      </c>
      <c r="D791" t="s">
        <v>56</v>
      </c>
      <c r="E791" t="s">
        <v>171</v>
      </c>
      <c r="F791">
        <v>12</v>
      </c>
      <c r="G791" s="6" t="str">
        <f>VLOOKUP(Tabella1[[#This Row],[COD. MACCHINA]],Tabella35[],2,FALSE)</f>
        <v>FRESA matr.550/6</v>
      </c>
      <c r="H791">
        <v>0</v>
      </c>
      <c r="I791">
        <v>1050</v>
      </c>
      <c r="J791" s="6">
        <f>Tabella1[[#This Row],[ASS. FINALI]]-Tabella1[[#This Row],[ASS.INIZIALI]]</f>
        <v>1050</v>
      </c>
      <c r="K791" t="s">
        <v>20</v>
      </c>
      <c r="M791" s="6">
        <f>ROUNDDOWN(IF(Tabella1[[#This Row],[DOPPIO OPERATORE '[SI/NO']]]="SI",Tabella1[[#This Row],[DIFFERENZA]]/2,Tabella1[[#This Row],[DIFFERENZA]]),0)</f>
        <v>1050</v>
      </c>
      <c r="O791" s="6">
        <f>Tabella1[[#This Row],[DIFFERENZA EFFETTIVA SE DOPPIO OPERATORE]]-Tabella1[[#This Row],[SCARTI]]</f>
        <v>1050</v>
      </c>
      <c r="P791" s="4">
        <v>0.63541666666666663</v>
      </c>
      <c r="Q791" s="4">
        <v>0.71875</v>
      </c>
      <c r="R791" s="5">
        <f>Tabella1[[#This Row],[ORA FINE MATTINA]]-Tabella1[[#This Row],[ORA INIZIO MATTINA]]</f>
        <v>8.333333333333337E-2</v>
      </c>
      <c r="S791" s="4">
        <v>0.72361111111111109</v>
      </c>
      <c r="T791" s="4">
        <v>0.72916666666666663</v>
      </c>
      <c r="U791" s="5">
        <f>Tabella1[[#This Row],[ORA FINE POMERIGGIO]]-Tabella1[[#This Row],[ORA INIZIO POMERIGGIO]]</f>
        <v>5.5555555555555358E-3</v>
      </c>
      <c r="V791" s="5">
        <f>Tabella1[[#This Row],[TOT. TEMPO POMERIGGIO]]+Tabella1[[#This Row],[TOT. TEMPO MATTINA]]</f>
        <v>8.8888888888888906E-2</v>
      </c>
      <c r="W791" s="7">
        <f>((HOUR(Tabella1[[#This Row],[TOT. ORE]])*60)+MINUTE(Tabella1[[#This Row],[TOT. ORE]]))</f>
        <v>128</v>
      </c>
      <c r="Y791" s="6">
        <f>Tabella1[[#This Row],[TOT. MINUTI]]-Tabella1[[#This Row],[FERMO MACCHINA]]</f>
        <v>128</v>
      </c>
      <c r="Z791" s="6">
        <f>ROUNDDOWN(Tabella1[[#This Row],[DIFFERENZA EFFETTIVA - SCARTI]]/Tabella1[[#This Row],[TEMPO EFFETTIVO]]*60,0)</f>
        <v>492</v>
      </c>
      <c r="AA791" t="s">
        <v>346</v>
      </c>
    </row>
    <row r="792" spans="1:27" x14ac:dyDescent="0.25">
      <c r="A792" s="1">
        <v>44663</v>
      </c>
      <c r="B792">
        <v>32</v>
      </c>
      <c r="C792" s="6" t="str">
        <f>VLOOKUP(Tabella1[[#This Row],[COD. OPERATORE]],Tabella3[],2,FALSE)</f>
        <v>ALESSANDRA</v>
      </c>
      <c r="D792" t="s">
        <v>348</v>
      </c>
      <c r="E792" t="s">
        <v>347</v>
      </c>
      <c r="F792">
        <v>13</v>
      </c>
      <c r="G792" s="6" t="str">
        <f>VLOOKUP(Tabella1[[#This Row],[COD. MACCHINA]],Tabella35[],2,FALSE)</f>
        <v>MACHINA A CALDO</v>
      </c>
      <c r="H792">
        <v>50</v>
      </c>
      <c r="I792">
        <v>430</v>
      </c>
      <c r="J792" s="6">
        <f>Tabella1[[#This Row],[ASS. FINALI]]-Tabella1[[#This Row],[ASS.INIZIALI]]</f>
        <v>380</v>
      </c>
      <c r="K792" t="s">
        <v>20</v>
      </c>
      <c r="M792" s="6">
        <f>ROUNDDOWN(IF(Tabella1[[#This Row],[DOPPIO OPERATORE '[SI/NO']]]="SI",Tabella1[[#This Row],[DIFFERENZA]]/2,Tabella1[[#This Row],[DIFFERENZA]]),0)</f>
        <v>380</v>
      </c>
      <c r="O792" s="6">
        <f>Tabella1[[#This Row],[DIFFERENZA EFFETTIVA SE DOPPIO OPERATORE]]-Tabella1[[#This Row],[SCARTI]]</f>
        <v>380</v>
      </c>
      <c r="P792" s="4">
        <v>0.64236111111111105</v>
      </c>
      <c r="Q792" s="4">
        <v>0.72916666666666663</v>
      </c>
      <c r="R792" s="5">
        <f>Tabella1[[#This Row],[ORA FINE MATTINA]]-Tabella1[[#This Row],[ORA INIZIO MATTINA]]</f>
        <v>8.680555555555558E-2</v>
      </c>
      <c r="S792" s="4"/>
      <c r="T792" s="4"/>
      <c r="U792" s="5">
        <f>Tabella1[[#This Row],[ORA FINE POMERIGGIO]]-Tabella1[[#This Row],[ORA INIZIO POMERIGGIO]]</f>
        <v>0</v>
      </c>
      <c r="V792" s="5">
        <f>Tabella1[[#This Row],[TOT. TEMPO POMERIGGIO]]+Tabella1[[#This Row],[TOT. TEMPO MATTINA]]</f>
        <v>8.680555555555558E-2</v>
      </c>
      <c r="W792" s="7">
        <f>((HOUR(Tabella1[[#This Row],[TOT. ORE]])*60)+MINUTE(Tabella1[[#This Row],[TOT. ORE]]))</f>
        <v>125</v>
      </c>
      <c r="Y792" s="6">
        <f>Tabella1[[#This Row],[TOT. MINUTI]]-Tabella1[[#This Row],[FERMO MACCHINA]]</f>
        <v>125</v>
      </c>
      <c r="Z792" s="6">
        <f>ROUNDDOWN(Tabella1[[#This Row],[DIFFERENZA EFFETTIVA - SCARTI]]/Tabella1[[#This Row],[TEMPO EFFETTIVO]]*60,0)</f>
        <v>182</v>
      </c>
    </row>
    <row r="793" spans="1:27" x14ac:dyDescent="0.25">
      <c r="A793" s="1">
        <v>44664</v>
      </c>
      <c r="B793">
        <v>32</v>
      </c>
      <c r="C793" s="6" t="str">
        <f>VLOOKUP(Tabella1[[#This Row],[COD. OPERATORE]],Tabella3[],2,FALSE)</f>
        <v>ALESSANDRA</v>
      </c>
      <c r="D793" t="s">
        <v>348</v>
      </c>
      <c r="E793" t="s">
        <v>347</v>
      </c>
      <c r="F793">
        <v>13</v>
      </c>
      <c r="G793" s="6" t="str">
        <f>VLOOKUP(Tabella1[[#This Row],[COD. MACCHINA]],Tabella35[],2,FALSE)</f>
        <v>MACHINA A CALDO</v>
      </c>
      <c r="H793">
        <v>430</v>
      </c>
      <c r="I793">
        <v>2000</v>
      </c>
      <c r="J793" s="6">
        <f>Tabella1[[#This Row],[ASS. FINALI]]-Tabella1[[#This Row],[ASS.INIZIALI]]</f>
        <v>1570</v>
      </c>
      <c r="K793" t="s">
        <v>20</v>
      </c>
      <c r="M793" s="6">
        <f>ROUNDDOWN(IF(Tabella1[[#This Row],[DOPPIO OPERATORE '[SI/NO']]]="SI",Tabella1[[#This Row],[DIFFERENZA]]/2,Tabella1[[#This Row],[DIFFERENZA]]),0)</f>
        <v>1570</v>
      </c>
      <c r="O793" s="6">
        <f>Tabella1[[#This Row],[DIFFERENZA EFFETTIVA SE DOPPIO OPERATORE]]-Tabella1[[#This Row],[SCARTI]]</f>
        <v>1570</v>
      </c>
      <c r="P793" s="4">
        <v>0.3125</v>
      </c>
      <c r="Q793" s="4">
        <v>0.5</v>
      </c>
      <c r="R793" s="5">
        <f>Tabella1[[#This Row],[ORA FINE MATTINA]]-Tabella1[[#This Row],[ORA INIZIO MATTINA]]</f>
        <v>0.1875</v>
      </c>
      <c r="S793" s="4">
        <v>0.5625</v>
      </c>
      <c r="T793" s="4">
        <v>0.72916666666666663</v>
      </c>
      <c r="U793" s="5">
        <f>Tabella1[[#This Row],[ORA FINE POMERIGGIO]]-Tabella1[[#This Row],[ORA INIZIO POMERIGGIO]]</f>
        <v>0.16666666666666663</v>
      </c>
      <c r="V793" s="5">
        <f>Tabella1[[#This Row],[TOT. TEMPO POMERIGGIO]]+Tabella1[[#This Row],[TOT. TEMPO MATTINA]]</f>
        <v>0.35416666666666663</v>
      </c>
      <c r="W793" s="7">
        <f>((HOUR(Tabella1[[#This Row],[TOT. ORE]])*60)+MINUTE(Tabella1[[#This Row],[TOT. ORE]]))</f>
        <v>510</v>
      </c>
      <c r="Y793" s="6">
        <f>Tabella1[[#This Row],[TOT. MINUTI]]-Tabella1[[#This Row],[FERMO MACCHINA]]</f>
        <v>510</v>
      </c>
      <c r="Z793" s="6">
        <f>ROUNDDOWN(Tabella1[[#This Row],[DIFFERENZA EFFETTIVA - SCARTI]]/Tabella1[[#This Row],[TEMPO EFFETTIVO]]*60,0)</f>
        <v>184</v>
      </c>
      <c r="AA793" t="s">
        <v>66</v>
      </c>
    </row>
    <row r="794" spans="1:27" x14ac:dyDescent="0.25">
      <c r="A794" s="1">
        <v>44665</v>
      </c>
      <c r="B794">
        <v>32</v>
      </c>
      <c r="C794" s="6" t="str">
        <f>VLOOKUP(Tabella1[[#This Row],[COD. OPERATORE]],Tabella3[],2,FALSE)</f>
        <v>ALESSANDRA</v>
      </c>
      <c r="D794" t="s">
        <v>16</v>
      </c>
      <c r="E794" t="s">
        <v>26</v>
      </c>
      <c r="F794">
        <v>6</v>
      </c>
      <c r="G794" s="6" t="str">
        <f>VLOOKUP(Tabella1[[#This Row],[COD. MACCHINA]],Tabella35[],2,FALSE)</f>
        <v>MSA matr.4319</v>
      </c>
      <c r="H794">
        <v>587210</v>
      </c>
      <c r="I794">
        <v>587711</v>
      </c>
      <c r="J794" s="6">
        <f>Tabella1[[#This Row],[ASS. FINALI]]-Tabella1[[#This Row],[ASS.INIZIALI]]</f>
        <v>501</v>
      </c>
      <c r="K794" t="s">
        <v>20</v>
      </c>
      <c r="M794" s="6">
        <f>ROUNDDOWN(IF(Tabella1[[#This Row],[DOPPIO OPERATORE '[SI/NO']]]="SI",Tabella1[[#This Row],[DIFFERENZA]]/2,Tabella1[[#This Row],[DIFFERENZA]]),0)</f>
        <v>501</v>
      </c>
      <c r="O794" s="6">
        <f>Tabella1[[#This Row],[DIFFERENZA EFFETTIVA SE DOPPIO OPERATORE]]-Tabella1[[#This Row],[SCARTI]]</f>
        <v>501</v>
      </c>
      <c r="P794" s="4">
        <v>0.3125</v>
      </c>
      <c r="Q794" s="4">
        <v>0.4375</v>
      </c>
      <c r="R794" s="5">
        <f>Tabella1[[#This Row],[ORA FINE MATTINA]]-Tabella1[[#This Row],[ORA INIZIO MATTINA]]</f>
        <v>0.125</v>
      </c>
      <c r="S794" s="4"/>
      <c r="T794" s="4"/>
      <c r="U794" s="5">
        <f>Tabella1[[#This Row],[ORA FINE POMERIGGIO]]-Tabella1[[#This Row],[ORA INIZIO POMERIGGIO]]</f>
        <v>0</v>
      </c>
      <c r="V794" s="5">
        <f>Tabella1[[#This Row],[TOT. TEMPO POMERIGGIO]]+Tabella1[[#This Row],[TOT. TEMPO MATTINA]]</f>
        <v>0.125</v>
      </c>
      <c r="W794" s="7">
        <f>((HOUR(Tabella1[[#This Row],[TOT. ORE]])*60)+MINUTE(Tabella1[[#This Row],[TOT. ORE]]))</f>
        <v>180</v>
      </c>
      <c r="Y794" s="6">
        <f>Tabella1[[#This Row],[TOT. MINUTI]]-Tabella1[[#This Row],[FERMO MACCHINA]]</f>
        <v>180</v>
      </c>
      <c r="Z794" s="6">
        <f>ROUNDDOWN(Tabella1[[#This Row],[DIFFERENZA EFFETTIVA - SCARTI]]/Tabella1[[#This Row],[TEMPO EFFETTIVO]]*60,0)</f>
        <v>167</v>
      </c>
      <c r="AA794" t="s">
        <v>349</v>
      </c>
    </row>
    <row r="795" spans="1:27" x14ac:dyDescent="0.25">
      <c r="A795" s="1">
        <v>44665</v>
      </c>
      <c r="B795">
        <v>32</v>
      </c>
      <c r="C795" s="6" t="str">
        <f>VLOOKUP(Tabella1[[#This Row],[COD. OPERATORE]],Tabella3[],2,FALSE)</f>
        <v>ALESSANDRA</v>
      </c>
      <c r="D795" t="s">
        <v>56</v>
      </c>
      <c r="E795" t="s">
        <v>71</v>
      </c>
      <c r="F795" t="s">
        <v>64</v>
      </c>
      <c r="G795" s="6" t="str">
        <f>VLOOKUP(Tabella1[[#This Row],[COD. MACCHINA]],Tabella35[],2,FALSE)</f>
        <v>MANUALE</v>
      </c>
      <c r="H795">
        <v>83</v>
      </c>
      <c r="I795">
        <v>750</v>
      </c>
      <c r="J795" s="6">
        <f>Tabella1[[#This Row],[ASS. FINALI]]-Tabella1[[#This Row],[ASS.INIZIALI]]</f>
        <v>667</v>
      </c>
      <c r="K795" t="s">
        <v>20</v>
      </c>
      <c r="M795" s="6">
        <f>ROUNDDOWN(IF(Tabella1[[#This Row],[DOPPIO OPERATORE '[SI/NO']]]="SI",Tabella1[[#This Row],[DIFFERENZA]]/2,Tabella1[[#This Row],[DIFFERENZA]]),0)</f>
        <v>667</v>
      </c>
      <c r="O795" s="6">
        <f>Tabella1[[#This Row],[DIFFERENZA EFFETTIVA SE DOPPIO OPERATORE]]-Tabella1[[#This Row],[SCARTI]]</f>
        <v>667</v>
      </c>
      <c r="P795" s="4">
        <v>0.4375</v>
      </c>
      <c r="Q795" s="4">
        <v>0.5</v>
      </c>
      <c r="R795" s="5">
        <f>Tabella1[[#This Row],[ORA FINE MATTINA]]-Tabella1[[#This Row],[ORA INIZIO MATTINA]]</f>
        <v>6.25E-2</v>
      </c>
      <c r="S795" s="4">
        <v>0.5625</v>
      </c>
      <c r="T795" s="4">
        <v>0.625</v>
      </c>
      <c r="U795" s="5">
        <f>Tabella1[[#This Row],[ORA FINE POMERIGGIO]]-Tabella1[[#This Row],[ORA INIZIO POMERIGGIO]]</f>
        <v>6.25E-2</v>
      </c>
      <c r="V795" s="5">
        <f>Tabella1[[#This Row],[TOT. TEMPO POMERIGGIO]]+Tabella1[[#This Row],[TOT. TEMPO MATTINA]]</f>
        <v>0.125</v>
      </c>
      <c r="W795" s="7">
        <f>((HOUR(Tabella1[[#This Row],[TOT. ORE]])*60)+MINUTE(Tabella1[[#This Row],[TOT. ORE]]))</f>
        <v>180</v>
      </c>
      <c r="Y795" s="6">
        <f>Tabella1[[#This Row],[TOT. MINUTI]]-Tabella1[[#This Row],[FERMO MACCHINA]]</f>
        <v>180</v>
      </c>
      <c r="Z795" s="6">
        <f>ROUNDDOWN(Tabella1[[#This Row],[DIFFERENZA EFFETTIVA - SCARTI]]/Tabella1[[#This Row],[TEMPO EFFETTIVO]]*60,0)</f>
        <v>222</v>
      </c>
      <c r="AA795" t="s">
        <v>66</v>
      </c>
    </row>
    <row r="796" spans="1:27" x14ac:dyDescent="0.25">
      <c r="A796" s="1">
        <v>44666</v>
      </c>
      <c r="B796">
        <v>32</v>
      </c>
      <c r="C796" s="6" t="str">
        <f>VLOOKUP(Tabella1[[#This Row],[COD. OPERATORE]],Tabella3[],2,FALSE)</f>
        <v>ALESSANDRA</v>
      </c>
      <c r="D796" t="s">
        <v>16</v>
      </c>
      <c r="E796" t="s">
        <v>127</v>
      </c>
      <c r="F796">
        <v>6</v>
      </c>
      <c r="G796" s="6" t="str">
        <f>VLOOKUP(Tabella1[[#This Row],[COD. MACCHINA]],Tabella35[],2,FALSE)</f>
        <v>MSA matr.4319</v>
      </c>
      <c r="H796">
        <v>587712</v>
      </c>
      <c r="I796">
        <v>588216</v>
      </c>
      <c r="J796" s="6">
        <f>Tabella1[[#This Row],[ASS. FINALI]]-Tabella1[[#This Row],[ASS.INIZIALI]]</f>
        <v>504</v>
      </c>
      <c r="K796" t="s">
        <v>20</v>
      </c>
      <c r="M796" s="6">
        <f>ROUNDDOWN(IF(Tabella1[[#This Row],[DOPPIO OPERATORE '[SI/NO']]]="SI",Tabella1[[#This Row],[DIFFERENZA]]/2,Tabella1[[#This Row],[DIFFERENZA]]),0)</f>
        <v>504</v>
      </c>
      <c r="O796" s="6">
        <f>Tabella1[[#This Row],[DIFFERENZA EFFETTIVA SE DOPPIO OPERATORE]]-Tabella1[[#This Row],[SCARTI]]</f>
        <v>504</v>
      </c>
      <c r="P796" s="4">
        <v>0.3125</v>
      </c>
      <c r="Q796" s="4">
        <v>0.40625</v>
      </c>
      <c r="R796" s="5">
        <f>Tabella1[[#This Row],[ORA FINE MATTINA]]-Tabella1[[#This Row],[ORA INIZIO MATTINA]]</f>
        <v>9.375E-2</v>
      </c>
      <c r="S796" s="4"/>
      <c r="T796" s="4"/>
      <c r="U796" s="5">
        <f>Tabella1[[#This Row],[ORA FINE POMERIGGIO]]-Tabella1[[#This Row],[ORA INIZIO POMERIGGIO]]</f>
        <v>0</v>
      </c>
      <c r="V796" s="5">
        <f>Tabella1[[#This Row],[TOT. TEMPO POMERIGGIO]]+Tabella1[[#This Row],[TOT. TEMPO MATTINA]]</f>
        <v>9.375E-2</v>
      </c>
      <c r="W796" s="7">
        <f>((HOUR(Tabella1[[#This Row],[TOT. ORE]])*60)+MINUTE(Tabella1[[#This Row],[TOT. ORE]]))</f>
        <v>135</v>
      </c>
      <c r="Y796" s="6">
        <f>Tabella1[[#This Row],[TOT. MINUTI]]-Tabella1[[#This Row],[FERMO MACCHINA]]</f>
        <v>135</v>
      </c>
      <c r="Z796" s="6">
        <f>ROUNDDOWN(Tabella1[[#This Row],[DIFFERENZA EFFETTIVA - SCARTI]]/Tabella1[[#This Row],[TEMPO EFFETTIVO]]*60,0)</f>
        <v>224</v>
      </c>
    </row>
    <row r="797" spans="1:27" x14ac:dyDescent="0.25">
      <c r="A797" s="1">
        <v>44666</v>
      </c>
      <c r="B797">
        <v>32</v>
      </c>
      <c r="C797" s="6" t="str">
        <f>VLOOKUP(Tabella1[[#This Row],[COD. OPERATORE]],Tabella3[],2,FALSE)</f>
        <v>ALESSANDRA</v>
      </c>
      <c r="D797" t="s">
        <v>16</v>
      </c>
      <c r="E797" t="s">
        <v>127</v>
      </c>
      <c r="F797">
        <v>6</v>
      </c>
      <c r="G797" s="6" t="str">
        <f>VLOOKUP(Tabella1[[#This Row],[COD. MACCHINA]],Tabella35[],2,FALSE)</f>
        <v>MSA matr.4319</v>
      </c>
      <c r="H797">
        <v>588212</v>
      </c>
      <c r="I797">
        <v>588716</v>
      </c>
      <c r="J797" s="6">
        <f>Tabella1[[#This Row],[ASS. FINALI]]-Tabella1[[#This Row],[ASS.INIZIALI]]</f>
        <v>504</v>
      </c>
      <c r="K797" t="s">
        <v>20</v>
      </c>
      <c r="M797" s="6">
        <f>ROUNDDOWN(IF(Tabella1[[#This Row],[DOPPIO OPERATORE '[SI/NO']]]="SI",Tabella1[[#This Row],[DIFFERENZA]]/2,Tabella1[[#This Row],[DIFFERENZA]]),0)</f>
        <v>504</v>
      </c>
      <c r="O797" s="6">
        <f>Tabella1[[#This Row],[DIFFERENZA EFFETTIVA SE DOPPIO OPERATORE]]-Tabella1[[#This Row],[SCARTI]]</f>
        <v>504</v>
      </c>
      <c r="P797" s="4">
        <v>0.40625</v>
      </c>
      <c r="Q797" s="4">
        <v>0.47569444444444442</v>
      </c>
      <c r="R797" s="5">
        <f>Tabella1[[#This Row],[ORA FINE MATTINA]]-Tabella1[[#This Row],[ORA INIZIO MATTINA]]</f>
        <v>6.944444444444442E-2</v>
      </c>
      <c r="S797" s="4"/>
      <c r="T797" s="4"/>
      <c r="U797" s="5">
        <f>Tabella1[[#This Row],[ORA FINE POMERIGGIO]]-Tabella1[[#This Row],[ORA INIZIO POMERIGGIO]]</f>
        <v>0</v>
      </c>
      <c r="V797" s="5">
        <f>Tabella1[[#This Row],[TOT. TEMPO POMERIGGIO]]+Tabella1[[#This Row],[TOT. TEMPO MATTINA]]</f>
        <v>6.944444444444442E-2</v>
      </c>
      <c r="W797" s="7">
        <f>((HOUR(Tabella1[[#This Row],[TOT. ORE]])*60)+MINUTE(Tabella1[[#This Row],[TOT. ORE]]))</f>
        <v>100</v>
      </c>
      <c r="Y797" s="6">
        <f>Tabella1[[#This Row],[TOT. MINUTI]]-Tabella1[[#This Row],[FERMO MACCHINA]]</f>
        <v>100</v>
      </c>
      <c r="Z797" s="6">
        <f>ROUNDDOWN(Tabella1[[#This Row],[DIFFERENZA EFFETTIVA - SCARTI]]/Tabella1[[#This Row],[TEMPO EFFETTIVO]]*60,0)</f>
        <v>302</v>
      </c>
    </row>
    <row r="798" spans="1:27" x14ac:dyDescent="0.25">
      <c r="A798" s="1">
        <v>44666</v>
      </c>
      <c r="B798">
        <v>32</v>
      </c>
      <c r="C798" s="6" t="str">
        <f>VLOOKUP(Tabella1[[#This Row],[COD. OPERATORE]],Tabella3[],2,FALSE)</f>
        <v>ALESSANDRA</v>
      </c>
      <c r="D798" t="s">
        <v>56</v>
      </c>
      <c r="E798" t="s">
        <v>71</v>
      </c>
      <c r="F798" t="s">
        <v>64</v>
      </c>
      <c r="G798" s="6" t="str">
        <f>VLOOKUP(Tabella1[[#This Row],[COD. MACCHINA]],Tabella35[],2,FALSE)</f>
        <v>MANUALE</v>
      </c>
      <c r="H798">
        <v>750</v>
      </c>
      <c r="I798">
        <v>1570</v>
      </c>
      <c r="J798" s="6">
        <f>Tabella1[[#This Row],[ASS. FINALI]]-Tabella1[[#This Row],[ASS.INIZIALI]]</f>
        <v>820</v>
      </c>
      <c r="K798" t="s">
        <v>20</v>
      </c>
      <c r="M798" s="6">
        <f>ROUNDDOWN(IF(Tabella1[[#This Row],[DOPPIO OPERATORE '[SI/NO']]]="SI",Tabella1[[#This Row],[DIFFERENZA]]/2,Tabella1[[#This Row],[DIFFERENZA]]),0)</f>
        <v>820</v>
      </c>
      <c r="O798" s="6">
        <f>Tabella1[[#This Row],[DIFFERENZA EFFETTIVA SE DOPPIO OPERATORE]]-Tabella1[[#This Row],[SCARTI]]</f>
        <v>820</v>
      </c>
      <c r="P798" s="4">
        <v>0.5625</v>
      </c>
      <c r="Q798" s="4">
        <v>0.72916666666666663</v>
      </c>
      <c r="R798" s="5">
        <f>Tabella1[[#This Row],[ORA FINE MATTINA]]-Tabella1[[#This Row],[ORA INIZIO MATTINA]]</f>
        <v>0.16666666666666663</v>
      </c>
      <c r="S798" s="4"/>
      <c r="T798" s="4"/>
      <c r="U798" s="5">
        <f>Tabella1[[#This Row],[ORA FINE POMERIGGIO]]-Tabella1[[#This Row],[ORA INIZIO POMERIGGIO]]</f>
        <v>0</v>
      </c>
      <c r="V798" s="5">
        <f>Tabella1[[#This Row],[TOT. TEMPO POMERIGGIO]]+Tabella1[[#This Row],[TOT. TEMPO MATTINA]]</f>
        <v>0.16666666666666663</v>
      </c>
      <c r="W798" s="7">
        <f>((HOUR(Tabella1[[#This Row],[TOT. ORE]])*60)+MINUTE(Tabella1[[#This Row],[TOT. ORE]]))</f>
        <v>240</v>
      </c>
      <c r="Y798" s="6">
        <f>Tabella1[[#This Row],[TOT. MINUTI]]-Tabella1[[#This Row],[FERMO MACCHINA]]</f>
        <v>240</v>
      </c>
      <c r="Z798" s="6">
        <f>ROUNDDOWN(Tabella1[[#This Row],[DIFFERENZA EFFETTIVA - SCARTI]]/Tabella1[[#This Row],[TEMPO EFFETTIVO]]*60,0)</f>
        <v>205</v>
      </c>
    </row>
    <row r="799" spans="1:27" x14ac:dyDescent="0.25">
      <c r="A799" s="1">
        <v>44666</v>
      </c>
      <c r="B799">
        <v>32</v>
      </c>
      <c r="C799" s="6" t="str">
        <f>VLOOKUP(Tabella1[[#This Row],[COD. OPERATORE]],Tabella3[],2,FALSE)</f>
        <v>ALESSANDRA</v>
      </c>
      <c r="D799" t="s">
        <v>56</v>
      </c>
      <c r="E799" t="s">
        <v>71</v>
      </c>
      <c r="F799" t="s">
        <v>64</v>
      </c>
      <c r="G799" s="6" t="str">
        <f>VLOOKUP(Tabella1[[#This Row],[COD. MACCHINA]],Tabella35[],2,FALSE)</f>
        <v>MANUALE</v>
      </c>
      <c r="H799">
        <v>1570</v>
      </c>
      <c r="I799">
        <v>2080</v>
      </c>
      <c r="J799" s="6">
        <f>Tabella1[[#This Row],[ASS. FINALI]]-Tabella1[[#This Row],[ASS.INIZIALI]]</f>
        <v>510</v>
      </c>
      <c r="K799" t="s">
        <v>20</v>
      </c>
      <c r="M799" s="6">
        <f>ROUNDDOWN(IF(Tabella1[[#This Row],[DOPPIO OPERATORE '[SI/NO']]]="SI",Tabella1[[#This Row],[DIFFERENZA]]/2,Tabella1[[#This Row],[DIFFERENZA]]),0)</f>
        <v>510</v>
      </c>
      <c r="O799" s="6">
        <f>Tabella1[[#This Row],[DIFFERENZA EFFETTIVA SE DOPPIO OPERATORE]]-Tabella1[[#This Row],[SCARTI]]</f>
        <v>510</v>
      </c>
      <c r="P799" s="4">
        <v>0.3125</v>
      </c>
      <c r="Q799" s="4">
        <v>0.5</v>
      </c>
      <c r="R799" s="5">
        <f>Tabella1[[#This Row],[ORA FINE MATTINA]]-Tabella1[[#This Row],[ORA INIZIO MATTINA]]</f>
        <v>0.1875</v>
      </c>
      <c r="S799" s="4"/>
      <c r="T799" s="4"/>
      <c r="U799" s="5">
        <f>Tabella1[[#This Row],[ORA FINE POMERIGGIO]]-Tabella1[[#This Row],[ORA INIZIO POMERIGGIO]]</f>
        <v>0</v>
      </c>
      <c r="V799" s="5">
        <f>Tabella1[[#This Row],[TOT. TEMPO POMERIGGIO]]+Tabella1[[#This Row],[TOT. TEMPO MATTINA]]</f>
        <v>0.1875</v>
      </c>
      <c r="W799" s="7">
        <f>((HOUR(Tabella1[[#This Row],[TOT. ORE]])*60)+MINUTE(Tabella1[[#This Row],[TOT. ORE]]))</f>
        <v>270</v>
      </c>
      <c r="Y799" s="6">
        <f>Tabella1[[#This Row],[TOT. MINUTI]]-Tabella1[[#This Row],[FERMO MACCHINA]]</f>
        <v>270</v>
      </c>
      <c r="Z799" s="6">
        <f>ROUNDDOWN(Tabella1[[#This Row],[DIFFERENZA EFFETTIVA - SCARTI]]/Tabella1[[#This Row],[TEMPO EFFETTIVO]]*60,0)</f>
        <v>113</v>
      </c>
      <c r="AA799" t="s">
        <v>350</v>
      </c>
    </row>
    <row r="800" spans="1:27" x14ac:dyDescent="0.25">
      <c r="A800" s="1">
        <v>44666</v>
      </c>
      <c r="B800">
        <v>11</v>
      </c>
      <c r="C800" s="6" t="str">
        <f>VLOOKUP(Tabella1[[#This Row],[COD. OPERATORE]],Tabella3[],2,FALSE)</f>
        <v>ILENIA</v>
      </c>
      <c r="D800" t="s">
        <v>74</v>
      </c>
      <c r="E800" t="s">
        <v>351</v>
      </c>
      <c r="F800" t="s">
        <v>64</v>
      </c>
      <c r="G800" s="6" t="str">
        <f>VLOOKUP(Tabella1[[#This Row],[COD. MACCHINA]],Tabella35[],2,FALSE)</f>
        <v>MANUALE</v>
      </c>
      <c r="H800">
        <v>0</v>
      </c>
      <c r="I800">
        <v>1000</v>
      </c>
      <c r="J800" s="6">
        <f>Tabella1[[#This Row],[ASS. FINALI]]-Tabella1[[#This Row],[ASS.INIZIALI]]</f>
        <v>1000</v>
      </c>
      <c r="K800" t="s">
        <v>20</v>
      </c>
      <c r="M800" s="6">
        <f>ROUNDDOWN(IF(Tabella1[[#This Row],[DOPPIO OPERATORE '[SI/NO']]]="SI",Tabella1[[#This Row],[DIFFERENZA]]/2,Tabella1[[#This Row],[DIFFERENZA]]),0)</f>
        <v>1000</v>
      </c>
      <c r="O800" s="6">
        <f>Tabella1[[#This Row],[DIFFERENZA EFFETTIVA SE DOPPIO OPERATORE]]-Tabella1[[#This Row],[SCARTI]]</f>
        <v>1000</v>
      </c>
      <c r="P800" s="4">
        <v>0.33333333333333331</v>
      </c>
      <c r="Q800" s="4">
        <v>0.38541666666666669</v>
      </c>
      <c r="R800" s="5">
        <f>Tabella1[[#This Row],[ORA FINE MATTINA]]-Tabella1[[#This Row],[ORA INIZIO MATTINA]]</f>
        <v>5.208333333333337E-2</v>
      </c>
      <c r="S800" s="4"/>
      <c r="T800" s="4"/>
      <c r="U800" s="5">
        <f>Tabella1[[#This Row],[ORA FINE POMERIGGIO]]-Tabella1[[#This Row],[ORA INIZIO POMERIGGIO]]</f>
        <v>0</v>
      </c>
      <c r="V800" s="5">
        <f>Tabella1[[#This Row],[TOT. TEMPO POMERIGGIO]]+Tabella1[[#This Row],[TOT. TEMPO MATTINA]]</f>
        <v>5.208333333333337E-2</v>
      </c>
      <c r="W800" s="7">
        <f>((HOUR(Tabella1[[#This Row],[TOT. ORE]])*60)+MINUTE(Tabella1[[#This Row],[TOT. ORE]]))</f>
        <v>75</v>
      </c>
      <c r="Y800" s="6">
        <f>Tabella1[[#This Row],[TOT. MINUTI]]-Tabella1[[#This Row],[FERMO MACCHINA]]</f>
        <v>75</v>
      </c>
      <c r="Z800" s="6">
        <f>ROUNDDOWN(Tabella1[[#This Row],[DIFFERENZA EFFETTIVA - SCARTI]]/Tabella1[[#This Row],[TEMPO EFFETTIVO]]*60,0)</f>
        <v>800</v>
      </c>
    </row>
    <row r="801" spans="1:27" x14ac:dyDescent="0.25">
      <c r="A801" s="1">
        <v>44666</v>
      </c>
      <c r="B801">
        <v>11</v>
      </c>
      <c r="C801" s="6" t="str">
        <f>VLOOKUP(Tabella1[[#This Row],[COD. OPERATORE]],Tabella3[],2,FALSE)</f>
        <v>ILENIA</v>
      </c>
      <c r="D801" t="s">
        <v>56</v>
      </c>
      <c r="E801" t="s">
        <v>71</v>
      </c>
      <c r="F801" t="s">
        <v>64</v>
      </c>
      <c r="G801" s="6" t="str">
        <f>VLOOKUP(Tabella1[[#This Row],[COD. MACCHINA]],Tabella35[],2,FALSE)</f>
        <v>MANUALE</v>
      </c>
      <c r="H801">
        <v>750</v>
      </c>
      <c r="I801">
        <v>1570</v>
      </c>
      <c r="J801" s="6">
        <f>Tabella1[[#This Row],[ASS. FINALI]]-Tabella1[[#This Row],[ASS.INIZIALI]]</f>
        <v>820</v>
      </c>
      <c r="K801" t="s">
        <v>20</v>
      </c>
      <c r="M801" s="6">
        <f>ROUNDDOWN(IF(Tabella1[[#This Row],[DOPPIO OPERATORE '[SI/NO']]]="SI",Tabella1[[#This Row],[DIFFERENZA]]/2,Tabella1[[#This Row],[DIFFERENZA]]),0)</f>
        <v>820</v>
      </c>
      <c r="O801" s="6">
        <f>Tabella1[[#This Row],[DIFFERENZA EFFETTIVA SE DOPPIO OPERATORE]]-Tabella1[[#This Row],[SCARTI]]</f>
        <v>820</v>
      </c>
      <c r="P801" s="4">
        <v>0.5625</v>
      </c>
      <c r="Q801" s="4">
        <v>0.72916666666666663</v>
      </c>
      <c r="R801" s="5">
        <f>Tabella1[[#This Row],[ORA FINE MATTINA]]-Tabella1[[#This Row],[ORA INIZIO MATTINA]]</f>
        <v>0.16666666666666663</v>
      </c>
      <c r="S801" s="4"/>
      <c r="T801" s="4"/>
      <c r="U801" s="5">
        <f>Tabella1[[#This Row],[ORA FINE POMERIGGIO]]-Tabella1[[#This Row],[ORA INIZIO POMERIGGIO]]</f>
        <v>0</v>
      </c>
      <c r="V801" s="5">
        <f>Tabella1[[#This Row],[TOT. TEMPO POMERIGGIO]]+Tabella1[[#This Row],[TOT. TEMPO MATTINA]]</f>
        <v>0.16666666666666663</v>
      </c>
      <c r="W801" s="7">
        <f>((HOUR(Tabella1[[#This Row],[TOT. ORE]])*60)+MINUTE(Tabella1[[#This Row],[TOT. ORE]]))</f>
        <v>240</v>
      </c>
      <c r="Y801" s="6">
        <f>Tabella1[[#This Row],[TOT. MINUTI]]-Tabella1[[#This Row],[FERMO MACCHINA]]</f>
        <v>240</v>
      </c>
      <c r="Z801" s="6">
        <f>ROUNDDOWN(Tabella1[[#This Row],[DIFFERENZA EFFETTIVA - SCARTI]]/Tabella1[[#This Row],[TEMPO EFFETTIVO]]*60,0)</f>
        <v>205</v>
      </c>
    </row>
    <row r="802" spans="1:27" x14ac:dyDescent="0.25">
      <c r="A802" s="1">
        <v>44671</v>
      </c>
      <c r="B802">
        <v>11</v>
      </c>
      <c r="C802" s="6" t="str">
        <f>VLOOKUP(Tabella1[[#This Row],[COD. OPERATORE]],Tabella3[],2,FALSE)</f>
        <v>ILENIA</v>
      </c>
      <c r="D802" t="s">
        <v>16</v>
      </c>
      <c r="E802" t="s">
        <v>26</v>
      </c>
      <c r="F802">
        <v>6</v>
      </c>
      <c r="G802" s="6" t="str">
        <f>VLOOKUP(Tabella1[[#This Row],[COD. MACCHINA]],Tabella35[],2,FALSE)</f>
        <v>MSA matr.4319</v>
      </c>
      <c r="H802">
        <v>589725</v>
      </c>
      <c r="I802">
        <v>590230</v>
      </c>
      <c r="J802" s="6">
        <f>Tabella1[[#This Row],[ASS. FINALI]]-Tabella1[[#This Row],[ASS.INIZIALI]]</f>
        <v>505</v>
      </c>
      <c r="K802" t="s">
        <v>58</v>
      </c>
      <c r="L802">
        <v>32</v>
      </c>
      <c r="M802" s="6">
        <f>ROUNDDOWN(IF(Tabella1[[#This Row],[DOPPIO OPERATORE '[SI/NO']]]="SI",Tabella1[[#This Row],[DIFFERENZA]]/2,Tabella1[[#This Row],[DIFFERENZA]]),0)</f>
        <v>252</v>
      </c>
      <c r="O802" s="6">
        <f>Tabella1[[#This Row],[DIFFERENZA EFFETTIVA SE DOPPIO OPERATORE]]-Tabella1[[#This Row],[SCARTI]]</f>
        <v>252</v>
      </c>
      <c r="P802" s="4">
        <v>0.3888888888888889</v>
      </c>
      <c r="Q802" s="4">
        <v>0.49305555555555558</v>
      </c>
      <c r="R802" s="5">
        <f>Tabella1[[#This Row],[ORA FINE MATTINA]]-Tabella1[[#This Row],[ORA INIZIO MATTINA]]</f>
        <v>0.10416666666666669</v>
      </c>
      <c r="S802" s="4"/>
      <c r="T802" s="4"/>
      <c r="U802" s="5">
        <f>Tabella1[[#This Row],[ORA FINE POMERIGGIO]]-Tabella1[[#This Row],[ORA INIZIO POMERIGGIO]]</f>
        <v>0</v>
      </c>
      <c r="V802" s="5">
        <f>Tabella1[[#This Row],[TOT. TEMPO POMERIGGIO]]+Tabella1[[#This Row],[TOT. TEMPO MATTINA]]</f>
        <v>0.10416666666666669</v>
      </c>
      <c r="W802" s="7">
        <f>((HOUR(Tabella1[[#This Row],[TOT. ORE]])*60)+MINUTE(Tabella1[[#This Row],[TOT. ORE]]))</f>
        <v>150</v>
      </c>
      <c r="Y802" s="6">
        <f>Tabella1[[#This Row],[TOT. MINUTI]]-Tabella1[[#This Row],[FERMO MACCHINA]]</f>
        <v>150</v>
      </c>
      <c r="Z802" s="6">
        <f>ROUNDDOWN(Tabella1[[#This Row],[DIFFERENZA EFFETTIVA - SCARTI]]/Tabella1[[#This Row],[TEMPO EFFETTIVO]]*60,0)</f>
        <v>100</v>
      </c>
      <c r="AA802" t="s">
        <v>66</v>
      </c>
    </row>
    <row r="803" spans="1:27" x14ac:dyDescent="0.25">
      <c r="A803" s="1">
        <v>44671</v>
      </c>
      <c r="B803">
        <v>11</v>
      </c>
      <c r="C803" s="6" t="str">
        <f>VLOOKUP(Tabella1[[#This Row],[COD. OPERATORE]],Tabella3[],2,FALSE)</f>
        <v>ILENIA</v>
      </c>
      <c r="D803" t="s">
        <v>16</v>
      </c>
      <c r="E803" t="s">
        <v>96</v>
      </c>
      <c r="F803">
        <v>6</v>
      </c>
      <c r="G803" s="6" t="str">
        <f>VLOOKUP(Tabella1[[#This Row],[COD. MACCHINA]],Tabella35[],2,FALSE)</f>
        <v>MSA matr.4319</v>
      </c>
      <c r="H803">
        <v>590230</v>
      </c>
      <c r="I803">
        <v>590730</v>
      </c>
      <c r="J803" s="6">
        <f>Tabella1[[#This Row],[ASS. FINALI]]-Tabella1[[#This Row],[ASS.INIZIALI]]</f>
        <v>500</v>
      </c>
      <c r="K803" t="s">
        <v>20</v>
      </c>
      <c r="M803" s="6">
        <f>ROUNDDOWN(IF(Tabella1[[#This Row],[DOPPIO OPERATORE '[SI/NO']]]="SI",Tabella1[[#This Row],[DIFFERENZA]]/2,Tabella1[[#This Row],[DIFFERENZA]]),0)</f>
        <v>500</v>
      </c>
      <c r="O803" s="6">
        <f>Tabella1[[#This Row],[DIFFERENZA EFFETTIVA SE DOPPIO OPERATORE]]-Tabella1[[#This Row],[SCARTI]]</f>
        <v>500</v>
      </c>
      <c r="P803" s="4">
        <v>0.57638888888888895</v>
      </c>
      <c r="Q803" s="4">
        <v>0.63888888888888895</v>
      </c>
      <c r="R803" s="5">
        <f>Tabella1[[#This Row],[ORA FINE MATTINA]]-Tabella1[[#This Row],[ORA INIZIO MATTINA]]</f>
        <v>6.25E-2</v>
      </c>
      <c r="S803" s="4"/>
      <c r="T803" s="4"/>
      <c r="U803" s="5">
        <f>Tabella1[[#This Row],[ORA FINE POMERIGGIO]]-Tabella1[[#This Row],[ORA INIZIO POMERIGGIO]]</f>
        <v>0</v>
      </c>
      <c r="V803" s="5">
        <f>Tabella1[[#This Row],[TOT. TEMPO POMERIGGIO]]+Tabella1[[#This Row],[TOT. TEMPO MATTINA]]</f>
        <v>6.25E-2</v>
      </c>
      <c r="W803" s="7">
        <f>((HOUR(Tabella1[[#This Row],[TOT. ORE]])*60)+MINUTE(Tabella1[[#This Row],[TOT. ORE]]))</f>
        <v>90</v>
      </c>
      <c r="Y803" s="6">
        <f>Tabella1[[#This Row],[TOT. MINUTI]]-Tabella1[[#This Row],[FERMO MACCHINA]]</f>
        <v>90</v>
      </c>
      <c r="Z803" s="6">
        <f>ROUNDDOWN(Tabella1[[#This Row],[DIFFERENZA EFFETTIVA - SCARTI]]/Tabella1[[#This Row],[TEMPO EFFETTIVO]]*60,0)</f>
        <v>333</v>
      </c>
      <c r="AA803" t="s">
        <v>66</v>
      </c>
    </row>
    <row r="804" spans="1:27" x14ac:dyDescent="0.25">
      <c r="A804" s="1">
        <v>44671</v>
      </c>
      <c r="B804">
        <v>11</v>
      </c>
      <c r="C804" s="6" t="str">
        <f>VLOOKUP(Tabella1[[#This Row],[COD. OPERATORE]],Tabella3[],2,FALSE)</f>
        <v>ILENIA</v>
      </c>
      <c r="D804" t="s">
        <v>16</v>
      </c>
      <c r="E804" t="s">
        <v>96</v>
      </c>
      <c r="F804">
        <v>6</v>
      </c>
      <c r="G804" s="6" t="str">
        <f>VLOOKUP(Tabella1[[#This Row],[COD. MACCHINA]],Tabella35[],2,FALSE)</f>
        <v>MSA matr.4319</v>
      </c>
      <c r="H804">
        <v>590730</v>
      </c>
      <c r="I804">
        <v>591232</v>
      </c>
      <c r="J804" s="6">
        <f>Tabella1[[#This Row],[ASS. FINALI]]-Tabella1[[#This Row],[ASS.INIZIALI]]</f>
        <v>502</v>
      </c>
      <c r="K804" t="s">
        <v>20</v>
      </c>
      <c r="M804" s="6">
        <f>ROUNDDOWN(IF(Tabella1[[#This Row],[DOPPIO OPERATORE '[SI/NO']]]="SI",Tabella1[[#This Row],[DIFFERENZA]]/2,Tabella1[[#This Row],[DIFFERENZA]]),0)</f>
        <v>502</v>
      </c>
      <c r="O804" s="6">
        <f>Tabella1[[#This Row],[DIFFERENZA EFFETTIVA SE DOPPIO OPERATORE]]-Tabella1[[#This Row],[SCARTI]]</f>
        <v>502</v>
      </c>
      <c r="P804" s="4">
        <v>0.63888888888888895</v>
      </c>
      <c r="Q804" s="4">
        <v>0.71180555555555547</v>
      </c>
      <c r="R804" s="5">
        <f>Tabella1[[#This Row],[ORA FINE MATTINA]]-Tabella1[[#This Row],[ORA INIZIO MATTINA]]</f>
        <v>7.2916666666666519E-2</v>
      </c>
      <c r="S804" s="4"/>
      <c r="T804" s="4"/>
      <c r="U804" s="5">
        <f>Tabella1[[#This Row],[ORA FINE POMERIGGIO]]-Tabella1[[#This Row],[ORA INIZIO POMERIGGIO]]</f>
        <v>0</v>
      </c>
      <c r="V804" s="5">
        <f>Tabella1[[#This Row],[TOT. TEMPO POMERIGGIO]]+Tabella1[[#This Row],[TOT. TEMPO MATTINA]]</f>
        <v>7.2916666666666519E-2</v>
      </c>
      <c r="W804" s="7">
        <f>((HOUR(Tabella1[[#This Row],[TOT. ORE]])*60)+MINUTE(Tabella1[[#This Row],[TOT. ORE]]))</f>
        <v>105</v>
      </c>
      <c r="Y804" s="6">
        <f>Tabella1[[#This Row],[TOT. MINUTI]]-Tabella1[[#This Row],[FERMO MACCHINA]]</f>
        <v>105</v>
      </c>
      <c r="Z804" s="6">
        <f>ROUNDDOWN(Tabella1[[#This Row],[DIFFERENZA EFFETTIVA - SCARTI]]/Tabella1[[#This Row],[TEMPO EFFETTIVO]]*60,0)</f>
        <v>286</v>
      </c>
      <c r="AA804" t="s">
        <v>66</v>
      </c>
    </row>
    <row r="805" spans="1:27" x14ac:dyDescent="0.25">
      <c r="A805" s="1">
        <v>44671</v>
      </c>
      <c r="B805">
        <v>11</v>
      </c>
      <c r="C805" s="6" t="str">
        <f>VLOOKUP(Tabella1[[#This Row],[COD. OPERATORE]],Tabella3[],2,FALSE)</f>
        <v>ILENIA</v>
      </c>
      <c r="D805" t="s">
        <v>56</v>
      </c>
      <c r="E805" t="s">
        <v>86</v>
      </c>
      <c r="F805" t="s">
        <v>64</v>
      </c>
      <c r="G805" s="6" t="str">
        <f>VLOOKUP(Tabella1[[#This Row],[COD. MACCHINA]],Tabella35[],2,FALSE)</f>
        <v>MANUALE</v>
      </c>
      <c r="H805">
        <v>3800</v>
      </c>
      <c r="I805">
        <v>3900</v>
      </c>
      <c r="J805" s="6">
        <f>Tabella1[[#This Row],[ASS. FINALI]]-Tabella1[[#This Row],[ASS.INIZIALI]]</f>
        <v>100</v>
      </c>
      <c r="K805" t="s">
        <v>20</v>
      </c>
      <c r="M805" s="6">
        <f>ROUNDDOWN(IF(Tabella1[[#This Row],[DOPPIO OPERATORE '[SI/NO']]]="SI",Tabella1[[#This Row],[DIFFERENZA]]/2,Tabella1[[#This Row],[DIFFERENZA]]),0)</f>
        <v>100</v>
      </c>
      <c r="O805" s="6">
        <f>Tabella1[[#This Row],[DIFFERENZA EFFETTIVA SE DOPPIO OPERATORE]]-Tabella1[[#This Row],[SCARTI]]</f>
        <v>100</v>
      </c>
      <c r="P805" s="4">
        <v>0.71180555555555547</v>
      </c>
      <c r="Q805" s="4">
        <v>0.72916666666666663</v>
      </c>
      <c r="R805" s="5">
        <f>Tabella1[[#This Row],[ORA FINE MATTINA]]-Tabella1[[#This Row],[ORA INIZIO MATTINA]]</f>
        <v>1.736111111111116E-2</v>
      </c>
      <c r="S805" s="4"/>
      <c r="T805" s="4"/>
      <c r="U805" s="5">
        <f>Tabella1[[#This Row],[ORA FINE POMERIGGIO]]-Tabella1[[#This Row],[ORA INIZIO POMERIGGIO]]</f>
        <v>0</v>
      </c>
      <c r="V805" s="5">
        <f>Tabella1[[#This Row],[TOT. TEMPO POMERIGGIO]]+Tabella1[[#This Row],[TOT. TEMPO MATTINA]]</f>
        <v>1.736111111111116E-2</v>
      </c>
      <c r="W805" s="7">
        <f>((HOUR(Tabella1[[#This Row],[TOT. ORE]])*60)+MINUTE(Tabella1[[#This Row],[TOT. ORE]]))</f>
        <v>25</v>
      </c>
      <c r="Y805" s="6">
        <f>Tabella1[[#This Row],[TOT. MINUTI]]-Tabella1[[#This Row],[FERMO MACCHINA]]</f>
        <v>25</v>
      </c>
      <c r="Z805" s="6">
        <f>ROUNDDOWN(Tabella1[[#This Row],[DIFFERENZA EFFETTIVA - SCARTI]]/Tabella1[[#This Row],[TEMPO EFFETTIVO]]*60,0)</f>
        <v>240</v>
      </c>
      <c r="AA805" t="s">
        <v>66</v>
      </c>
    </row>
    <row r="806" spans="1:27" x14ac:dyDescent="0.25">
      <c r="A806" s="1">
        <v>44671</v>
      </c>
      <c r="B806">
        <v>11</v>
      </c>
      <c r="C806" s="6" t="str">
        <f>VLOOKUP(Tabella1[[#This Row],[COD. OPERATORE]],Tabella3[],2,FALSE)</f>
        <v>ILENIA</v>
      </c>
      <c r="D806" t="s">
        <v>56</v>
      </c>
      <c r="E806" t="s">
        <v>86</v>
      </c>
      <c r="F806" t="s">
        <v>64</v>
      </c>
      <c r="G806" s="6" t="str">
        <f>VLOOKUP(Tabella1[[#This Row],[COD. MACCHINA]],Tabella35[],2,FALSE)</f>
        <v>MANUALE</v>
      </c>
      <c r="H806">
        <v>3900</v>
      </c>
      <c r="I806">
        <v>4000</v>
      </c>
      <c r="J806" s="6">
        <f>Tabella1[[#This Row],[ASS. FINALI]]-Tabella1[[#This Row],[ASS.INIZIALI]]</f>
        <v>100</v>
      </c>
      <c r="K806" t="s">
        <v>58</v>
      </c>
      <c r="L806">
        <v>32</v>
      </c>
      <c r="M806" s="6">
        <f>ROUNDDOWN(IF(Tabella1[[#This Row],[DOPPIO OPERATORE '[SI/NO']]]="SI",Tabella1[[#This Row],[DIFFERENZA]]/2,Tabella1[[#This Row],[DIFFERENZA]]),0)</f>
        <v>50</v>
      </c>
      <c r="O806" s="6">
        <f>Tabella1[[#This Row],[DIFFERENZA EFFETTIVA SE DOPPIO OPERATORE]]-Tabella1[[#This Row],[SCARTI]]</f>
        <v>50</v>
      </c>
      <c r="P806" s="4">
        <v>0.33333333333333331</v>
      </c>
      <c r="Q806" s="4">
        <v>0.3611111111111111</v>
      </c>
      <c r="R806" s="5">
        <f>Tabella1[[#This Row],[ORA FINE MATTINA]]-Tabella1[[#This Row],[ORA INIZIO MATTINA]]</f>
        <v>2.777777777777779E-2</v>
      </c>
      <c r="S806" s="4"/>
      <c r="T806" s="4"/>
      <c r="U806" s="5">
        <f>Tabella1[[#This Row],[ORA FINE POMERIGGIO]]-Tabella1[[#This Row],[ORA INIZIO POMERIGGIO]]</f>
        <v>0</v>
      </c>
      <c r="V806" s="5">
        <f>Tabella1[[#This Row],[TOT. TEMPO POMERIGGIO]]+Tabella1[[#This Row],[TOT. TEMPO MATTINA]]</f>
        <v>2.777777777777779E-2</v>
      </c>
      <c r="W806" s="7">
        <f>((HOUR(Tabella1[[#This Row],[TOT. ORE]])*60)+MINUTE(Tabella1[[#This Row],[TOT. ORE]]))</f>
        <v>40</v>
      </c>
      <c r="Y806" s="6">
        <f>Tabella1[[#This Row],[TOT. MINUTI]]-Tabella1[[#This Row],[FERMO MACCHINA]]</f>
        <v>40</v>
      </c>
      <c r="Z806" s="6">
        <f>ROUNDDOWN(Tabella1[[#This Row],[DIFFERENZA EFFETTIVA - SCARTI]]/Tabella1[[#This Row],[TEMPO EFFETTIVO]]*60,0)</f>
        <v>75</v>
      </c>
    </row>
    <row r="807" spans="1:27" x14ac:dyDescent="0.25">
      <c r="A807" s="1">
        <v>44672</v>
      </c>
      <c r="B807">
        <v>11</v>
      </c>
      <c r="C807" s="6" t="str">
        <f>VLOOKUP(Tabella1[[#This Row],[COD. OPERATORE]],Tabella3[],2,FALSE)</f>
        <v>ILENIA</v>
      </c>
      <c r="D807" t="s">
        <v>56</v>
      </c>
      <c r="E807" t="s">
        <v>95</v>
      </c>
      <c r="F807" t="s">
        <v>64</v>
      </c>
      <c r="G807" s="6" t="str">
        <f>VLOOKUP(Tabella1[[#This Row],[COD. MACCHINA]],Tabella35[],2,FALSE)</f>
        <v>MANUALE</v>
      </c>
      <c r="H807">
        <v>0</v>
      </c>
      <c r="I807">
        <v>90</v>
      </c>
      <c r="J807" s="6">
        <f>Tabella1[[#This Row],[ASS. FINALI]]-Tabella1[[#This Row],[ASS.INIZIALI]]</f>
        <v>90</v>
      </c>
      <c r="K807" t="s">
        <v>58</v>
      </c>
      <c r="L807">
        <v>32</v>
      </c>
      <c r="M807" s="6">
        <f>ROUNDDOWN(IF(Tabella1[[#This Row],[DOPPIO OPERATORE '[SI/NO']]]="SI",Tabella1[[#This Row],[DIFFERENZA]]/2,Tabella1[[#This Row],[DIFFERENZA]]),0)</f>
        <v>45</v>
      </c>
      <c r="O807" s="6">
        <f>Tabella1[[#This Row],[DIFFERENZA EFFETTIVA SE DOPPIO OPERATORE]]-Tabella1[[#This Row],[SCARTI]]</f>
        <v>45</v>
      </c>
      <c r="P807" s="4">
        <v>0.3611111111111111</v>
      </c>
      <c r="Q807" s="4">
        <v>0.39583333333333331</v>
      </c>
      <c r="R807" s="5">
        <f>Tabella1[[#This Row],[ORA FINE MATTINA]]-Tabella1[[#This Row],[ORA INIZIO MATTINA]]</f>
        <v>3.472222222222221E-2</v>
      </c>
      <c r="S807" s="4">
        <v>0.58333333333333337</v>
      </c>
      <c r="T807" s="4">
        <v>0.59375</v>
      </c>
      <c r="U807" s="5">
        <f>Tabella1[[#This Row],[ORA FINE POMERIGGIO]]-Tabella1[[#This Row],[ORA INIZIO POMERIGGIO]]</f>
        <v>1.041666666666663E-2</v>
      </c>
      <c r="V807" s="5">
        <f>Tabella1[[#This Row],[TOT. TEMPO POMERIGGIO]]+Tabella1[[#This Row],[TOT. TEMPO MATTINA]]</f>
        <v>4.513888888888884E-2</v>
      </c>
      <c r="W807" s="7">
        <f>((HOUR(Tabella1[[#This Row],[TOT. ORE]])*60)+MINUTE(Tabella1[[#This Row],[TOT. ORE]]))</f>
        <v>65</v>
      </c>
      <c r="Y807" s="6">
        <f>Tabella1[[#This Row],[TOT. MINUTI]]-Tabella1[[#This Row],[FERMO MACCHINA]]</f>
        <v>65</v>
      </c>
      <c r="Z807" s="6">
        <f>ROUNDDOWN(Tabella1[[#This Row],[DIFFERENZA EFFETTIVA - SCARTI]]/Tabella1[[#This Row],[TEMPO EFFETTIVO]]*60,0)</f>
        <v>41</v>
      </c>
    </row>
    <row r="808" spans="1:27" x14ac:dyDescent="0.25">
      <c r="A808" s="1">
        <v>44672</v>
      </c>
      <c r="B808">
        <v>11</v>
      </c>
      <c r="C808" s="6" t="str">
        <f>VLOOKUP(Tabella1[[#This Row],[COD. OPERATORE]],Tabella3[],2,FALSE)</f>
        <v>ILENIA</v>
      </c>
      <c r="D808" t="s">
        <v>16</v>
      </c>
      <c r="E808" t="s">
        <v>26</v>
      </c>
      <c r="F808">
        <v>6</v>
      </c>
      <c r="G808" s="6" t="str">
        <f>VLOOKUP(Tabella1[[#This Row],[COD. MACCHINA]],Tabella35[],2,FALSE)</f>
        <v>MSA matr.4319</v>
      </c>
      <c r="H808">
        <v>591234</v>
      </c>
      <c r="I808">
        <v>591735</v>
      </c>
      <c r="J808" s="6">
        <f>Tabella1[[#This Row],[ASS. FINALI]]-Tabella1[[#This Row],[ASS.INIZIALI]]</f>
        <v>501</v>
      </c>
      <c r="K808" t="s">
        <v>20</v>
      </c>
      <c r="M808" s="6">
        <f>ROUNDDOWN(IF(Tabella1[[#This Row],[DOPPIO OPERATORE '[SI/NO']]]="SI",Tabella1[[#This Row],[DIFFERENZA]]/2,Tabella1[[#This Row],[DIFFERENZA]]),0)</f>
        <v>501</v>
      </c>
      <c r="O808" s="6">
        <f>Tabella1[[#This Row],[DIFFERENZA EFFETTIVA SE DOPPIO OPERATORE]]-Tabella1[[#This Row],[SCARTI]]</f>
        <v>501</v>
      </c>
      <c r="P808" s="4">
        <v>0.59375</v>
      </c>
      <c r="Q808" s="4">
        <v>0.68055555555555547</v>
      </c>
      <c r="R808" s="5">
        <f>Tabella1[[#This Row],[ORA FINE MATTINA]]-Tabella1[[#This Row],[ORA INIZIO MATTINA]]</f>
        <v>8.6805555555555469E-2</v>
      </c>
      <c r="S808" s="4"/>
      <c r="T808" s="4"/>
      <c r="U808" s="5">
        <f>Tabella1[[#This Row],[ORA FINE POMERIGGIO]]-Tabella1[[#This Row],[ORA INIZIO POMERIGGIO]]</f>
        <v>0</v>
      </c>
      <c r="V808" s="5">
        <f>Tabella1[[#This Row],[TOT. TEMPO POMERIGGIO]]+Tabella1[[#This Row],[TOT. TEMPO MATTINA]]</f>
        <v>8.6805555555555469E-2</v>
      </c>
      <c r="W808" s="7">
        <f>((HOUR(Tabella1[[#This Row],[TOT. ORE]])*60)+MINUTE(Tabella1[[#This Row],[TOT. ORE]]))</f>
        <v>125</v>
      </c>
      <c r="Y808" s="6">
        <f>Tabella1[[#This Row],[TOT. MINUTI]]-Tabella1[[#This Row],[FERMO MACCHINA]]</f>
        <v>125</v>
      </c>
      <c r="Z808" s="6">
        <f>ROUNDDOWN(Tabella1[[#This Row],[DIFFERENZA EFFETTIVA - SCARTI]]/Tabella1[[#This Row],[TEMPO EFFETTIVO]]*60,0)</f>
        <v>240</v>
      </c>
    </row>
    <row r="809" spans="1:27" x14ac:dyDescent="0.25">
      <c r="A809" s="1">
        <v>44670</v>
      </c>
      <c r="B809">
        <v>32</v>
      </c>
      <c r="C809" s="6" t="str">
        <f>VLOOKUP(Tabella1[[#This Row],[COD. OPERATORE]],Tabella3[],2,FALSE)</f>
        <v>ALESSANDRA</v>
      </c>
      <c r="D809" t="s">
        <v>16</v>
      </c>
      <c r="E809" t="s">
        <v>26</v>
      </c>
      <c r="F809">
        <v>6</v>
      </c>
      <c r="G809" s="6" t="str">
        <f>VLOOKUP(Tabella1[[#This Row],[COD. MACCHINA]],Tabella35[],2,FALSE)</f>
        <v>MSA matr.4319</v>
      </c>
      <c r="H809">
        <v>589221</v>
      </c>
      <c r="I809">
        <v>589724</v>
      </c>
      <c r="J809" s="6">
        <f>Tabella1[[#This Row],[ASS. FINALI]]-Tabella1[[#This Row],[ASS.INIZIALI]]</f>
        <v>503</v>
      </c>
      <c r="K809" t="s">
        <v>20</v>
      </c>
      <c r="M809" s="6">
        <f>ROUNDDOWN(IF(Tabella1[[#This Row],[DOPPIO OPERATORE '[SI/NO']]]="SI",Tabella1[[#This Row],[DIFFERENZA]]/2,Tabella1[[#This Row],[DIFFERENZA]]),0)</f>
        <v>503</v>
      </c>
      <c r="O809" s="6">
        <f>Tabella1[[#This Row],[DIFFERENZA EFFETTIVA SE DOPPIO OPERATORE]]-Tabella1[[#This Row],[SCARTI]]</f>
        <v>503</v>
      </c>
      <c r="P809" s="4">
        <v>0.5625</v>
      </c>
      <c r="Q809" s="4">
        <v>0.73958333333333337</v>
      </c>
      <c r="R809" s="5">
        <f>Tabella1[[#This Row],[ORA FINE MATTINA]]-Tabella1[[#This Row],[ORA INIZIO MATTINA]]</f>
        <v>0.17708333333333337</v>
      </c>
      <c r="S809" s="4"/>
      <c r="T809" s="4"/>
      <c r="U809" s="5">
        <f>Tabella1[[#This Row],[ORA FINE POMERIGGIO]]-Tabella1[[#This Row],[ORA INIZIO POMERIGGIO]]</f>
        <v>0</v>
      </c>
      <c r="V809" s="5">
        <f>Tabella1[[#This Row],[TOT. TEMPO POMERIGGIO]]+Tabella1[[#This Row],[TOT. TEMPO MATTINA]]</f>
        <v>0.17708333333333337</v>
      </c>
      <c r="W809" s="7">
        <f>((HOUR(Tabella1[[#This Row],[TOT. ORE]])*60)+MINUTE(Tabella1[[#This Row],[TOT. ORE]]))</f>
        <v>255</v>
      </c>
      <c r="Y809" s="6">
        <f>Tabella1[[#This Row],[TOT. MINUTI]]-Tabella1[[#This Row],[FERMO MACCHINA]]</f>
        <v>255</v>
      </c>
      <c r="Z809" s="6">
        <f>ROUNDDOWN(Tabella1[[#This Row],[DIFFERENZA EFFETTIVA - SCARTI]]/Tabella1[[#This Row],[TEMPO EFFETTIVO]]*60,0)</f>
        <v>118</v>
      </c>
    </row>
    <row r="810" spans="1:27" x14ac:dyDescent="0.25">
      <c r="A810" s="1">
        <v>44670</v>
      </c>
      <c r="B810">
        <v>32</v>
      </c>
      <c r="C810" s="6" t="str">
        <f>VLOOKUP(Tabella1[[#This Row],[COD. OPERATORE]],Tabella3[],2,FALSE)</f>
        <v>ALESSANDRA</v>
      </c>
      <c r="D810" t="s">
        <v>56</v>
      </c>
      <c r="E810" t="s">
        <v>71</v>
      </c>
      <c r="F810" t="s">
        <v>64</v>
      </c>
      <c r="G810" s="6" t="str">
        <f>VLOOKUP(Tabella1[[#This Row],[COD. MACCHINA]],Tabella35[],2,FALSE)</f>
        <v>MANUALE</v>
      </c>
      <c r="H810">
        <v>2080</v>
      </c>
      <c r="I810">
        <v>2154</v>
      </c>
      <c r="J810" s="6">
        <f>Tabella1[[#This Row],[ASS. FINALI]]-Tabella1[[#This Row],[ASS.INIZIALI]]</f>
        <v>74</v>
      </c>
      <c r="K810" t="s">
        <v>20</v>
      </c>
      <c r="M810" s="6">
        <f>ROUNDDOWN(IF(Tabella1[[#This Row],[DOPPIO OPERATORE '[SI/NO']]]="SI",Tabella1[[#This Row],[DIFFERENZA]]/2,Tabella1[[#This Row],[DIFFERENZA]]),0)</f>
        <v>74</v>
      </c>
      <c r="O810" s="6">
        <f>Tabella1[[#This Row],[DIFFERENZA EFFETTIVA SE DOPPIO OPERATORE]]-Tabella1[[#This Row],[SCARTI]]</f>
        <v>74</v>
      </c>
      <c r="P810" s="4">
        <v>0.69791666666666663</v>
      </c>
      <c r="Q810" s="4">
        <v>0.72916666666666663</v>
      </c>
      <c r="R810" s="5">
        <f>Tabella1[[#This Row],[ORA FINE MATTINA]]-Tabella1[[#This Row],[ORA INIZIO MATTINA]]</f>
        <v>3.125E-2</v>
      </c>
      <c r="S810" s="4"/>
      <c r="T810" s="4"/>
      <c r="U810" s="5">
        <f>Tabella1[[#This Row],[ORA FINE POMERIGGIO]]-Tabella1[[#This Row],[ORA INIZIO POMERIGGIO]]</f>
        <v>0</v>
      </c>
      <c r="V810" s="5">
        <f>Tabella1[[#This Row],[TOT. TEMPO POMERIGGIO]]+Tabella1[[#This Row],[TOT. TEMPO MATTINA]]</f>
        <v>3.125E-2</v>
      </c>
      <c r="W810" s="7">
        <f>((HOUR(Tabella1[[#This Row],[TOT. ORE]])*60)+MINUTE(Tabella1[[#This Row],[TOT. ORE]]))</f>
        <v>45</v>
      </c>
      <c r="Y810" s="6">
        <f>Tabella1[[#This Row],[TOT. MINUTI]]-Tabella1[[#This Row],[FERMO MACCHINA]]</f>
        <v>45</v>
      </c>
      <c r="Z810" s="6">
        <f>ROUNDDOWN(Tabella1[[#This Row],[DIFFERENZA EFFETTIVA - SCARTI]]/Tabella1[[#This Row],[TEMPO EFFETTIVO]]*60,0)</f>
        <v>98</v>
      </c>
    </row>
    <row r="811" spans="1:27" x14ac:dyDescent="0.25">
      <c r="A811" s="1">
        <v>44671</v>
      </c>
      <c r="B811">
        <v>32</v>
      </c>
      <c r="C811" s="6" t="str">
        <f>VLOOKUP(Tabella1[[#This Row],[COD. OPERATORE]],Tabella3[],2,FALSE)</f>
        <v>ALESSANDRA</v>
      </c>
      <c r="D811" t="s">
        <v>56</v>
      </c>
      <c r="E811" t="s">
        <v>71</v>
      </c>
      <c r="F811" t="s">
        <v>64</v>
      </c>
      <c r="G811" s="6" t="str">
        <f>VLOOKUP(Tabella1[[#This Row],[COD. MACCHINA]],Tabella35[],2,FALSE)</f>
        <v>MANUALE</v>
      </c>
      <c r="H811">
        <v>2154</v>
      </c>
      <c r="I811">
        <v>2500</v>
      </c>
      <c r="J811" s="6">
        <f>Tabella1[[#This Row],[ASS. FINALI]]-Tabella1[[#This Row],[ASS.INIZIALI]]</f>
        <v>346</v>
      </c>
      <c r="K811" t="s">
        <v>20</v>
      </c>
      <c r="M811" s="6">
        <f>ROUNDDOWN(IF(Tabella1[[#This Row],[DOPPIO OPERATORE '[SI/NO']]]="SI",Tabella1[[#This Row],[DIFFERENZA]]/2,Tabella1[[#This Row],[DIFFERENZA]]),0)</f>
        <v>346</v>
      </c>
      <c r="O811" s="6">
        <f>Tabella1[[#This Row],[DIFFERENZA EFFETTIVA SE DOPPIO OPERATORE]]-Tabella1[[#This Row],[SCARTI]]</f>
        <v>346</v>
      </c>
      <c r="P811" s="4">
        <v>0.3125</v>
      </c>
      <c r="Q811" s="4">
        <v>0.5</v>
      </c>
      <c r="R811" s="5">
        <f>Tabella1[[#This Row],[ORA FINE MATTINA]]-Tabella1[[#This Row],[ORA INIZIO MATTINA]]</f>
        <v>0.1875</v>
      </c>
      <c r="S811" s="4">
        <v>0.5625</v>
      </c>
      <c r="T811" s="4">
        <v>0.6069444444444444</v>
      </c>
      <c r="U811" s="5">
        <f>Tabella1[[#This Row],[ORA FINE POMERIGGIO]]-Tabella1[[#This Row],[ORA INIZIO POMERIGGIO]]</f>
        <v>4.4444444444444398E-2</v>
      </c>
      <c r="V811" s="5">
        <f>Tabella1[[#This Row],[TOT. TEMPO POMERIGGIO]]+Tabella1[[#This Row],[TOT. TEMPO MATTINA]]</f>
        <v>0.2319444444444444</v>
      </c>
      <c r="W811" s="7">
        <f>((HOUR(Tabella1[[#This Row],[TOT. ORE]])*60)+MINUTE(Tabella1[[#This Row],[TOT. ORE]]))</f>
        <v>334</v>
      </c>
      <c r="Y811" s="6">
        <f>Tabella1[[#This Row],[TOT. MINUTI]]-Tabella1[[#This Row],[FERMO MACCHINA]]</f>
        <v>334</v>
      </c>
      <c r="Z811" s="6">
        <f>ROUNDDOWN(Tabella1[[#This Row],[DIFFERENZA EFFETTIVA - SCARTI]]/Tabella1[[#This Row],[TEMPO EFFETTIVO]]*60,0)</f>
        <v>62</v>
      </c>
      <c r="AA811" t="s">
        <v>354</v>
      </c>
    </row>
    <row r="812" spans="1:27" x14ac:dyDescent="0.25">
      <c r="A812" s="1">
        <v>44671</v>
      </c>
      <c r="B812">
        <v>32</v>
      </c>
      <c r="C812" s="6" t="str">
        <f>VLOOKUP(Tabella1[[#This Row],[COD. OPERATORE]],Tabella3[],2,FALSE)</f>
        <v>ALESSANDRA</v>
      </c>
      <c r="D812" t="s">
        <v>352</v>
      </c>
      <c r="E812" t="s">
        <v>353</v>
      </c>
      <c r="F812" t="s">
        <v>64</v>
      </c>
      <c r="G812" s="6" t="str">
        <f>VLOOKUP(Tabella1[[#This Row],[COD. MACCHINA]],Tabella35[],2,FALSE)</f>
        <v>MANUALE</v>
      </c>
      <c r="H812">
        <v>0</v>
      </c>
      <c r="I812">
        <v>250</v>
      </c>
      <c r="J812" s="6">
        <f>Tabella1[[#This Row],[ASS. FINALI]]-Tabella1[[#This Row],[ASS.INIZIALI]]</f>
        <v>250</v>
      </c>
      <c r="K812" t="s">
        <v>20</v>
      </c>
      <c r="M812" s="6">
        <f>ROUNDDOWN(IF(Tabella1[[#This Row],[DOPPIO OPERATORE '[SI/NO']]]="SI",Tabella1[[#This Row],[DIFFERENZA]]/2,Tabella1[[#This Row],[DIFFERENZA]]),0)</f>
        <v>250</v>
      </c>
      <c r="O812" s="6">
        <f>Tabella1[[#This Row],[DIFFERENZA EFFETTIVA SE DOPPIO OPERATORE]]-Tabella1[[#This Row],[SCARTI]]</f>
        <v>250</v>
      </c>
      <c r="P812" s="4">
        <v>0.6069444444444444</v>
      </c>
      <c r="Q812" s="4">
        <v>0.68055555555555547</v>
      </c>
      <c r="R812" s="5">
        <f>Tabella1[[#This Row],[ORA FINE MATTINA]]-Tabella1[[#This Row],[ORA INIZIO MATTINA]]</f>
        <v>7.3611111111111072E-2</v>
      </c>
      <c r="S812" s="4"/>
      <c r="T812" s="4"/>
      <c r="U812" s="5">
        <f>Tabella1[[#This Row],[ORA FINE POMERIGGIO]]-Tabella1[[#This Row],[ORA INIZIO POMERIGGIO]]</f>
        <v>0</v>
      </c>
      <c r="V812" s="5">
        <f>Tabella1[[#This Row],[TOT. TEMPO POMERIGGIO]]+Tabella1[[#This Row],[TOT. TEMPO MATTINA]]</f>
        <v>7.3611111111111072E-2</v>
      </c>
      <c r="W812" s="7">
        <f>((HOUR(Tabella1[[#This Row],[TOT. ORE]])*60)+MINUTE(Tabella1[[#This Row],[TOT. ORE]]))</f>
        <v>106</v>
      </c>
      <c r="Y812" s="6">
        <f>Tabella1[[#This Row],[TOT. MINUTI]]-Tabella1[[#This Row],[FERMO MACCHINA]]</f>
        <v>106</v>
      </c>
      <c r="Z812" s="6">
        <f>ROUNDDOWN(Tabella1[[#This Row],[DIFFERENZA EFFETTIVA - SCARTI]]/Tabella1[[#This Row],[TEMPO EFFETTIVO]]*60,0)</f>
        <v>141</v>
      </c>
      <c r="AA812" t="s">
        <v>355</v>
      </c>
    </row>
    <row r="813" spans="1:27" x14ac:dyDescent="0.25">
      <c r="A813" s="1">
        <v>44671</v>
      </c>
      <c r="B813">
        <v>32</v>
      </c>
      <c r="C813" s="6" t="str">
        <f>VLOOKUP(Tabella1[[#This Row],[COD. OPERATORE]],Tabella3[],2,FALSE)</f>
        <v>ALESSANDRA</v>
      </c>
      <c r="D813" t="s">
        <v>56</v>
      </c>
      <c r="E813" t="s">
        <v>86</v>
      </c>
      <c r="F813" t="s">
        <v>64</v>
      </c>
      <c r="G813" s="6" t="str">
        <f>VLOOKUP(Tabella1[[#This Row],[COD. MACCHINA]],Tabella35[],2,FALSE)</f>
        <v>MANUALE</v>
      </c>
      <c r="H813">
        <v>3600</v>
      </c>
      <c r="I813">
        <v>3786</v>
      </c>
      <c r="J813" s="6">
        <f>Tabella1[[#This Row],[ASS. FINALI]]-Tabella1[[#This Row],[ASS.INIZIALI]]</f>
        <v>186</v>
      </c>
      <c r="K813" t="s">
        <v>58</v>
      </c>
      <c r="L813">
        <v>11</v>
      </c>
      <c r="M813" s="6">
        <f>ROUNDDOWN(IF(Tabella1[[#This Row],[DOPPIO OPERATORE '[SI/NO']]]="SI",Tabella1[[#This Row],[DIFFERENZA]]/2,Tabella1[[#This Row],[DIFFERENZA]]),0)</f>
        <v>93</v>
      </c>
      <c r="O813" s="6">
        <f>Tabella1[[#This Row],[DIFFERENZA EFFETTIVA SE DOPPIO OPERATORE]]-Tabella1[[#This Row],[SCARTI]]</f>
        <v>93</v>
      </c>
      <c r="P813" s="4">
        <v>0.68055555555555547</v>
      </c>
      <c r="Q813" s="4">
        <v>0.72916666666666663</v>
      </c>
      <c r="R813" s="5">
        <f>Tabella1[[#This Row],[ORA FINE MATTINA]]-Tabella1[[#This Row],[ORA INIZIO MATTINA]]</f>
        <v>4.861111111111116E-2</v>
      </c>
      <c r="S813" s="4"/>
      <c r="T813" s="4"/>
      <c r="U813" s="5">
        <f>Tabella1[[#This Row],[ORA FINE POMERIGGIO]]-Tabella1[[#This Row],[ORA INIZIO POMERIGGIO]]</f>
        <v>0</v>
      </c>
      <c r="V813" s="5">
        <f>Tabella1[[#This Row],[TOT. TEMPO POMERIGGIO]]+Tabella1[[#This Row],[TOT. TEMPO MATTINA]]</f>
        <v>4.861111111111116E-2</v>
      </c>
      <c r="W813" s="7">
        <f>((HOUR(Tabella1[[#This Row],[TOT. ORE]])*60)+MINUTE(Tabella1[[#This Row],[TOT. ORE]]))</f>
        <v>70</v>
      </c>
      <c r="Y813" s="6">
        <f>Tabella1[[#This Row],[TOT. MINUTI]]-Tabella1[[#This Row],[FERMO MACCHINA]]</f>
        <v>70</v>
      </c>
      <c r="Z813" s="6">
        <f>ROUNDDOWN(Tabella1[[#This Row],[DIFFERENZA EFFETTIVA - SCARTI]]/Tabella1[[#This Row],[TEMPO EFFETTIVO]]*60,0)</f>
        <v>79</v>
      </c>
      <c r="AA813" t="s">
        <v>355</v>
      </c>
    </row>
    <row r="814" spans="1:27" x14ac:dyDescent="0.25">
      <c r="A814" s="1">
        <v>44672</v>
      </c>
      <c r="B814">
        <v>32</v>
      </c>
      <c r="C814" s="6" t="str">
        <f>VLOOKUP(Tabella1[[#This Row],[COD. OPERATORE]],Tabella3[],2,FALSE)</f>
        <v>ALESSANDRA</v>
      </c>
      <c r="D814" t="s">
        <v>56</v>
      </c>
      <c r="E814" t="s">
        <v>86</v>
      </c>
      <c r="F814" t="s">
        <v>64</v>
      </c>
      <c r="G814" s="6" t="str">
        <f>VLOOKUP(Tabella1[[#This Row],[COD. MACCHINA]],Tabella35[],2,FALSE)</f>
        <v>MANUALE</v>
      </c>
      <c r="H814">
        <v>3786</v>
      </c>
      <c r="I814">
        <v>4000</v>
      </c>
      <c r="J814" s="6">
        <f>Tabella1[[#This Row],[ASS. FINALI]]-Tabella1[[#This Row],[ASS.INIZIALI]]</f>
        <v>214</v>
      </c>
      <c r="K814" t="s">
        <v>58</v>
      </c>
      <c r="L814">
        <v>11</v>
      </c>
      <c r="M814" s="6">
        <f>ROUNDDOWN(IF(Tabella1[[#This Row],[DOPPIO OPERATORE '[SI/NO']]]="SI",Tabella1[[#This Row],[DIFFERENZA]]/2,Tabella1[[#This Row],[DIFFERENZA]]),0)</f>
        <v>107</v>
      </c>
      <c r="O814" s="6">
        <f>Tabella1[[#This Row],[DIFFERENZA EFFETTIVA SE DOPPIO OPERATORE]]-Tabella1[[#This Row],[SCARTI]]</f>
        <v>107</v>
      </c>
      <c r="P814" s="4">
        <v>0.3125</v>
      </c>
      <c r="Q814" s="4">
        <v>0.3611111111111111</v>
      </c>
      <c r="R814" s="5">
        <f>Tabella1[[#This Row],[ORA FINE MATTINA]]-Tabella1[[#This Row],[ORA INIZIO MATTINA]]</f>
        <v>4.8611111111111105E-2</v>
      </c>
      <c r="S814" s="4"/>
      <c r="T814" s="4"/>
      <c r="U814" s="5">
        <f>Tabella1[[#This Row],[ORA FINE POMERIGGIO]]-Tabella1[[#This Row],[ORA INIZIO POMERIGGIO]]</f>
        <v>0</v>
      </c>
      <c r="V814" s="5">
        <f>Tabella1[[#This Row],[TOT. TEMPO POMERIGGIO]]+Tabella1[[#This Row],[TOT. TEMPO MATTINA]]</f>
        <v>4.8611111111111105E-2</v>
      </c>
      <c r="W814" s="7">
        <f>((HOUR(Tabella1[[#This Row],[TOT. ORE]])*60)+MINUTE(Tabella1[[#This Row],[TOT. ORE]]))</f>
        <v>70</v>
      </c>
      <c r="Y814" s="6">
        <f>Tabella1[[#This Row],[TOT. MINUTI]]-Tabella1[[#This Row],[FERMO MACCHINA]]</f>
        <v>70</v>
      </c>
      <c r="Z814" s="6">
        <f>ROUNDDOWN(Tabella1[[#This Row],[DIFFERENZA EFFETTIVA - SCARTI]]/Tabella1[[#This Row],[TEMPO EFFETTIVO]]*60,0)</f>
        <v>91</v>
      </c>
      <c r="AA814" t="s">
        <v>355</v>
      </c>
    </row>
    <row r="815" spans="1:27" x14ac:dyDescent="0.25">
      <c r="A815" s="1">
        <v>44672</v>
      </c>
      <c r="B815">
        <v>32</v>
      </c>
      <c r="C815" s="6" t="str">
        <f>VLOOKUP(Tabella1[[#This Row],[COD. OPERATORE]],Tabella3[],2,FALSE)</f>
        <v>ALESSANDRA</v>
      </c>
      <c r="D815" t="s">
        <v>56</v>
      </c>
      <c r="E815" t="s">
        <v>95</v>
      </c>
      <c r="F815" t="s">
        <v>64</v>
      </c>
      <c r="G815" s="6" t="str">
        <f>VLOOKUP(Tabella1[[#This Row],[COD. MACCHINA]],Tabella35[],2,FALSE)</f>
        <v>MANUALE</v>
      </c>
      <c r="H815">
        <v>0</v>
      </c>
      <c r="I815">
        <v>42</v>
      </c>
      <c r="J815" s="6">
        <f>Tabella1[[#This Row],[ASS. FINALI]]-Tabella1[[#This Row],[ASS.INIZIALI]]</f>
        <v>42</v>
      </c>
      <c r="K815" t="s">
        <v>20</v>
      </c>
      <c r="M815" s="6">
        <f>ROUNDDOWN(IF(Tabella1[[#This Row],[DOPPIO OPERATORE '[SI/NO']]]="SI",Tabella1[[#This Row],[DIFFERENZA]]/2,Tabella1[[#This Row],[DIFFERENZA]]),0)</f>
        <v>42</v>
      </c>
      <c r="O815" s="6">
        <f>Tabella1[[#This Row],[DIFFERENZA EFFETTIVA SE DOPPIO OPERATORE]]-Tabella1[[#This Row],[SCARTI]]</f>
        <v>42</v>
      </c>
      <c r="P815" s="4">
        <v>0.3611111111111111</v>
      </c>
      <c r="Q815" s="4">
        <v>0.39583333333333331</v>
      </c>
      <c r="R815" s="5">
        <f>Tabella1[[#This Row],[ORA FINE MATTINA]]-Tabella1[[#This Row],[ORA INIZIO MATTINA]]</f>
        <v>3.472222222222221E-2</v>
      </c>
      <c r="S815" s="4"/>
      <c r="T815" s="4"/>
      <c r="U815" s="5">
        <f>Tabella1[[#This Row],[ORA FINE POMERIGGIO]]-Tabella1[[#This Row],[ORA INIZIO POMERIGGIO]]</f>
        <v>0</v>
      </c>
      <c r="V815" s="5">
        <f>Tabella1[[#This Row],[TOT. TEMPO POMERIGGIO]]+Tabella1[[#This Row],[TOT. TEMPO MATTINA]]</f>
        <v>3.472222222222221E-2</v>
      </c>
      <c r="W815" s="7">
        <f>((HOUR(Tabella1[[#This Row],[TOT. ORE]])*60)+MINUTE(Tabella1[[#This Row],[TOT. ORE]]))</f>
        <v>50</v>
      </c>
      <c r="Y815" s="6">
        <f>Tabella1[[#This Row],[TOT. MINUTI]]-Tabella1[[#This Row],[FERMO MACCHINA]]</f>
        <v>50</v>
      </c>
      <c r="Z815" s="6">
        <f>ROUNDDOWN(Tabella1[[#This Row],[DIFFERENZA EFFETTIVA - SCARTI]]/Tabella1[[#This Row],[TEMPO EFFETTIVO]]*60,0)</f>
        <v>50</v>
      </c>
      <c r="AA815" t="s">
        <v>355</v>
      </c>
    </row>
    <row r="816" spans="1:27" x14ac:dyDescent="0.25">
      <c r="A816" s="1">
        <v>44672</v>
      </c>
      <c r="B816">
        <v>32</v>
      </c>
      <c r="C816" s="6" t="str">
        <f>VLOOKUP(Tabella1[[#This Row],[COD. OPERATORE]],Tabella3[],2,FALSE)</f>
        <v>ALESSANDRA</v>
      </c>
      <c r="D816" t="s">
        <v>56</v>
      </c>
      <c r="E816" t="s">
        <v>95</v>
      </c>
      <c r="F816" t="s">
        <v>64</v>
      </c>
      <c r="G816" s="6" t="str">
        <f>VLOOKUP(Tabella1[[#This Row],[COD. MACCHINA]],Tabella35[],2,FALSE)</f>
        <v>MANUALE</v>
      </c>
      <c r="H816">
        <v>42</v>
      </c>
      <c r="I816">
        <v>530</v>
      </c>
      <c r="J816" s="6">
        <f>Tabella1[[#This Row],[ASS. FINALI]]-Tabella1[[#This Row],[ASS.INIZIALI]]</f>
        <v>488</v>
      </c>
      <c r="K816" t="s">
        <v>20</v>
      </c>
      <c r="M816" s="6">
        <f>ROUNDDOWN(IF(Tabella1[[#This Row],[DOPPIO OPERATORE '[SI/NO']]]="SI",Tabella1[[#This Row],[DIFFERENZA]]/2,Tabella1[[#This Row],[DIFFERENZA]]),0)</f>
        <v>488</v>
      </c>
      <c r="O816" s="6">
        <f>Tabella1[[#This Row],[DIFFERENZA EFFETTIVA SE DOPPIO OPERATORE]]-Tabella1[[#This Row],[SCARTI]]</f>
        <v>488</v>
      </c>
      <c r="P816" s="4">
        <v>0.58333333333333337</v>
      </c>
      <c r="Q816" s="4">
        <v>0.72916666666666663</v>
      </c>
      <c r="R816" s="5">
        <f>Tabella1[[#This Row],[ORA FINE MATTINA]]-Tabella1[[#This Row],[ORA INIZIO MATTINA]]</f>
        <v>0.14583333333333326</v>
      </c>
      <c r="S816" s="4"/>
      <c r="T816" s="4"/>
      <c r="U816" s="5">
        <f>Tabella1[[#This Row],[ORA FINE POMERIGGIO]]-Tabella1[[#This Row],[ORA INIZIO POMERIGGIO]]</f>
        <v>0</v>
      </c>
      <c r="V816" s="5">
        <f>Tabella1[[#This Row],[TOT. TEMPO POMERIGGIO]]+Tabella1[[#This Row],[TOT. TEMPO MATTINA]]</f>
        <v>0.14583333333333326</v>
      </c>
      <c r="W816" s="7">
        <f>((HOUR(Tabella1[[#This Row],[TOT. ORE]])*60)+MINUTE(Tabella1[[#This Row],[TOT. ORE]]))</f>
        <v>210</v>
      </c>
      <c r="Y816" s="6">
        <f>Tabella1[[#This Row],[TOT. MINUTI]]-Tabella1[[#This Row],[FERMO MACCHINA]]</f>
        <v>210</v>
      </c>
      <c r="Z816" s="6">
        <f>ROUNDDOWN(Tabella1[[#This Row],[DIFFERENZA EFFETTIVA - SCARTI]]/Tabella1[[#This Row],[TEMPO EFFETTIVO]]*60,0)</f>
        <v>139</v>
      </c>
      <c r="AA816" t="s">
        <v>355</v>
      </c>
    </row>
    <row r="817" spans="1:27" x14ac:dyDescent="0.25">
      <c r="A817" s="1">
        <v>44670</v>
      </c>
      <c r="B817">
        <v>33</v>
      </c>
      <c r="C817" s="6" t="str">
        <f>VLOOKUP(Tabella1[[#This Row],[COD. OPERATORE]],Tabella3[],2,FALSE)</f>
        <v>KETTY</v>
      </c>
      <c r="D817" t="s">
        <v>16</v>
      </c>
      <c r="E817" t="s">
        <v>280</v>
      </c>
      <c r="F817">
        <v>8</v>
      </c>
      <c r="G817" s="6" t="str">
        <f>VLOOKUP(Tabella1[[#This Row],[COD. MACCHINA]],Tabella35[],2,FALSE)</f>
        <v>MONTAGGIO RUOTE</v>
      </c>
      <c r="H817">
        <v>3250</v>
      </c>
      <c r="I817">
        <v>5750</v>
      </c>
      <c r="J817" s="6">
        <f>Tabella1[[#This Row],[ASS. FINALI]]-Tabella1[[#This Row],[ASS.INIZIALI]]</f>
        <v>2500</v>
      </c>
      <c r="K817" t="s">
        <v>20</v>
      </c>
      <c r="M817" s="6">
        <f>ROUNDDOWN(IF(Tabella1[[#This Row],[DOPPIO OPERATORE '[SI/NO']]]="SI",Tabella1[[#This Row],[DIFFERENZA]]/2,Tabella1[[#This Row],[DIFFERENZA]]),0)</f>
        <v>2500</v>
      </c>
      <c r="O817" s="6">
        <f>Tabella1[[#This Row],[DIFFERENZA EFFETTIVA SE DOPPIO OPERATORE]]-Tabella1[[#This Row],[SCARTI]]</f>
        <v>2500</v>
      </c>
      <c r="P817" s="4">
        <v>0.33333333333333331</v>
      </c>
      <c r="Q817" s="4">
        <v>0.5</v>
      </c>
      <c r="R817" s="5">
        <f>Tabella1[[#This Row],[ORA FINE MATTINA]]-Tabella1[[#This Row],[ORA INIZIO MATTINA]]</f>
        <v>0.16666666666666669</v>
      </c>
      <c r="S817" s="4">
        <v>0.5625</v>
      </c>
      <c r="T817" s="4">
        <v>0.72916666666666663</v>
      </c>
      <c r="U817" s="5">
        <f>Tabella1[[#This Row],[ORA FINE POMERIGGIO]]-Tabella1[[#This Row],[ORA INIZIO POMERIGGIO]]</f>
        <v>0.16666666666666663</v>
      </c>
      <c r="V817" s="5">
        <f>Tabella1[[#This Row],[TOT. TEMPO POMERIGGIO]]+Tabella1[[#This Row],[TOT. TEMPO MATTINA]]</f>
        <v>0.33333333333333331</v>
      </c>
      <c r="W817" s="7">
        <f>((HOUR(Tabella1[[#This Row],[TOT. ORE]])*60)+MINUTE(Tabella1[[#This Row],[TOT. ORE]]))</f>
        <v>480</v>
      </c>
      <c r="X817" s="9">
        <v>75</v>
      </c>
      <c r="Y817" s="6">
        <f>Tabella1[[#This Row],[TOT. MINUTI]]-Tabella1[[#This Row],[FERMO MACCHINA]]</f>
        <v>405</v>
      </c>
      <c r="Z817" s="6">
        <f>ROUNDDOWN(Tabella1[[#This Row],[DIFFERENZA EFFETTIVA - SCARTI]]/Tabella1[[#This Row],[TEMPO EFFETTIVO]]*60,0)</f>
        <v>370</v>
      </c>
      <c r="AA817" t="s">
        <v>356</v>
      </c>
    </row>
    <row r="818" spans="1:27" x14ac:dyDescent="0.25">
      <c r="A818" s="1">
        <v>44671</v>
      </c>
      <c r="B818">
        <v>33</v>
      </c>
      <c r="C818" s="6" t="str">
        <f>VLOOKUP(Tabella1[[#This Row],[COD. OPERATORE]],Tabella3[],2,FALSE)</f>
        <v>KETTY</v>
      </c>
      <c r="D818" t="s">
        <v>16</v>
      </c>
      <c r="E818" t="s">
        <v>280</v>
      </c>
      <c r="F818">
        <v>8</v>
      </c>
      <c r="G818" s="6" t="str">
        <f>VLOOKUP(Tabella1[[#This Row],[COD. MACCHINA]],Tabella35[],2,FALSE)</f>
        <v>MONTAGGIO RUOTE</v>
      </c>
      <c r="H818">
        <v>5750</v>
      </c>
      <c r="I818">
        <v>6000</v>
      </c>
      <c r="J818" s="6">
        <f>Tabella1[[#This Row],[ASS. FINALI]]-Tabella1[[#This Row],[ASS.INIZIALI]]</f>
        <v>250</v>
      </c>
      <c r="K818" t="s">
        <v>20</v>
      </c>
      <c r="M818" s="6">
        <f>ROUNDDOWN(IF(Tabella1[[#This Row],[DOPPIO OPERATORE '[SI/NO']]]="SI",Tabella1[[#This Row],[DIFFERENZA]]/2,Tabella1[[#This Row],[DIFFERENZA]]),0)</f>
        <v>250</v>
      </c>
      <c r="O818" s="6">
        <f>Tabella1[[#This Row],[DIFFERENZA EFFETTIVA SE DOPPIO OPERATORE]]-Tabella1[[#This Row],[SCARTI]]</f>
        <v>250</v>
      </c>
      <c r="P818" s="4">
        <v>0.33333333333333331</v>
      </c>
      <c r="Q818" s="4">
        <v>0.3576388888888889</v>
      </c>
      <c r="R818" s="5">
        <f>Tabella1[[#This Row],[ORA FINE MATTINA]]-Tabella1[[#This Row],[ORA INIZIO MATTINA]]</f>
        <v>2.430555555555558E-2</v>
      </c>
      <c r="S818" s="4"/>
      <c r="T818" s="4"/>
      <c r="U818" s="5">
        <f>Tabella1[[#This Row],[ORA FINE POMERIGGIO]]-Tabella1[[#This Row],[ORA INIZIO POMERIGGIO]]</f>
        <v>0</v>
      </c>
      <c r="V818" s="5">
        <f>Tabella1[[#This Row],[TOT. TEMPO POMERIGGIO]]+Tabella1[[#This Row],[TOT. TEMPO MATTINA]]</f>
        <v>2.430555555555558E-2</v>
      </c>
      <c r="W818" s="7">
        <f>((HOUR(Tabella1[[#This Row],[TOT. ORE]])*60)+MINUTE(Tabella1[[#This Row],[TOT. ORE]]))</f>
        <v>35</v>
      </c>
      <c r="Y818" s="6">
        <f>Tabella1[[#This Row],[TOT. MINUTI]]-Tabella1[[#This Row],[FERMO MACCHINA]]</f>
        <v>35</v>
      </c>
      <c r="Z818" s="6">
        <f>ROUNDDOWN(Tabella1[[#This Row],[DIFFERENZA EFFETTIVA - SCARTI]]/Tabella1[[#This Row],[TEMPO EFFETTIVO]]*60,0)</f>
        <v>428</v>
      </c>
    </row>
    <row r="819" spans="1:27" x14ac:dyDescent="0.25">
      <c r="A819" s="1">
        <v>44671</v>
      </c>
      <c r="B819">
        <v>33</v>
      </c>
      <c r="C819" s="6" t="str">
        <f>VLOOKUP(Tabella1[[#This Row],[COD. OPERATORE]],Tabella3[],2,FALSE)</f>
        <v>KETTY</v>
      </c>
      <c r="D819" t="s">
        <v>16</v>
      </c>
      <c r="E819" t="s">
        <v>224</v>
      </c>
      <c r="F819">
        <v>8</v>
      </c>
      <c r="G819" s="6" t="str">
        <f>VLOOKUP(Tabella1[[#This Row],[COD. MACCHINA]],Tabella35[],2,FALSE)</f>
        <v>MONTAGGIO RUOTE</v>
      </c>
      <c r="H819">
        <v>0</v>
      </c>
      <c r="I819">
        <v>2000</v>
      </c>
      <c r="J819" s="6">
        <f>Tabella1[[#This Row],[ASS. FINALI]]-Tabella1[[#This Row],[ASS.INIZIALI]]</f>
        <v>2000</v>
      </c>
      <c r="K819" t="s">
        <v>20</v>
      </c>
      <c r="M819" s="6">
        <f>ROUNDDOWN(IF(Tabella1[[#This Row],[DOPPIO OPERATORE '[SI/NO']]]="SI",Tabella1[[#This Row],[DIFFERENZA]]/2,Tabella1[[#This Row],[DIFFERENZA]]),0)</f>
        <v>2000</v>
      </c>
      <c r="O819" s="6">
        <f>Tabella1[[#This Row],[DIFFERENZA EFFETTIVA SE DOPPIO OPERATORE]]-Tabella1[[#This Row],[SCARTI]]</f>
        <v>2000</v>
      </c>
      <c r="P819" s="4">
        <v>0.3576388888888889</v>
      </c>
      <c r="Q819" s="4">
        <v>0.5</v>
      </c>
      <c r="R819" s="5">
        <f>Tabella1[[#This Row],[ORA FINE MATTINA]]-Tabella1[[#This Row],[ORA INIZIO MATTINA]]</f>
        <v>0.1423611111111111</v>
      </c>
      <c r="S819" s="4">
        <v>0.5625</v>
      </c>
      <c r="T819" s="4">
        <v>0.63194444444444442</v>
      </c>
      <c r="U819" s="5">
        <f>Tabella1[[#This Row],[ORA FINE POMERIGGIO]]-Tabella1[[#This Row],[ORA INIZIO POMERIGGIO]]</f>
        <v>6.944444444444442E-2</v>
      </c>
      <c r="V819" s="5">
        <f>Tabella1[[#This Row],[TOT. TEMPO POMERIGGIO]]+Tabella1[[#This Row],[TOT. TEMPO MATTINA]]</f>
        <v>0.21180555555555552</v>
      </c>
      <c r="W819" s="7">
        <f>((HOUR(Tabella1[[#This Row],[TOT. ORE]])*60)+MINUTE(Tabella1[[#This Row],[TOT. ORE]]))</f>
        <v>305</v>
      </c>
      <c r="Y819" s="6">
        <f>Tabella1[[#This Row],[TOT. MINUTI]]-Tabella1[[#This Row],[FERMO MACCHINA]]</f>
        <v>305</v>
      </c>
      <c r="Z819" s="6">
        <f>ROUNDDOWN(Tabella1[[#This Row],[DIFFERENZA EFFETTIVA - SCARTI]]/Tabella1[[#This Row],[TEMPO EFFETTIVO]]*60,0)</f>
        <v>393</v>
      </c>
    </row>
    <row r="820" spans="1:27" x14ac:dyDescent="0.25">
      <c r="A820" s="1">
        <v>44671</v>
      </c>
      <c r="B820">
        <v>33</v>
      </c>
      <c r="C820" s="6" t="str">
        <f>VLOOKUP(Tabella1[[#This Row],[COD. OPERATORE]],Tabella3[],2,FALSE)</f>
        <v>KETTY</v>
      </c>
      <c r="D820" t="s">
        <v>16</v>
      </c>
      <c r="E820" t="s">
        <v>280</v>
      </c>
      <c r="F820">
        <v>8</v>
      </c>
      <c r="G820" s="6" t="str">
        <f>VLOOKUP(Tabella1[[#This Row],[COD. MACCHINA]],Tabella35[],2,FALSE)</f>
        <v>MONTAGGIO RUOTE</v>
      </c>
      <c r="H820">
        <v>780</v>
      </c>
      <c r="I820">
        <v>3670</v>
      </c>
      <c r="J820" s="6">
        <f>Tabella1[[#This Row],[ASS. FINALI]]-Tabella1[[#This Row],[ASS.INIZIALI]]</f>
        <v>2890</v>
      </c>
      <c r="K820" t="s">
        <v>20</v>
      </c>
      <c r="M820" s="6">
        <f>ROUNDDOWN(IF(Tabella1[[#This Row],[DOPPIO OPERATORE '[SI/NO']]]="SI",Tabella1[[#This Row],[DIFFERENZA]]/2,Tabella1[[#This Row],[DIFFERENZA]]),0)</f>
        <v>2890</v>
      </c>
      <c r="O820" s="6">
        <f>Tabella1[[#This Row],[DIFFERENZA EFFETTIVA SE DOPPIO OPERATORE]]-Tabella1[[#This Row],[SCARTI]]</f>
        <v>2890</v>
      </c>
      <c r="P820" s="4">
        <v>0.33333333333333331</v>
      </c>
      <c r="Q820" s="4">
        <v>0.5</v>
      </c>
      <c r="R820" s="5">
        <f>Tabella1[[#This Row],[ORA FINE MATTINA]]-Tabella1[[#This Row],[ORA INIZIO MATTINA]]</f>
        <v>0.16666666666666669</v>
      </c>
      <c r="S820" s="4">
        <v>0.5625</v>
      </c>
      <c r="T820" s="4">
        <v>0.72916666666666663</v>
      </c>
      <c r="U820" s="5">
        <f>Tabella1[[#This Row],[ORA FINE POMERIGGIO]]-Tabella1[[#This Row],[ORA INIZIO POMERIGGIO]]</f>
        <v>0.16666666666666663</v>
      </c>
      <c r="V820" s="5">
        <f>Tabella1[[#This Row],[TOT. TEMPO POMERIGGIO]]+Tabella1[[#This Row],[TOT. TEMPO MATTINA]]</f>
        <v>0.33333333333333331</v>
      </c>
      <c r="W820" s="7">
        <f>((HOUR(Tabella1[[#This Row],[TOT. ORE]])*60)+MINUTE(Tabella1[[#This Row],[TOT. ORE]]))</f>
        <v>480</v>
      </c>
      <c r="Y820" s="6">
        <f>Tabella1[[#This Row],[TOT. MINUTI]]-Tabella1[[#This Row],[FERMO MACCHINA]]</f>
        <v>480</v>
      </c>
      <c r="Z820" s="6">
        <f>ROUNDDOWN(Tabella1[[#This Row],[DIFFERENZA EFFETTIVA - SCARTI]]/Tabella1[[#This Row],[TEMPO EFFETTIVO]]*60,0)</f>
        <v>361</v>
      </c>
    </row>
    <row r="821" spans="1:27" x14ac:dyDescent="0.25">
      <c r="A821" s="1">
        <v>44672</v>
      </c>
      <c r="B821">
        <v>33</v>
      </c>
      <c r="C821" s="6" t="str">
        <f>VLOOKUP(Tabella1[[#This Row],[COD. OPERATORE]],Tabella3[],2,FALSE)</f>
        <v>KETTY</v>
      </c>
      <c r="D821" t="s">
        <v>16</v>
      </c>
      <c r="E821" t="s">
        <v>280</v>
      </c>
      <c r="F821">
        <v>8</v>
      </c>
      <c r="G821" s="6" t="str">
        <f>VLOOKUP(Tabella1[[#This Row],[COD. MACCHINA]],Tabella35[],2,FALSE)</f>
        <v>MONTAGGIO RUOTE</v>
      </c>
      <c r="H821">
        <v>4000</v>
      </c>
      <c r="I821">
        <v>6000</v>
      </c>
      <c r="J821" s="6">
        <f>Tabella1[[#This Row],[ASS. FINALI]]-Tabella1[[#This Row],[ASS.INIZIALI]]</f>
        <v>2000</v>
      </c>
      <c r="K821" t="s">
        <v>20</v>
      </c>
      <c r="M821" s="6">
        <f>ROUNDDOWN(IF(Tabella1[[#This Row],[DOPPIO OPERATORE '[SI/NO']]]="SI",Tabella1[[#This Row],[DIFFERENZA]]/2,Tabella1[[#This Row],[DIFFERENZA]]),0)</f>
        <v>2000</v>
      </c>
      <c r="O821" s="6">
        <f>Tabella1[[#This Row],[DIFFERENZA EFFETTIVA SE DOPPIO OPERATORE]]-Tabella1[[#This Row],[SCARTI]]</f>
        <v>2000</v>
      </c>
      <c r="P821" s="4">
        <v>0.33333333333333331</v>
      </c>
      <c r="Q821" s="4">
        <v>0.5</v>
      </c>
      <c r="R821" s="5">
        <f>Tabella1[[#This Row],[ORA FINE MATTINA]]-Tabella1[[#This Row],[ORA INIZIO MATTINA]]</f>
        <v>0.16666666666666669</v>
      </c>
      <c r="S821" s="4">
        <v>0.5625</v>
      </c>
      <c r="T821" s="4">
        <v>0.63194444444444442</v>
      </c>
      <c r="U821" s="5">
        <f>Tabella1[[#This Row],[ORA FINE POMERIGGIO]]-Tabella1[[#This Row],[ORA INIZIO POMERIGGIO]]</f>
        <v>6.944444444444442E-2</v>
      </c>
      <c r="V821" s="5">
        <f>Tabella1[[#This Row],[TOT. TEMPO POMERIGGIO]]+Tabella1[[#This Row],[TOT. TEMPO MATTINA]]</f>
        <v>0.2361111111111111</v>
      </c>
      <c r="W821" s="7">
        <f>((HOUR(Tabella1[[#This Row],[TOT. ORE]])*60)+MINUTE(Tabella1[[#This Row],[TOT. ORE]]))</f>
        <v>340</v>
      </c>
      <c r="Y821" s="6">
        <f>Tabella1[[#This Row],[TOT. MINUTI]]-Tabella1[[#This Row],[FERMO MACCHINA]]</f>
        <v>340</v>
      </c>
      <c r="Z821" s="6">
        <f>ROUNDDOWN(Tabella1[[#This Row],[DIFFERENZA EFFETTIVA - SCARTI]]/Tabella1[[#This Row],[TEMPO EFFETTIVO]]*60,0)</f>
        <v>352</v>
      </c>
    </row>
    <row r="822" spans="1:27" x14ac:dyDescent="0.25">
      <c r="A822" s="1">
        <v>44677</v>
      </c>
      <c r="B822">
        <v>33</v>
      </c>
      <c r="C822" s="6" t="str">
        <f>VLOOKUP(Tabella1[[#This Row],[COD. OPERATORE]],Tabella3[],2,FALSE)</f>
        <v>KETTY</v>
      </c>
      <c r="D822" t="s">
        <v>16</v>
      </c>
      <c r="E822" t="s">
        <v>290</v>
      </c>
      <c r="F822">
        <v>6</v>
      </c>
      <c r="G822" s="6" t="str">
        <f>VLOOKUP(Tabella1[[#This Row],[COD. MACCHINA]],Tabella35[],2,FALSE)</f>
        <v>MSA matr.4319</v>
      </c>
      <c r="H822">
        <v>592238</v>
      </c>
      <c r="I822">
        <v>592742</v>
      </c>
      <c r="J822" s="6">
        <f>Tabella1[[#This Row],[ASS. FINALI]]-Tabella1[[#This Row],[ASS.INIZIALI]]</f>
        <v>504</v>
      </c>
      <c r="K822" t="s">
        <v>20</v>
      </c>
      <c r="M822" s="6">
        <f>ROUNDDOWN(IF(Tabella1[[#This Row],[DOPPIO OPERATORE '[SI/NO']]]="SI",Tabella1[[#This Row],[DIFFERENZA]]/2,Tabella1[[#This Row],[DIFFERENZA]]),0)</f>
        <v>504</v>
      </c>
      <c r="O822" s="6">
        <f>Tabella1[[#This Row],[DIFFERENZA EFFETTIVA SE DOPPIO OPERATORE]]-Tabella1[[#This Row],[SCARTI]]</f>
        <v>504</v>
      </c>
      <c r="P822" s="4">
        <v>0.63194444444444442</v>
      </c>
      <c r="Q822" s="4">
        <v>0.71527777777777779</v>
      </c>
      <c r="R822" s="5">
        <f>Tabella1[[#This Row],[ORA FINE MATTINA]]-Tabella1[[#This Row],[ORA INIZIO MATTINA]]</f>
        <v>8.333333333333337E-2</v>
      </c>
      <c r="S822" s="4"/>
      <c r="T822" s="4"/>
      <c r="U822" s="5">
        <f>Tabella1[[#This Row],[ORA FINE POMERIGGIO]]-Tabella1[[#This Row],[ORA INIZIO POMERIGGIO]]</f>
        <v>0</v>
      </c>
      <c r="V822" s="5">
        <f>Tabella1[[#This Row],[TOT. TEMPO POMERIGGIO]]+Tabella1[[#This Row],[TOT. TEMPO MATTINA]]</f>
        <v>8.333333333333337E-2</v>
      </c>
      <c r="W822" s="7">
        <f>((HOUR(Tabella1[[#This Row],[TOT. ORE]])*60)+MINUTE(Tabella1[[#This Row],[TOT. ORE]]))</f>
        <v>120</v>
      </c>
      <c r="Y822" s="6">
        <f>Tabella1[[#This Row],[TOT. MINUTI]]-Tabella1[[#This Row],[FERMO MACCHINA]]</f>
        <v>120</v>
      </c>
      <c r="Z822" s="6">
        <f>ROUNDDOWN(Tabella1[[#This Row],[DIFFERENZA EFFETTIVA - SCARTI]]/Tabella1[[#This Row],[TEMPO EFFETTIVO]]*60,0)</f>
        <v>252</v>
      </c>
    </row>
    <row r="823" spans="1:27" x14ac:dyDescent="0.25">
      <c r="A823" s="1">
        <v>44677</v>
      </c>
      <c r="B823">
        <v>33</v>
      </c>
      <c r="C823" s="6" t="str">
        <f>VLOOKUP(Tabella1[[#This Row],[COD. OPERATORE]],Tabella3[],2,FALSE)</f>
        <v>KETTY</v>
      </c>
      <c r="D823" t="s">
        <v>56</v>
      </c>
      <c r="E823" t="s">
        <v>160</v>
      </c>
      <c r="F823" t="s">
        <v>64</v>
      </c>
      <c r="G823" s="6" t="str">
        <f>VLOOKUP(Tabella1[[#This Row],[COD. MACCHINA]],Tabella35[],2,FALSE)</f>
        <v>MANUALE</v>
      </c>
      <c r="H823">
        <v>0</v>
      </c>
      <c r="I823">
        <v>428</v>
      </c>
      <c r="J823" s="6">
        <f>Tabella1[[#This Row],[ASS. FINALI]]-Tabella1[[#This Row],[ASS.INIZIALI]]</f>
        <v>428</v>
      </c>
      <c r="K823" t="s">
        <v>20</v>
      </c>
      <c r="M823" s="6">
        <f>ROUNDDOWN(IF(Tabella1[[#This Row],[DOPPIO OPERATORE '[SI/NO']]]="SI",Tabella1[[#This Row],[DIFFERENZA]]/2,Tabella1[[#This Row],[DIFFERENZA]]),0)</f>
        <v>428</v>
      </c>
      <c r="O823" s="6">
        <f>Tabella1[[#This Row],[DIFFERENZA EFFETTIVA SE DOPPIO OPERATORE]]-Tabella1[[#This Row],[SCARTI]]</f>
        <v>428</v>
      </c>
      <c r="P823" s="4">
        <v>0.33333333333333331</v>
      </c>
      <c r="Q823" s="4">
        <v>0.5</v>
      </c>
      <c r="R823" s="5">
        <f>Tabella1[[#This Row],[ORA FINE MATTINA]]-Tabella1[[#This Row],[ORA INIZIO MATTINA]]</f>
        <v>0.16666666666666669</v>
      </c>
      <c r="S823" s="4">
        <v>0.5625</v>
      </c>
      <c r="T823" s="4">
        <v>0.72916666666666663</v>
      </c>
      <c r="U823" s="5">
        <f>Tabella1[[#This Row],[ORA FINE POMERIGGIO]]-Tabella1[[#This Row],[ORA INIZIO POMERIGGIO]]</f>
        <v>0.16666666666666663</v>
      </c>
      <c r="V823" s="5">
        <f>Tabella1[[#This Row],[TOT. TEMPO POMERIGGIO]]+Tabella1[[#This Row],[TOT. TEMPO MATTINA]]</f>
        <v>0.33333333333333331</v>
      </c>
      <c r="W823" s="7">
        <f>((HOUR(Tabella1[[#This Row],[TOT. ORE]])*60)+MINUTE(Tabella1[[#This Row],[TOT. ORE]]))</f>
        <v>480</v>
      </c>
      <c r="Y823" s="6">
        <f>Tabella1[[#This Row],[TOT. MINUTI]]-Tabella1[[#This Row],[FERMO MACCHINA]]</f>
        <v>480</v>
      </c>
      <c r="Z823" s="6">
        <f>ROUNDDOWN(Tabella1[[#This Row],[DIFFERENZA EFFETTIVA - SCARTI]]/Tabella1[[#This Row],[TEMPO EFFETTIVO]]*60,0)</f>
        <v>53</v>
      </c>
    </row>
    <row r="824" spans="1:27" x14ac:dyDescent="0.25">
      <c r="A824" s="1">
        <v>44678</v>
      </c>
      <c r="B824">
        <v>33</v>
      </c>
      <c r="C824" s="6" t="str">
        <f>VLOOKUP(Tabella1[[#This Row],[COD. OPERATORE]],Tabella3[],2,FALSE)</f>
        <v>KETTY</v>
      </c>
      <c r="D824" t="s">
        <v>16</v>
      </c>
      <c r="E824" t="s">
        <v>303</v>
      </c>
      <c r="F824">
        <v>6</v>
      </c>
      <c r="G824" s="6" t="str">
        <f>VLOOKUP(Tabella1[[#This Row],[COD. MACCHINA]],Tabella35[],2,FALSE)</f>
        <v>MSA matr.4319</v>
      </c>
      <c r="H824">
        <v>592743</v>
      </c>
      <c r="I824">
        <v>593745</v>
      </c>
      <c r="J824" s="6">
        <f>Tabella1[[#This Row],[ASS. FINALI]]-Tabella1[[#This Row],[ASS.INIZIALI]]</f>
        <v>1002</v>
      </c>
      <c r="K824" t="s">
        <v>20</v>
      </c>
      <c r="M824" s="6">
        <f>ROUNDDOWN(IF(Tabella1[[#This Row],[DOPPIO OPERATORE '[SI/NO']]]="SI",Tabella1[[#This Row],[DIFFERENZA]]/2,Tabella1[[#This Row],[DIFFERENZA]]),0)</f>
        <v>1002</v>
      </c>
      <c r="O824" s="6">
        <f>Tabella1[[#This Row],[DIFFERENZA EFFETTIVA SE DOPPIO OPERATORE]]-Tabella1[[#This Row],[SCARTI]]</f>
        <v>1002</v>
      </c>
      <c r="P824" s="4">
        <v>0.33333333333333331</v>
      </c>
      <c r="Q824" s="4">
        <v>0.44791666666666669</v>
      </c>
      <c r="R824" s="5">
        <f>Tabella1[[#This Row],[ORA FINE MATTINA]]-Tabella1[[#This Row],[ORA INIZIO MATTINA]]</f>
        <v>0.11458333333333337</v>
      </c>
      <c r="S824" s="4"/>
      <c r="T824" s="4"/>
      <c r="U824" s="5">
        <f>Tabella1[[#This Row],[ORA FINE POMERIGGIO]]-Tabella1[[#This Row],[ORA INIZIO POMERIGGIO]]</f>
        <v>0</v>
      </c>
      <c r="V824" s="5">
        <f>Tabella1[[#This Row],[TOT. TEMPO POMERIGGIO]]+Tabella1[[#This Row],[TOT. TEMPO MATTINA]]</f>
        <v>0.11458333333333337</v>
      </c>
      <c r="W824" s="7">
        <f>((HOUR(Tabella1[[#This Row],[TOT. ORE]])*60)+MINUTE(Tabella1[[#This Row],[TOT. ORE]]))</f>
        <v>165</v>
      </c>
      <c r="Y824" s="6">
        <f>Tabella1[[#This Row],[TOT. MINUTI]]-Tabella1[[#This Row],[FERMO MACCHINA]]</f>
        <v>165</v>
      </c>
      <c r="Z824" s="6">
        <f>ROUNDDOWN(Tabella1[[#This Row],[DIFFERENZA EFFETTIVA - SCARTI]]/Tabella1[[#This Row],[TEMPO EFFETTIVO]]*60,0)</f>
        <v>364</v>
      </c>
    </row>
    <row r="825" spans="1:27" x14ac:dyDescent="0.25">
      <c r="A825" s="1">
        <v>44679</v>
      </c>
      <c r="B825">
        <v>33</v>
      </c>
      <c r="C825" s="6" t="str">
        <f>VLOOKUP(Tabella1[[#This Row],[COD. OPERATORE]],Tabella3[],2,FALSE)</f>
        <v>KETTY</v>
      </c>
      <c r="D825" t="s">
        <v>262</v>
      </c>
      <c r="E825" t="s">
        <v>69</v>
      </c>
      <c r="F825">
        <v>7</v>
      </c>
      <c r="G825" s="6" t="str">
        <f>VLOOKUP(Tabella1[[#This Row],[COD. MACCHINA]],Tabella35[],2,FALSE)</f>
        <v>MSA matr.2316</v>
      </c>
      <c r="H825">
        <v>2434970</v>
      </c>
      <c r="I825">
        <v>2436886</v>
      </c>
      <c r="J825" s="6">
        <f>Tabella1[[#This Row],[ASS. FINALI]]-Tabella1[[#This Row],[ASS.INIZIALI]]</f>
        <v>1916</v>
      </c>
      <c r="K825" t="s">
        <v>20</v>
      </c>
      <c r="M825" s="6">
        <f>ROUNDDOWN(IF(Tabella1[[#This Row],[DOPPIO OPERATORE '[SI/NO']]]="SI",Tabella1[[#This Row],[DIFFERENZA]]/2,Tabella1[[#This Row],[DIFFERENZA]]),0)</f>
        <v>1916</v>
      </c>
      <c r="O825" s="6">
        <f>Tabella1[[#This Row],[DIFFERENZA EFFETTIVA SE DOPPIO OPERATORE]]-Tabella1[[#This Row],[SCARTI]]</f>
        <v>1916</v>
      </c>
      <c r="P825" s="4">
        <v>0.44791666666666669</v>
      </c>
      <c r="Q825" s="4">
        <v>0.5</v>
      </c>
      <c r="R825" s="5">
        <f>Tabella1[[#This Row],[ORA FINE MATTINA]]-Tabella1[[#This Row],[ORA INIZIO MATTINA]]</f>
        <v>5.2083333333333315E-2</v>
      </c>
      <c r="S825" s="4">
        <v>0.5625</v>
      </c>
      <c r="T825" s="4">
        <v>0.72916666666666663</v>
      </c>
      <c r="U825" s="5">
        <f>Tabella1[[#This Row],[ORA FINE POMERIGGIO]]-Tabella1[[#This Row],[ORA INIZIO POMERIGGIO]]</f>
        <v>0.16666666666666663</v>
      </c>
      <c r="V825" s="5">
        <f>Tabella1[[#This Row],[TOT. TEMPO POMERIGGIO]]+Tabella1[[#This Row],[TOT. TEMPO MATTINA]]</f>
        <v>0.21874999999999994</v>
      </c>
      <c r="W825" s="7">
        <f>((HOUR(Tabella1[[#This Row],[TOT. ORE]])*60)+MINUTE(Tabella1[[#This Row],[TOT. ORE]]))</f>
        <v>315</v>
      </c>
      <c r="Y825" s="6">
        <f>Tabella1[[#This Row],[TOT. MINUTI]]-Tabella1[[#This Row],[FERMO MACCHINA]]</f>
        <v>315</v>
      </c>
      <c r="Z825" s="6">
        <f>ROUNDDOWN(Tabella1[[#This Row],[DIFFERENZA EFFETTIVA - SCARTI]]/Tabella1[[#This Row],[TEMPO EFFETTIVO]]*60,0)</f>
        <v>364</v>
      </c>
    </row>
    <row r="826" spans="1:27" x14ac:dyDescent="0.25">
      <c r="A826" s="1">
        <v>44672</v>
      </c>
      <c r="B826">
        <v>31</v>
      </c>
      <c r="C826" s="6" t="str">
        <f>VLOOKUP(Tabella1[[#This Row],[COD. OPERATORE]],Tabella3[],2,FALSE)</f>
        <v>MARISTELLA</v>
      </c>
      <c r="D826" t="s">
        <v>56</v>
      </c>
      <c r="E826" t="s">
        <v>73</v>
      </c>
      <c r="F826" t="s">
        <v>64</v>
      </c>
      <c r="G826" s="6" t="str">
        <f>VLOOKUP(Tabella1[[#This Row],[COD. MACCHINA]],Tabella35[],2,FALSE)</f>
        <v>MANUALE</v>
      </c>
      <c r="H826">
        <v>0</v>
      </c>
      <c r="I826">
        <v>2000</v>
      </c>
      <c r="J826" s="6">
        <f>Tabella1[[#This Row],[ASS. FINALI]]-Tabella1[[#This Row],[ASS.INIZIALI]]</f>
        <v>2000</v>
      </c>
      <c r="K826" t="s">
        <v>20</v>
      </c>
      <c r="M826" s="6">
        <f>ROUNDDOWN(IF(Tabella1[[#This Row],[DOPPIO OPERATORE '[SI/NO']]]="SI",Tabella1[[#This Row],[DIFFERENZA]]/2,Tabella1[[#This Row],[DIFFERENZA]]),0)</f>
        <v>2000</v>
      </c>
      <c r="O826" s="6">
        <f>Tabella1[[#This Row],[DIFFERENZA EFFETTIVA SE DOPPIO OPERATORE]]-Tabella1[[#This Row],[SCARTI]]</f>
        <v>2000</v>
      </c>
      <c r="P826" s="4">
        <v>0.36458333333333331</v>
      </c>
      <c r="Q826" s="4">
        <v>0.66666666666666663</v>
      </c>
      <c r="R826" s="5">
        <f>Tabella1[[#This Row],[ORA FINE MATTINA]]-Tabella1[[#This Row],[ORA INIZIO MATTINA]]</f>
        <v>0.30208333333333331</v>
      </c>
      <c r="S826" s="4"/>
      <c r="T826" s="4"/>
      <c r="U826" s="5">
        <f>Tabella1[[#This Row],[ORA FINE POMERIGGIO]]-Tabella1[[#This Row],[ORA INIZIO POMERIGGIO]]</f>
        <v>0</v>
      </c>
      <c r="V826" s="5">
        <f>Tabella1[[#This Row],[TOT. TEMPO POMERIGGIO]]+Tabella1[[#This Row],[TOT. TEMPO MATTINA]]</f>
        <v>0.30208333333333331</v>
      </c>
      <c r="W826" s="7">
        <f>((HOUR(Tabella1[[#This Row],[TOT. ORE]])*60)+MINUTE(Tabella1[[#This Row],[TOT. ORE]]))</f>
        <v>435</v>
      </c>
      <c r="Y826" s="6">
        <f>Tabella1[[#This Row],[TOT. MINUTI]]-Tabella1[[#This Row],[FERMO MACCHINA]]</f>
        <v>435</v>
      </c>
      <c r="Z826" s="6">
        <f>ROUNDDOWN(Tabella1[[#This Row],[DIFFERENZA EFFETTIVA - SCARTI]]/Tabella1[[#This Row],[TEMPO EFFETTIVO]]*60,0)</f>
        <v>275</v>
      </c>
      <c r="AA826" t="s">
        <v>66</v>
      </c>
    </row>
    <row r="827" spans="1:27" x14ac:dyDescent="0.25">
      <c r="A827" s="1">
        <v>44673</v>
      </c>
      <c r="B827">
        <v>31</v>
      </c>
      <c r="C827" s="6" t="str">
        <f>VLOOKUP(Tabella1[[#This Row],[COD. OPERATORE]],Tabella3[],2,FALSE)</f>
        <v>MARISTELLA</v>
      </c>
      <c r="D827" t="s">
        <v>56</v>
      </c>
      <c r="E827" t="s">
        <v>73</v>
      </c>
      <c r="F827" t="s">
        <v>64</v>
      </c>
      <c r="G827" s="6" t="str">
        <f>VLOOKUP(Tabella1[[#This Row],[COD. MACCHINA]],Tabella35[],2,FALSE)</f>
        <v>MANUALE</v>
      </c>
      <c r="H827">
        <v>2000</v>
      </c>
      <c r="I827">
        <v>2500</v>
      </c>
      <c r="J827" s="6">
        <f>Tabella1[[#This Row],[ASS. FINALI]]-Tabella1[[#This Row],[ASS.INIZIALI]]</f>
        <v>500</v>
      </c>
      <c r="K827" t="s">
        <v>58</v>
      </c>
      <c r="L827">
        <v>1</v>
      </c>
      <c r="M827" s="6">
        <f>ROUNDDOWN(IF(Tabella1[[#This Row],[DOPPIO OPERATORE '[SI/NO']]]="SI",Tabella1[[#This Row],[DIFFERENZA]]/2,Tabella1[[#This Row],[DIFFERENZA]]),0)</f>
        <v>250</v>
      </c>
      <c r="O827" s="6">
        <f>Tabella1[[#This Row],[DIFFERENZA EFFETTIVA SE DOPPIO OPERATORE]]-Tabella1[[#This Row],[SCARTI]]</f>
        <v>250</v>
      </c>
      <c r="P827" s="4">
        <v>0.33333333333333331</v>
      </c>
      <c r="Q827" s="4">
        <v>0.375</v>
      </c>
      <c r="R827" s="5">
        <f>Tabella1[[#This Row],[ORA FINE MATTINA]]-Tabella1[[#This Row],[ORA INIZIO MATTINA]]</f>
        <v>4.1666666666666685E-2</v>
      </c>
      <c r="S827" s="4"/>
      <c r="T827" s="4"/>
      <c r="U827" s="5">
        <f>Tabella1[[#This Row],[ORA FINE POMERIGGIO]]-Tabella1[[#This Row],[ORA INIZIO POMERIGGIO]]</f>
        <v>0</v>
      </c>
      <c r="V827" s="5">
        <f>Tabella1[[#This Row],[TOT. TEMPO POMERIGGIO]]+Tabella1[[#This Row],[TOT. TEMPO MATTINA]]</f>
        <v>4.1666666666666685E-2</v>
      </c>
      <c r="W827" s="7">
        <f>((HOUR(Tabella1[[#This Row],[TOT. ORE]])*60)+MINUTE(Tabella1[[#This Row],[TOT. ORE]]))</f>
        <v>60</v>
      </c>
      <c r="Y827" s="6">
        <f>Tabella1[[#This Row],[TOT. MINUTI]]-Tabella1[[#This Row],[FERMO MACCHINA]]</f>
        <v>60</v>
      </c>
      <c r="Z827" s="6">
        <f>ROUNDDOWN(Tabella1[[#This Row],[DIFFERENZA EFFETTIVA - SCARTI]]/Tabella1[[#This Row],[TEMPO EFFETTIVO]]*60,0)</f>
        <v>250</v>
      </c>
      <c r="AA827" t="s">
        <v>66</v>
      </c>
    </row>
    <row r="828" spans="1:27" x14ac:dyDescent="0.25">
      <c r="A828" s="1">
        <v>44673</v>
      </c>
      <c r="B828">
        <v>31</v>
      </c>
      <c r="C828" s="6" t="str">
        <f>VLOOKUP(Tabella1[[#This Row],[COD. OPERATORE]],Tabella3[],2,FALSE)</f>
        <v>MARISTELLA</v>
      </c>
      <c r="D828" t="s">
        <v>56</v>
      </c>
      <c r="E828" t="s">
        <v>71</v>
      </c>
      <c r="F828" t="s">
        <v>64</v>
      </c>
      <c r="G828" s="6" t="str">
        <f>VLOOKUP(Tabella1[[#This Row],[COD. MACCHINA]],Tabella35[],2,FALSE)</f>
        <v>MANUALE</v>
      </c>
      <c r="H828">
        <v>0</v>
      </c>
      <c r="I828">
        <v>970</v>
      </c>
      <c r="J828" s="6">
        <f>Tabella1[[#This Row],[ASS. FINALI]]-Tabella1[[#This Row],[ASS.INIZIALI]]</f>
        <v>970</v>
      </c>
      <c r="K828" t="s">
        <v>20</v>
      </c>
      <c r="M828" s="6">
        <f>ROUNDDOWN(IF(Tabella1[[#This Row],[DOPPIO OPERATORE '[SI/NO']]]="SI",Tabella1[[#This Row],[DIFFERENZA]]/2,Tabella1[[#This Row],[DIFFERENZA]]),0)</f>
        <v>970</v>
      </c>
      <c r="O828" s="6">
        <f>Tabella1[[#This Row],[DIFFERENZA EFFETTIVA SE DOPPIO OPERATORE]]-Tabella1[[#This Row],[SCARTI]]</f>
        <v>970</v>
      </c>
      <c r="P828" s="4">
        <v>0.38194444444444442</v>
      </c>
      <c r="Q828" s="4">
        <v>0.66666666666666663</v>
      </c>
      <c r="R828" s="5">
        <f>Tabella1[[#This Row],[ORA FINE MATTINA]]-Tabella1[[#This Row],[ORA INIZIO MATTINA]]</f>
        <v>0.28472222222222221</v>
      </c>
      <c r="S828" s="4"/>
      <c r="T828" s="4"/>
      <c r="U828" s="5">
        <f>Tabella1[[#This Row],[ORA FINE POMERIGGIO]]-Tabella1[[#This Row],[ORA INIZIO POMERIGGIO]]</f>
        <v>0</v>
      </c>
      <c r="V828" s="5">
        <f>Tabella1[[#This Row],[TOT. TEMPO POMERIGGIO]]+Tabella1[[#This Row],[TOT. TEMPO MATTINA]]</f>
        <v>0.28472222222222221</v>
      </c>
      <c r="W828" s="7">
        <f>((HOUR(Tabella1[[#This Row],[TOT. ORE]])*60)+MINUTE(Tabella1[[#This Row],[TOT. ORE]]))</f>
        <v>410</v>
      </c>
      <c r="Y828" s="6">
        <f>Tabella1[[#This Row],[TOT. MINUTI]]-Tabella1[[#This Row],[FERMO MACCHINA]]</f>
        <v>410</v>
      </c>
      <c r="Z828" s="6">
        <f>ROUNDDOWN(Tabella1[[#This Row],[DIFFERENZA EFFETTIVA - SCARTI]]/Tabella1[[#This Row],[TEMPO EFFETTIVO]]*60,0)</f>
        <v>141</v>
      </c>
    </row>
    <row r="829" spans="1:27" x14ac:dyDescent="0.25">
      <c r="A829" s="10">
        <v>44677</v>
      </c>
      <c r="B829">
        <v>31</v>
      </c>
      <c r="C829" s="6" t="str">
        <f>VLOOKUP(Tabella1[[#This Row],[COD. OPERATORE]],Tabella3[],2,FALSE)</f>
        <v>MARISTELLA</v>
      </c>
      <c r="D829" t="s">
        <v>56</v>
      </c>
      <c r="E829" t="s">
        <v>71</v>
      </c>
      <c r="F829" t="s">
        <v>64</v>
      </c>
      <c r="G829" s="6" t="str">
        <f>VLOOKUP(Tabella1[[#This Row],[COD. MACCHINA]],Tabella35[],2,FALSE)</f>
        <v>MANUALE</v>
      </c>
      <c r="H829">
        <v>970</v>
      </c>
      <c r="I829">
        <v>2700</v>
      </c>
      <c r="J829" s="6">
        <f>Tabella1[[#This Row],[ASS. FINALI]]-Tabella1[[#This Row],[ASS.INIZIALI]]</f>
        <v>1730</v>
      </c>
      <c r="K829" t="s">
        <v>20</v>
      </c>
      <c r="M829" s="6">
        <f>ROUNDDOWN(IF(Tabella1[[#This Row],[DOPPIO OPERATORE '[SI/NO']]]="SI",Tabella1[[#This Row],[DIFFERENZA]]/2,Tabella1[[#This Row],[DIFFERENZA]]),0)</f>
        <v>1730</v>
      </c>
      <c r="O829" s="6">
        <f>Tabella1[[#This Row],[DIFFERENZA EFFETTIVA SE DOPPIO OPERATORE]]-Tabella1[[#This Row],[SCARTI]]</f>
        <v>1730</v>
      </c>
      <c r="P829" s="4">
        <v>0.375</v>
      </c>
      <c r="Q829" s="4">
        <v>0.39930555555555558</v>
      </c>
      <c r="R829" s="5">
        <f>Tabella1[[#This Row],[ORA FINE MATTINA]]-Tabella1[[#This Row],[ORA INIZIO MATTINA]]</f>
        <v>2.430555555555558E-2</v>
      </c>
      <c r="S829" s="4">
        <v>0.40625</v>
      </c>
      <c r="T829" s="4">
        <v>0.66666666666666663</v>
      </c>
      <c r="U829" s="5">
        <f>Tabella1[[#This Row],[ORA FINE POMERIGGIO]]-Tabella1[[#This Row],[ORA INIZIO POMERIGGIO]]</f>
        <v>0.26041666666666663</v>
      </c>
      <c r="V829" s="5">
        <f>Tabella1[[#This Row],[TOT. TEMPO POMERIGGIO]]+Tabella1[[#This Row],[TOT. TEMPO MATTINA]]</f>
        <v>0.28472222222222221</v>
      </c>
      <c r="W829" s="7">
        <f>((HOUR(Tabella1[[#This Row],[TOT. ORE]])*60)+MINUTE(Tabella1[[#This Row],[TOT. ORE]]))</f>
        <v>410</v>
      </c>
      <c r="Y829" s="6">
        <f>Tabella1[[#This Row],[TOT. MINUTI]]-Tabella1[[#This Row],[FERMO MACCHINA]]</f>
        <v>410</v>
      </c>
      <c r="Z829" s="6">
        <f>ROUNDDOWN(Tabella1[[#This Row],[DIFFERENZA EFFETTIVA - SCARTI]]/Tabella1[[#This Row],[TEMPO EFFETTIVO]]*60,0)</f>
        <v>253</v>
      </c>
      <c r="AA829" t="s">
        <v>66</v>
      </c>
    </row>
    <row r="830" spans="1:27" x14ac:dyDescent="0.25">
      <c r="A830" s="1">
        <v>44673</v>
      </c>
      <c r="B830">
        <v>32</v>
      </c>
      <c r="C830" s="6" t="str">
        <f>VLOOKUP(Tabella1[[#This Row],[COD. OPERATORE]],Tabella3[],2,FALSE)</f>
        <v>ALESSANDRA</v>
      </c>
      <c r="D830" t="s">
        <v>56</v>
      </c>
      <c r="E830" t="s">
        <v>95</v>
      </c>
      <c r="F830" t="s">
        <v>64</v>
      </c>
      <c r="G830" s="6" t="str">
        <f>VLOOKUP(Tabella1[[#This Row],[COD. MACCHINA]],Tabella35[],2,FALSE)</f>
        <v>MANUALE</v>
      </c>
      <c r="H830">
        <v>530</v>
      </c>
      <c r="I830">
        <v>968</v>
      </c>
      <c r="J830" s="6">
        <f>Tabella1[[#This Row],[ASS. FINALI]]-Tabella1[[#This Row],[ASS.INIZIALI]]</f>
        <v>438</v>
      </c>
      <c r="K830" t="s">
        <v>58</v>
      </c>
      <c r="L830">
        <v>11</v>
      </c>
      <c r="M830" s="6">
        <f>ROUNDDOWN(IF(Tabella1[[#This Row],[DOPPIO OPERATORE '[SI/NO']]]="SI",Tabella1[[#This Row],[DIFFERENZA]]/2,Tabella1[[#This Row],[DIFFERENZA]]),0)</f>
        <v>219</v>
      </c>
      <c r="O830" s="6">
        <f>Tabella1[[#This Row],[DIFFERENZA EFFETTIVA SE DOPPIO OPERATORE]]-Tabella1[[#This Row],[SCARTI]]</f>
        <v>219</v>
      </c>
      <c r="P830" s="4">
        <v>0.375</v>
      </c>
      <c r="Q830" s="4">
        <v>0.5</v>
      </c>
      <c r="R830" s="5">
        <f>Tabella1[[#This Row],[ORA FINE MATTINA]]-Tabella1[[#This Row],[ORA INIZIO MATTINA]]</f>
        <v>0.125</v>
      </c>
      <c r="S830" s="4">
        <v>0.5625</v>
      </c>
      <c r="T830" s="4">
        <v>0.72916666666666663</v>
      </c>
      <c r="U830" s="5">
        <f>Tabella1[[#This Row],[ORA FINE POMERIGGIO]]-Tabella1[[#This Row],[ORA INIZIO POMERIGGIO]]</f>
        <v>0.16666666666666663</v>
      </c>
      <c r="V830" s="5">
        <f>Tabella1[[#This Row],[TOT. TEMPO POMERIGGIO]]+Tabella1[[#This Row],[TOT. TEMPO MATTINA]]</f>
        <v>0.29166666666666663</v>
      </c>
      <c r="W830" s="7">
        <f>((HOUR(Tabella1[[#This Row],[TOT. ORE]])*60)+MINUTE(Tabella1[[#This Row],[TOT. ORE]]))</f>
        <v>420</v>
      </c>
      <c r="Y830" s="6">
        <f>Tabella1[[#This Row],[TOT. MINUTI]]-Tabella1[[#This Row],[FERMO MACCHINA]]</f>
        <v>420</v>
      </c>
      <c r="Z830" s="6">
        <f>ROUNDDOWN(Tabella1[[#This Row],[DIFFERENZA EFFETTIVA - SCARTI]]/Tabella1[[#This Row],[TEMPO EFFETTIVO]]*60,0)</f>
        <v>31</v>
      </c>
      <c r="AA830" t="s">
        <v>355</v>
      </c>
    </row>
    <row r="831" spans="1:27" x14ac:dyDescent="0.25">
      <c r="A831" s="1">
        <v>44677</v>
      </c>
      <c r="B831">
        <v>32</v>
      </c>
      <c r="C831" s="6" t="str">
        <f>VLOOKUP(Tabella1[[#This Row],[COD. OPERATORE]],Tabella3[],2,FALSE)</f>
        <v>ALESSANDRA</v>
      </c>
      <c r="D831" t="s">
        <v>74</v>
      </c>
      <c r="E831" t="s">
        <v>357</v>
      </c>
      <c r="F831" t="s">
        <v>64</v>
      </c>
      <c r="G831" s="6" t="str">
        <f>VLOOKUP(Tabella1[[#This Row],[COD. MACCHINA]],Tabella35[],2,FALSE)</f>
        <v>MANUALE</v>
      </c>
      <c r="H831">
        <v>0</v>
      </c>
      <c r="I831">
        <v>2000</v>
      </c>
      <c r="J831" s="6">
        <f>Tabella1[[#This Row],[ASS. FINALI]]-Tabella1[[#This Row],[ASS.INIZIALI]]</f>
        <v>2000</v>
      </c>
      <c r="K831" t="s">
        <v>20</v>
      </c>
      <c r="M831" s="6">
        <f>ROUNDDOWN(IF(Tabella1[[#This Row],[DOPPIO OPERATORE '[SI/NO']]]="SI",Tabella1[[#This Row],[DIFFERENZA]]/2,Tabella1[[#This Row],[DIFFERENZA]]),0)</f>
        <v>2000</v>
      </c>
      <c r="O831" s="6">
        <f>Tabella1[[#This Row],[DIFFERENZA EFFETTIVA SE DOPPIO OPERATORE]]-Tabella1[[#This Row],[SCARTI]]</f>
        <v>2000</v>
      </c>
      <c r="P831" s="4">
        <v>0.3125</v>
      </c>
      <c r="Q831" s="4">
        <v>0.41666666666666669</v>
      </c>
      <c r="R831" s="5">
        <f>Tabella1[[#This Row],[ORA FINE MATTINA]]-Tabella1[[#This Row],[ORA INIZIO MATTINA]]</f>
        <v>0.10416666666666669</v>
      </c>
      <c r="S831" s="4"/>
      <c r="T831" s="4"/>
      <c r="U831" s="5">
        <f>Tabella1[[#This Row],[ORA FINE POMERIGGIO]]-Tabella1[[#This Row],[ORA INIZIO POMERIGGIO]]</f>
        <v>0</v>
      </c>
      <c r="V831" s="5">
        <f>Tabella1[[#This Row],[TOT. TEMPO POMERIGGIO]]+Tabella1[[#This Row],[TOT. TEMPO MATTINA]]</f>
        <v>0.10416666666666669</v>
      </c>
      <c r="W831" s="7">
        <f>((HOUR(Tabella1[[#This Row],[TOT. ORE]])*60)+MINUTE(Tabella1[[#This Row],[TOT. ORE]]))</f>
        <v>150</v>
      </c>
      <c r="Y831" s="6">
        <f>Tabella1[[#This Row],[TOT. MINUTI]]-Tabella1[[#This Row],[FERMO MACCHINA]]</f>
        <v>150</v>
      </c>
      <c r="Z831" s="6">
        <f>ROUNDDOWN(Tabella1[[#This Row],[DIFFERENZA EFFETTIVA - SCARTI]]/Tabella1[[#This Row],[TEMPO EFFETTIVO]]*60,0)</f>
        <v>800</v>
      </c>
    </row>
    <row r="832" spans="1:27" x14ac:dyDescent="0.25">
      <c r="A832" s="1">
        <v>44677</v>
      </c>
      <c r="B832">
        <v>32</v>
      </c>
      <c r="C832" s="6" t="str">
        <f>VLOOKUP(Tabella1[[#This Row],[COD. OPERATORE]],Tabella3[],2,FALSE)</f>
        <v>ALESSANDRA</v>
      </c>
      <c r="D832" t="s">
        <v>56</v>
      </c>
      <c r="E832" t="s">
        <v>95</v>
      </c>
      <c r="F832" t="s">
        <v>64</v>
      </c>
      <c r="G832" s="6" t="str">
        <f>VLOOKUP(Tabella1[[#This Row],[COD. MACCHINA]],Tabella35[],2,FALSE)</f>
        <v>MANUALE</v>
      </c>
      <c r="H832">
        <v>968</v>
      </c>
      <c r="I832">
        <v>2000</v>
      </c>
      <c r="J832" s="6">
        <f>Tabella1[[#This Row],[ASS. FINALI]]-Tabella1[[#This Row],[ASS.INIZIALI]]</f>
        <v>1032</v>
      </c>
      <c r="K832" t="s">
        <v>20</v>
      </c>
      <c r="M832" s="6">
        <f>ROUNDDOWN(IF(Tabella1[[#This Row],[DOPPIO OPERATORE '[SI/NO']]]="SI",Tabella1[[#This Row],[DIFFERENZA]]/2,Tabella1[[#This Row],[DIFFERENZA]]),0)</f>
        <v>1032</v>
      </c>
      <c r="O832" s="6">
        <f>Tabella1[[#This Row],[DIFFERENZA EFFETTIVA SE DOPPIO OPERATORE]]-Tabella1[[#This Row],[SCARTI]]</f>
        <v>1032</v>
      </c>
      <c r="P832" s="4">
        <v>0.41666666666666669</v>
      </c>
      <c r="Q832" s="4">
        <v>0.5</v>
      </c>
      <c r="R832" s="5">
        <f>Tabella1[[#This Row],[ORA FINE MATTINA]]-Tabella1[[#This Row],[ORA INIZIO MATTINA]]</f>
        <v>8.3333333333333315E-2</v>
      </c>
      <c r="S832" s="4">
        <v>0.5625</v>
      </c>
      <c r="T832" s="4">
        <v>0.70347222222222217</v>
      </c>
      <c r="U832" s="5">
        <f>Tabella1[[#This Row],[ORA FINE POMERIGGIO]]-Tabella1[[#This Row],[ORA INIZIO POMERIGGIO]]</f>
        <v>0.14097222222222217</v>
      </c>
      <c r="V832" s="5">
        <f>Tabella1[[#This Row],[TOT. TEMPO POMERIGGIO]]+Tabella1[[#This Row],[TOT. TEMPO MATTINA]]</f>
        <v>0.22430555555555548</v>
      </c>
      <c r="W832" s="7">
        <f>((HOUR(Tabella1[[#This Row],[TOT. ORE]])*60)+MINUTE(Tabella1[[#This Row],[TOT. ORE]]))</f>
        <v>323</v>
      </c>
      <c r="Y832" s="6">
        <f>Tabella1[[#This Row],[TOT. MINUTI]]-Tabella1[[#This Row],[FERMO MACCHINA]]</f>
        <v>323</v>
      </c>
      <c r="Z832" s="6">
        <f>ROUNDDOWN(Tabella1[[#This Row],[DIFFERENZA EFFETTIVA - SCARTI]]/Tabella1[[#This Row],[TEMPO EFFETTIVO]]*60,0)</f>
        <v>191</v>
      </c>
    </row>
    <row r="833" spans="1:27" x14ac:dyDescent="0.25">
      <c r="A833" s="1">
        <v>44677</v>
      </c>
      <c r="B833">
        <v>32</v>
      </c>
      <c r="C833" s="6" t="str">
        <f>VLOOKUP(Tabella1[[#This Row],[COD. OPERATORE]],Tabella3[],2,FALSE)</f>
        <v>ALESSANDRA</v>
      </c>
      <c r="D833" t="s">
        <v>56</v>
      </c>
      <c r="E833" t="s">
        <v>358</v>
      </c>
      <c r="F833" t="s">
        <v>64</v>
      </c>
      <c r="G833" s="6" t="str">
        <f>VLOOKUP(Tabella1[[#This Row],[COD. MACCHINA]],Tabella35[],2,FALSE)</f>
        <v>MANUALE</v>
      </c>
      <c r="H833">
        <v>0</v>
      </c>
      <c r="I833">
        <v>250</v>
      </c>
      <c r="J833" s="6">
        <f>Tabella1[[#This Row],[ASS. FINALI]]-Tabella1[[#This Row],[ASS.INIZIALI]]</f>
        <v>250</v>
      </c>
      <c r="K833" t="s">
        <v>20</v>
      </c>
      <c r="M833" s="6">
        <f>ROUNDDOWN(IF(Tabella1[[#This Row],[DOPPIO OPERATORE '[SI/NO']]]="SI",Tabella1[[#This Row],[DIFFERENZA]]/2,Tabella1[[#This Row],[DIFFERENZA]]),0)</f>
        <v>250</v>
      </c>
      <c r="O833" s="6">
        <f>Tabella1[[#This Row],[DIFFERENZA EFFETTIVA SE DOPPIO OPERATORE]]-Tabella1[[#This Row],[SCARTI]]</f>
        <v>250</v>
      </c>
      <c r="P833" s="4">
        <v>0.70347222222222217</v>
      </c>
      <c r="Q833" s="4">
        <v>0.72916666666666663</v>
      </c>
      <c r="R833" s="5">
        <f>Tabella1[[#This Row],[ORA FINE MATTINA]]-Tabella1[[#This Row],[ORA INIZIO MATTINA]]</f>
        <v>2.5694444444444464E-2</v>
      </c>
      <c r="S833" s="4"/>
      <c r="T833" s="4"/>
      <c r="U833" s="5">
        <f>Tabella1[[#This Row],[ORA FINE POMERIGGIO]]-Tabella1[[#This Row],[ORA INIZIO POMERIGGIO]]</f>
        <v>0</v>
      </c>
      <c r="V833" s="5">
        <f>Tabella1[[#This Row],[TOT. TEMPO POMERIGGIO]]+Tabella1[[#This Row],[TOT. TEMPO MATTINA]]</f>
        <v>2.5694444444444464E-2</v>
      </c>
      <c r="W833" s="7">
        <f>((HOUR(Tabella1[[#This Row],[TOT. ORE]])*60)+MINUTE(Tabella1[[#This Row],[TOT. ORE]]))</f>
        <v>37</v>
      </c>
      <c r="Y833" s="6">
        <f>Tabella1[[#This Row],[TOT. MINUTI]]-Tabella1[[#This Row],[FERMO MACCHINA]]</f>
        <v>37</v>
      </c>
      <c r="Z833" s="6">
        <f>ROUNDDOWN(Tabella1[[#This Row],[DIFFERENZA EFFETTIVA - SCARTI]]/Tabella1[[#This Row],[TEMPO EFFETTIVO]]*60,0)</f>
        <v>405</v>
      </c>
    </row>
    <row r="834" spans="1:27" x14ac:dyDescent="0.25">
      <c r="A834" s="1">
        <v>44677</v>
      </c>
      <c r="B834">
        <v>32</v>
      </c>
      <c r="C834" s="6" t="str">
        <f>VLOOKUP(Tabella1[[#This Row],[COD. OPERATORE]],Tabella3[],2,FALSE)</f>
        <v>ALESSANDRA</v>
      </c>
      <c r="D834" t="s">
        <v>56</v>
      </c>
      <c r="E834" t="s">
        <v>359</v>
      </c>
      <c r="F834" t="s">
        <v>64</v>
      </c>
      <c r="G834" s="6" t="str">
        <f>VLOOKUP(Tabella1[[#This Row],[COD. MACCHINA]],Tabella35[],2,FALSE)</f>
        <v>MANUALE</v>
      </c>
      <c r="H834">
        <v>0</v>
      </c>
      <c r="I834">
        <v>250</v>
      </c>
      <c r="J834" s="6">
        <f>Tabella1[[#This Row],[ASS. FINALI]]-Tabella1[[#This Row],[ASS.INIZIALI]]</f>
        <v>250</v>
      </c>
      <c r="K834" t="s">
        <v>20</v>
      </c>
      <c r="M834" s="6">
        <f>ROUNDDOWN(IF(Tabella1[[#This Row],[DOPPIO OPERATORE '[SI/NO']]]="SI",Tabella1[[#This Row],[DIFFERENZA]]/2,Tabella1[[#This Row],[DIFFERENZA]]),0)</f>
        <v>250</v>
      </c>
      <c r="O834" s="6">
        <f>Tabella1[[#This Row],[DIFFERENZA EFFETTIVA SE DOPPIO OPERATORE]]-Tabella1[[#This Row],[SCARTI]]</f>
        <v>250</v>
      </c>
      <c r="P834" s="4">
        <v>0.70347222222222217</v>
      </c>
      <c r="Q834" s="4">
        <v>0.72916666666666663</v>
      </c>
      <c r="R834" s="5">
        <f>Tabella1[[#This Row],[ORA FINE MATTINA]]-Tabella1[[#This Row],[ORA INIZIO MATTINA]]</f>
        <v>2.5694444444444464E-2</v>
      </c>
      <c r="S834" s="4"/>
      <c r="T834" s="4"/>
      <c r="U834" s="5">
        <f>Tabella1[[#This Row],[ORA FINE POMERIGGIO]]-Tabella1[[#This Row],[ORA INIZIO POMERIGGIO]]</f>
        <v>0</v>
      </c>
      <c r="V834" s="5">
        <f>Tabella1[[#This Row],[TOT. TEMPO POMERIGGIO]]+Tabella1[[#This Row],[TOT. TEMPO MATTINA]]</f>
        <v>2.5694444444444464E-2</v>
      </c>
      <c r="W834" s="7">
        <f>((HOUR(Tabella1[[#This Row],[TOT. ORE]])*60)+MINUTE(Tabella1[[#This Row],[TOT. ORE]]))</f>
        <v>37</v>
      </c>
      <c r="Y834" s="6">
        <f>Tabella1[[#This Row],[TOT. MINUTI]]-Tabella1[[#This Row],[FERMO MACCHINA]]</f>
        <v>37</v>
      </c>
      <c r="Z834" s="6">
        <f>ROUNDDOWN(Tabella1[[#This Row],[DIFFERENZA EFFETTIVA - SCARTI]]/Tabella1[[#This Row],[TEMPO EFFETTIVO]]*60,0)</f>
        <v>405</v>
      </c>
    </row>
    <row r="835" spans="1:27" x14ac:dyDescent="0.25">
      <c r="A835" s="1">
        <v>44678</v>
      </c>
      <c r="B835">
        <v>32</v>
      </c>
      <c r="C835" s="6" t="str">
        <f>VLOOKUP(Tabella1[[#This Row],[COD. OPERATORE]],Tabella3[],2,FALSE)</f>
        <v>ALESSANDRA</v>
      </c>
      <c r="D835" t="s">
        <v>56</v>
      </c>
      <c r="E835" t="s">
        <v>309</v>
      </c>
      <c r="F835" t="s">
        <v>64</v>
      </c>
      <c r="G835" s="6" t="str">
        <f>VLOOKUP(Tabella1[[#This Row],[COD. MACCHINA]],Tabella35[],2,FALSE)</f>
        <v>MANUALE</v>
      </c>
      <c r="H835">
        <v>0</v>
      </c>
      <c r="I835">
        <v>247</v>
      </c>
      <c r="J835" s="6">
        <f>Tabella1[[#This Row],[ASS. FINALI]]-Tabella1[[#This Row],[ASS.INIZIALI]]</f>
        <v>247</v>
      </c>
      <c r="K835" t="s">
        <v>20</v>
      </c>
      <c r="M835" s="6">
        <f>ROUNDDOWN(IF(Tabella1[[#This Row],[DOPPIO OPERATORE '[SI/NO']]]="SI",Tabella1[[#This Row],[DIFFERENZA]]/2,Tabella1[[#This Row],[DIFFERENZA]]),0)</f>
        <v>247</v>
      </c>
      <c r="O835" s="6">
        <f>Tabella1[[#This Row],[DIFFERENZA EFFETTIVA SE DOPPIO OPERATORE]]-Tabella1[[#This Row],[SCARTI]]</f>
        <v>247</v>
      </c>
      <c r="P835" s="4">
        <v>0.3125</v>
      </c>
      <c r="Q835" s="4">
        <v>0.5</v>
      </c>
      <c r="R835" s="5">
        <f>Tabella1[[#This Row],[ORA FINE MATTINA]]-Tabella1[[#This Row],[ORA INIZIO MATTINA]]</f>
        <v>0.1875</v>
      </c>
      <c r="S835" s="4">
        <v>0.5625</v>
      </c>
      <c r="T835" s="4">
        <v>0.72916666666666663</v>
      </c>
      <c r="U835" s="5">
        <f>Tabella1[[#This Row],[ORA FINE POMERIGGIO]]-Tabella1[[#This Row],[ORA INIZIO POMERIGGIO]]</f>
        <v>0.16666666666666663</v>
      </c>
      <c r="V835" s="5">
        <f>Tabella1[[#This Row],[TOT. TEMPO POMERIGGIO]]+Tabella1[[#This Row],[TOT. TEMPO MATTINA]]</f>
        <v>0.35416666666666663</v>
      </c>
      <c r="W835" s="7">
        <f>((HOUR(Tabella1[[#This Row],[TOT. ORE]])*60)+MINUTE(Tabella1[[#This Row],[TOT. ORE]]))</f>
        <v>510</v>
      </c>
      <c r="Y835" s="6">
        <f>Tabella1[[#This Row],[TOT. MINUTI]]-Tabella1[[#This Row],[FERMO MACCHINA]]</f>
        <v>510</v>
      </c>
      <c r="Z835" s="6">
        <f>ROUNDDOWN(Tabella1[[#This Row],[DIFFERENZA EFFETTIVA - SCARTI]]/Tabella1[[#This Row],[TEMPO EFFETTIVO]]*60,0)</f>
        <v>29</v>
      </c>
      <c r="AA835" t="s">
        <v>360</v>
      </c>
    </row>
    <row r="836" spans="1:27" x14ac:dyDescent="0.25">
      <c r="A836" s="1">
        <v>44678</v>
      </c>
      <c r="B836">
        <v>32</v>
      </c>
      <c r="C836" s="6" t="str">
        <f>VLOOKUP(Tabella1[[#This Row],[COD. OPERATORE]],Tabella3[],2,FALSE)</f>
        <v>ALESSANDRA</v>
      </c>
      <c r="D836" t="s">
        <v>56</v>
      </c>
      <c r="E836" t="s">
        <v>309</v>
      </c>
      <c r="F836" t="s">
        <v>64</v>
      </c>
      <c r="G836" s="6" t="str">
        <f>VLOOKUP(Tabella1[[#This Row],[COD. MACCHINA]],Tabella35[],2,FALSE)</f>
        <v>MANUALE</v>
      </c>
      <c r="H836">
        <v>247</v>
      </c>
      <c r="I836">
        <v>300</v>
      </c>
      <c r="J836" s="6">
        <f>Tabella1[[#This Row],[ASS. FINALI]]-Tabella1[[#This Row],[ASS.INIZIALI]]</f>
        <v>53</v>
      </c>
      <c r="K836" t="s">
        <v>20</v>
      </c>
      <c r="M836" s="6">
        <f>ROUNDDOWN(IF(Tabella1[[#This Row],[DOPPIO OPERATORE '[SI/NO']]]="SI",Tabella1[[#This Row],[DIFFERENZA]]/2,Tabella1[[#This Row],[DIFFERENZA]]),0)</f>
        <v>53</v>
      </c>
      <c r="O836" s="6">
        <f>Tabella1[[#This Row],[DIFFERENZA EFFETTIVA SE DOPPIO OPERATORE]]-Tabella1[[#This Row],[SCARTI]]</f>
        <v>53</v>
      </c>
      <c r="P836" s="4">
        <v>0.3125</v>
      </c>
      <c r="Q836" s="4">
        <v>0.38194444444444442</v>
      </c>
      <c r="R836" s="5">
        <f>Tabella1[[#This Row],[ORA FINE MATTINA]]-Tabella1[[#This Row],[ORA INIZIO MATTINA]]</f>
        <v>6.944444444444442E-2</v>
      </c>
      <c r="S836" s="4"/>
      <c r="T836" s="4"/>
      <c r="U836" s="5">
        <f>Tabella1[[#This Row],[ORA FINE POMERIGGIO]]-Tabella1[[#This Row],[ORA INIZIO POMERIGGIO]]</f>
        <v>0</v>
      </c>
      <c r="V836" s="5">
        <f>Tabella1[[#This Row],[TOT. TEMPO POMERIGGIO]]+Tabella1[[#This Row],[TOT. TEMPO MATTINA]]</f>
        <v>6.944444444444442E-2</v>
      </c>
      <c r="W836" s="7">
        <f>((HOUR(Tabella1[[#This Row],[TOT. ORE]])*60)+MINUTE(Tabella1[[#This Row],[TOT. ORE]]))</f>
        <v>100</v>
      </c>
      <c r="Y836" s="6">
        <f>Tabella1[[#This Row],[TOT. MINUTI]]-Tabella1[[#This Row],[FERMO MACCHINA]]</f>
        <v>100</v>
      </c>
      <c r="Z836" s="6">
        <f>ROUNDDOWN(Tabella1[[#This Row],[DIFFERENZA EFFETTIVA - SCARTI]]/Tabella1[[#This Row],[TEMPO EFFETTIVO]]*60,0)</f>
        <v>31</v>
      </c>
    </row>
    <row r="837" spans="1:27" x14ac:dyDescent="0.25">
      <c r="A837" s="1">
        <v>44679</v>
      </c>
      <c r="B837">
        <v>32</v>
      </c>
      <c r="C837" s="6" t="str">
        <f>VLOOKUP(Tabella1[[#This Row],[COD. OPERATORE]],Tabella3[],2,FALSE)</f>
        <v>ALESSANDRA</v>
      </c>
      <c r="D837" t="s">
        <v>56</v>
      </c>
      <c r="E837" t="s">
        <v>63</v>
      </c>
      <c r="F837" t="s">
        <v>64</v>
      </c>
      <c r="G837" s="6" t="str">
        <f>VLOOKUP(Tabella1[[#This Row],[COD. MACCHINA]],Tabella35[],2,FALSE)</f>
        <v>MANUALE</v>
      </c>
      <c r="H837">
        <v>0</v>
      </c>
      <c r="I837">
        <v>150</v>
      </c>
      <c r="J837" s="6">
        <f>Tabella1[[#This Row],[ASS. FINALI]]-Tabella1[[#This Row],[ASS.INIZIALI]]</f>
        <v>150</v>
      </c>
      <c r="K837" t="s">
        <v>20</v>
      </c>
      <c r="M837" s="6">
        <f>ROUNDDOWN(IF(Tabella1[[#This Row],[DOPPIO OPERATORE '[SI/NO']]]="SI",Tabella1[[#This Row],[DIFFERENZA]]/2,Tabella1[[#This Row],[DIFFERENZA]]),0)</f>
        <v>150</v>
      </c>
      <c r="O837" s="6">
        <f>Tabella1[[#This Row],[DIFFERENZA EFFETTIVA SE DOPPIO OPERATORE]]-Tabella1[[#This Row],[SCARTI]]</f>
        <v>150</v>
      </c>
      <c r="P837" s="4">
        <v>0.38194444444444442</v>
      </c>
      <c r="Q837" s="4">
        <v>0.5</v>
      </c>
      <c r="R837" s="5">
        <f>Tabella1[[#This Row],[ORA FINE MATTINA]]-Tabella1[[#This Row],[ORA INIZIO MATTINA]]</f>
        <v>0.11805555555555558</v>
      </c>
      <c r="S837" s="4">
        <v>0.5625</v>
      </c>
      <c r="T837" s="4">
        <v>0.72916666666666663</v>
      </c>
      <c r="U837" s="5">
        <f>Tabella1[[#This Row],[ORA FINE POMERIGGIO]]-Tabella1[[#This Row],[ORA INIZIO POMERIGGIO]]</f>
        <v>0.16666666666666663</v>
      </c>
      <c r="V837" s="5">
        <f>Tabella1[[#This Row],[TOT. TEMPO POMERIGGIO]]+Tabella1[[#This Row],[TOT. TEMPO MATTINA]]</f>
        <v>0.28472222222222221</v>
      </c>
      <c r="W837" s="7">
        <f>((HOUR(Tabella1[[#This Row],[TOT. ORE]])*60)+MINUTE(Tabella1[[#This Row],[TOT. ORE]]))</f>
        <v>410</v>
      </c>
      <c r="Y837" s="6">
        <f>Tabella1[[#This Row],[TOT. MINUTI]]-Tabella1[[#This Row],[FERMO MACCHINA]]</f>
        <v>410</v>
      </c>
      <c r="Z837" s="6">
        <f>ROUNDDOWN(Tabella1[[#This Row],[DIFFERENZA EFFETTIVA - SCARTI]]/Tabella1[[#This Row],[TEMPO EFFETTIVO]]*60,0)</f>
        <v>21</v>
      </c>
    </row>
    <row r="838" spans="1:27" x14ac:dyDescent="0.25">
      <c r="A838" s="1">
        <v>44680</v>
      </c>
      <c r="B838">
        <v>32</v>
      </c>
      <c r="C838" s="6" t="str">
        <f>VLOOKUP(Tabella1[[#This Row],[COD. OPERATORE]],Tabella3[],2,FALSE)</f>
        <v>ALESSANDRA</v>
      </c>
      <c r="D838" t="s">
        <v>74</v>
      </c>
      <c r="E838" t="s">
        <v>361</v>
      </c>
      <c r="F838" t="s">
        <v>64</v>
      </c>
      <c r="G838" s="6" t="str">
        <f>VLOOKUP(Tabella1[[#This Row],[COD. MACCHINA]],Tabella35[],2,FALSE)</f>
        <v>MANUALE</v>
      </c>
      <c r="H838">
        <v>0</v>
      </c>
      <c r="I838">
        <v>228</v>
      </c>
      <c r="J838" s="6">
        <f>Tabella1[[#This Row],[ASS. FINALI]]-Tabella1[[#This Row],[ASS.INIZIALI]]</f>
        <v>228</v>
      </c>
      <c r="K838" t="s">
        <v>20</v>
      </c>
      <c r="M838" s="6">
        <f>ROUNDDOWN(IF(Tabella1[[#This Row],[DOPPIO OPERATORE '[SI/NO']]]="SI",Tabella1[[#This Row],[DIFFERENZA]]/2,Tabella1[[#This Row],[DIFFERENZA]]),0)</f>
        <v>228</v>
      </c>
      <c r="O838" s="6">
        <f>Tabella1[[#This Row],[DIFFERENZA EFFETTIVA SE DOPPIO OPERATORE]]-Tabella1[[#This Row],[SCARTI]]</f>
        <v>228</v>
      </c>
      <c r="P838" s="4">
        <v>0.3125</v>
      </c>
      <c r="Q838" s="4">
        <v>0.38194444444444442</v>
      </c>
      <c r="R838" s="5">
        <f>Tabella1[[#This Row],[ORA FINE MATTINA]]-Tabella1[[#This Row],[ORA INIZIO MATTINA]]</f>
        <v>6.944444444444442E-2</v>
      </c>
      <c r="S838" s="4"/>
      <c r="T838" s="4"/>
      <c r="U838" s="5">
        <f>Tabella1[[#This Row],[ORA FINE POMERIGGIO]]-Tabella1[[#This Row],[ORA INIZIO POMERIGGIO]]</f>
        <v>0</v>
      </c>
      <c r="V838" s="5">
        <f>Tabella1[[#This Row],[TOT. TEMPO POMERIGGIO]]+Tabella1[[#This Row],[TOT. TEMPO MATTINA]]</f>
        <v>6.944444444444442E-2</v>
      </c>
      <c r="W838" s="7">
        <f>((HOUR(Tabella1[[#This Row],[TOT. ORE]])*60)+MINUTE(Tabella1[[#This Row],[TOT. ORE]]))</f>
        <v>100</v>
      </c>
      <c r="Y838" s="6">
        <f>Tabella1[[#This Row],[TOT. MINUTI]]-Tabella1[[#This Row],[FERMO MACCHINA]]</f>
        <v>100</v>
      </c>
      <c r="Z838" s="6">
        <f>ROUNDDOWN(Tabella1[[#This Row],[DIFFERENZA EFFETTIVA - SCARTI]]/Tabella1[[#This Row],[TEMPO EFFETTIVO]]*60,0)</f>
        <v>136</v>
      </c>
    </row>
    <row r="839" spans="1:27" x14ac:dyDescent="0.25">
      <c r="A839" s="1">
        <v>44680</v>
      </c>
      <c r="B839">
        <v>32</v>
      </c>
      <c r="C839" s="6" t="str">
        <f>VLOOKUP(Tabella1[[#This Row],[COD. OPERATORE]],Tabella3[],2,FALSE)</f>
        <v>ALESSANDRA</v>
      </c>
      <c r="D839" t="s">
        <v>202</v>
      </c>
      <c r="E839" t="s">
        <v>362</v>
      </c>
      <c r="F839" t="s">
        <v>64</v>
      </c>
      <c r="G839" s="6" t="str">
        <f>VLOOKUP(Tabella1[[#This Row],[COD. MACCHINA]],Tabella35[],2,FALSE)</f>
        <v>MANUALE</v>
      </c>
      <c r="H839">
        <v>52</v>
      </c>
      <c r="I839">
        <v>300</v>
      </c>
      <c r="J839" s="6">
        <f>Tabella1[[#This Row],[ASS. FINALI]]-Tabella1[[#This Row],[ASS.INIZIALI]]</f>
        <v>248</v>
      </c>
      <c r="K839" t="s">
        <v>20</v>
      </c>
      <c r="M839" s="6">
        <f>ROUNDDOWN(IF(Tabella1[[#This Row],[DOPPIO OPERATORE '[SI/NO']]]="SI",Tabella1[[#This Row],[DIFFERENZA]]/2,Tabella1[[#This Row],[DIFFERENZA]]),0)</f>
        <v>248</v>
      </c>
      <c r="O839" s="6">
        <f>Tabella1[[#This Row],[DIFFERENZA EFFETTIVA SE DOPPIO OPERATORE]]-Tabella1[[#This Row],[SCARTI]]</f>
        <v>248</v>
      </c>
      <c r="P839" s="4">
        <v>0.38194444444444442</v>
      </c>
      <c r="Q839" s="4">
        <v>0.48472222222222222</v>
      </c>
      <c r="R839" s="5">
        <f>Tabella1[[#This Row],[ORA FINE MATTINA]]-Tabella1[[#This Row],[ORA INIZIO MATTINA]]</f>
        <v>0.1027777777777778</v>
      </c>
      <c r="S839" s="4"/>
      <c r="T839" s="4"/>
      <c r="U839" s="5">
        <f>Tabella1[[#This Row],[ORA FINE POMERIGGIO]]-Tabella1[[#This Row],[ORA INIZIO POMERIGGIO]]</f>
        <v>0</v>
      </c>
      <c r="V839" s="5">
        <f>Tabella1[[#This Row],[TOT. TEMPO POMERIGGIO]]+Tabella1[[#This Row],[TOT. TEMPO MATTINA]]</f>
        <v>0.1027777777777778</v>
      </c>
      <c r="W839" s="7">
        <f>((HOUR(Tabella1[[#This Row],[TOT. ORE]])*60)+MINUTE(Tabella1[[#This Row],[TOT. ORE]]))</f>
        <v>148</v>
      </c>
      <c r="Y839" s="6">
        <f>Tabella1[[#This Row],[TOT. MINUTI]]-Tabella1[[#This Row],[FERMO MACCHINA]]</f>
        <v>148</v>
      </c>
      <c r="Z839" s="6">
        <f>ROUNDDOWN(Tabella1[[#This Row],[DIFFERENZA EFFETTIVA - SCARTI]]/Tabella1[[#This Row],[TEMPO EFFETTIVO]]*60,0)</f>
        <v>100</v>
      </c>
    </row>
    <row r="840" spans="1:27" x14ac:dyDescent="0.25">
      <c r="A840" s="1">
        <v>44680</v>
      </c>
      <c r="B840">
        <v>32</v>
      </c>
      <c r="C840" s="6" t="str">
        <f>VLOOKUP(Tabella1[[#This Row],[COD. OPERATORE]],Tabella3[],2,FALSE)</f>
        <v>ALESSANDRA</v>
      </c>
      <c r="D840" t="s">
        <v>202</v>
      </c>
      <c r="E840" t="s">
        <v>363</v>
      </c>
      <c r="F840" t="s">
        <v>64</v>
      </c>
      <c r="G840" s="6" t="str">
        <f>VLOOKUP(Tabella1[[#This Row],[COD. MACCHINA]],Tabella35[],2,FALSE)</f>
        <v>MANUALE</v>
      </c>
      <c r="H840">
        <v>30</v>
      </c>
      <c r="I840">
        <v>63</v>
      </c>
      <c r="J840" s="6">
        <f>Tabella1[[#This Row],[ASS. FINALI]]-Tabella1[[#This Row],[ASS.INIZIALI]]</f>
        <v>33</v>
      </c>
      <c r="K840" t="s">
        <v>20</v>
      </c>
      <c r="M840" s="6">
        <f>ROUNDDOWN(IF(Tabella1[[#This Row],[DOPPIO OPERATORE '[SI/NO']]]="SI",Tabella1[[#This Row],[DIFFERENZA]]/2,Tabella1[[#This Row],[DIFFERENZA]]),0)</f>
        <v>33</v>
      </c>
      <c r="O840" s="6">
        <f>Tabella1[[#This Row],[DIFFERENZA EFFETTIVA SE DOPPIO OPERATORE]]-Tabella1[[#This Row],[SCARTI]]</f>
        <v>33</v>
      </c>
      <c r="P840" s="4">
        <v>0.48472222222222222</v>
      </c>
      <c r="Q840" s="4">
        <v>0.5</v>
      </c>
      <c r="R840" s="5">
        <f>Tabella1[[#This Row],[ORA FINE MATTINA]]-Tabella1[[#This Row],[ORA INIZIO MATTINA]]</f>
        <v>1.5277777777777779E-2</v>
      </c>
      <c r="S840" s="4"/>
      <c r="T840" s="4"/>
      <c r="U840" s="5">
        <f>Tabella1[[#This Row],[ORA FINE POMERIGGIO]]-Tabella1[[#This Row],[ORA INIZIO POMERIGGIO]]</f>
        <v>0</v>
      </c>
      <c r="V840" s="5">
        <f>Tabella1[[#This Row],[TOT. TEMPO POMERIGGIO]]+Tabella1[[#This Row],[TOT. TEMPO MATTINA]]</f>
        <v>1.5277777777777779E-2</v>
      </c>
      <c r="W840" s="7">
        <f>((HOUR(Tabella1[[#This Row],[TOT. ORE]])*60)+MINUTE(Tabella1[[#This Row],[TOT. ORE]]))</f>
        <v>22</v>
      </c>
      <c r="Y840" s="6">
        <f>Tabella1[[#This Row],[TOT. MINUTI]]-Tabella1[[#This Row],[FERMO MACCHINA]]</f>
        <v>22</v>
      </c>
      <c r="Z840" s="6">
        <f>ROUNDDOWN(Tabella1[[#This Row],[DIFFERENZA EFFETTIVA - SCARTI]]/Tabella1[[#This Row],[TEMPO EFFETTIVO]]*60,0)</f>
        <v>90</v>
      </c>
    </row>
    <row r="841" spans="1:27" x14ac:dyDescent="0.25">
      <c r="A841" s="1">
        <v>44673</v>
      </c>
      <c r="B841">
        <v>11</v>
      </c>
      <c r="C841" s="6" t="str">
        <f>VLOOKUP(Tabella1[[#This Row],[COD. OPERATORE]],Tabella3[],2,FALSE)</f>
        <v>ILENIA</v>
      </c>
      <c r="D841" t="s">
        <v>16</v>
      </c>
      <c r="E841" t="s">
        <v>26</v>
      </c>
      <c r="F841">
        <v>8</v>
      </c>
      <c r="G841" s="6" t="str">
        <f>VLOOKUP(Tabella1[[#This Row],[COD. MACCHINA]],Tabella35[],2,FALSE)</f>
        <v>MONTAGGIO RUOTE</v>
      </c>
      <c r="H841">
        <v>0</v>
      </c>
      <c r="I841">
        <v>330</v>
      </c>
      <c r="J841" s="6">
        <f>Tabella1[[#This Row],[ASS. FINALI]]-Tabella1[[#This Row],[ASS.INIZIALI]]</f>
        <v>330</v>
      </c>
      <c r="K841" t="s">
        <v>20</v>
      </c>
      <c r="M841" s="6">
        <f>ROUNDDOWN(IF(Tabella1[[#This Row],[DOPPIO OPERATORE '[SI/NO']]]="SI",Tabella1[[#This Row],[DIFFERENZA]]/2,Tabella1[[#This Row],[DIFFERENZA]]),0)</f>
        <v>330</v>
      </c>
      <c r="O841" s="6">
        <f>Tabella1[[#This Row],[DIFFERENZA EFFETTIVA SE DOPPIO OPERATORE]]-Tabella1[[#This Row],[SCARTI]]</f>
        <v>330</v>
      </c>
      <c r="P841" s="4">
        <v>0.37847222222222227</v>
      </c>
      <c r="Q841" s="4">
        <v>0.42708333333333331</v>
      </c>
      <c r="R841" s="5">
        <f>Tabella1[[#This Row],[ORA FINE MATTINA]]-Tabella1[[#This Row],[ORA INIZIO MATTINA]]</f>
        <v>4.8611111111111049E-2</v>
      </c>
      <c r="S841" s="4"/>
      <c r="T841" s="4"/>
      <c r="U841" s="5">
        <f>Tabella1[[#This Row],[ORA FINE POMERIGGIO]]-Tabella1[[#This Row],[ORA INIZIO POMERIGGIO]]</f>
        <v>0</v>
      </c>
      <c r="V841" s="5">
        <f>Tabella1[[#This Row],[TOT. TEMPO POMERIGGIO]]+Tabella1[[#This Row],[TOT. TEMPO MATTINA]]</f>
        <v>4.8611111111111049E-2</v>
      </c>
      <c r="W841" s="7">
        <f>((HOUR(Tabella1[[#This Row],[TOT. ORE]])*60)+MINUTE(Tabella1[[#This Row],[TOT. ORE]]))</f>
        <v>70</v>
      </c>
      <c r="Y841" s="6">
        <f>Tabella1[[#This Row],[TOT. MINUTI]]-Tabella1[[#This Row],[FERMO MACCHINA]]</f>
        <v>70</v>
      </c>
      <c r="Z841" s="6">
        <f>ROUNDDOWN(Tabella1[[#This Row],[DIFFERENZA EFFETTIVA - SCARTI]]/Tabella1[[#This Row],[TEMPO EFFETTIVO]]*60,0)</f>
        <v>282</v>
      </c>
    </row>
    <row r="842" spans="1:27" x14ac:dyDescent="0.25">
      <c r="A842" s="1">
        <v>44673</v>
      </c>
      <c r="B842">
        <v>11</v>
      </c>
      <c r="C842" s="6" t="str">
        <f>VLOOKUP(Tabella1[[#This Row],[COD. OPERATORE]],Tabella3[],2,FALSE)</f>
        <v>ILENIA</v>
      </c>
      <c r="D842" t="s">
        <v>16</v>
      </c>
      <c r="E842" t="s">
        <v>26</v>
      </c>
      <c r="F842">
        <v>6</v>
      </c>
      <c r="G842" s="6" t="str">
        <f>VLOOKUP(Tabella1[[#This Row],[COD. MACCHINA]],Tabella35[],2,FALSE)</f>
        <v>MSA matr.4319</v>
      </c>
      <c r="H842">
        <v>591735</v>
      </c>
      <c r="I842">
        <v>592237</v>
      </c>
      <c r="J842" s="6">
        <f>Tabella1[[#This Row],[ASS. FINALI]]-Tabella1[[#This Row],[ASS.INIZIALI]]</f>
        <v>502</v>
      </c>
      <c r="K842" t="s">
        <v>20</v>
      </c>
      <c r="M842" s="6">
        <f>ROUNDDOWN(IF(Tabella1[[#This Row],[DOPPIO OPERATORE '[SI/NO']]]="SI",Tabella1[[#This Row],[DIFFERENZA]]/2,Tabella1[[#This Row],[DIFFERENZA]]),0)</f>
        <v>502</v>
      </c>
      <c r="O842" s="6">
        <f>Tabella1[[#This Row],[DIFFERENZA EFFETTIVA SE DOPPIO OPERATORE]]-Tabella1[[#This Row],[SCARTI]]</f>
        <v>502</v>
      </c>
      <c r="P842" s="4">
        <v>0.42708333333333331</v>
      </c>
      <c r="Q842" s="4">
        <v>0.5</v>
      </c>
      <c r="R842" s="5">
        <f>Tabella1[[#This Row],[ORA FINE MATTINA]]-Tabella1[[#This Row],[ORA INIZIO MATTINA]]</f>
        <v>7.2916666666666685E-2</v>
      </c>
      <c r="S842" s="4">
        <v>0.5625</v>
      </c>
      <c r="T842" s="4">
        <v>0.57638888888888895</v>
      </c>
      <c r="U842" s="5">
        <f>Tabella1[[#This Row],[ORA FINE POMERIGGIO]]-Tabella1[[#This Row],[ORA INIZIO POMERIGGIO]]</f>
        <v>1.3888888888888951E-2</v>
      </c>
      <c r="V842" s="5">
        <f>Tabella1[[#This Row],[TOT. TEMPO POMERIGGIO]]+Tabella1[[#This Row],[TOT. TEMPO MATTINA]]</f>
        <v>8.6805555555555636E-2</v>
      </c>
      <c r="W842" s="7">
        <f>((HOUR(Tabella1[[#This Row],[TOT. ORE]])*60)+MINUTE(Tabella1[[#This Row],[TOT. ORE]]))</f>
        <v>125</v>
      </c>
      <c r="Y842" s="6">
        <f>Tabella1[[#This Row],[TOT. MINUTI]]-Tabella1[[#This Row],[FERMO MACCHINA]]</f>
        <v>125</v>
      </c>
      <c r="Z842" s="6">
        <f>ROUNDDOWN(Tabella1[[#This Row],[DIFFERENZA EFFETTIVA - SCARTI]]/Tabella1[[#This Row],[TEMPO EFFETTIVO]]*60,0)</f>
        <v>240</v>
      </c>
    </row>
    <row r="843" spans="1:27" x14ac:dyDescent="0.25">
      <c r="A843" s="1">
        <v>44673</v>
      </c>
      <c r="B843">
        <v>11</v>
      </c>
      <c r="C843" s="6" t="str">
        <f>VLOOKUP(Tabella1[[#This Row],[COD. OPERATORE]],Tabella3[],2,FALSE)</f>
        <v>ILENIA</v>
      </c>
      <c r="D843" t="s">
        <v>56</v>
      </c>
      <c r="E843" t="s">
        <v>364</v>
      </c>
      <c r="F843" t="s">
        <v>64</v>
      </c>
      <c r="G843" s="6" t="str">
        <f>VLOOKUP(Tabella1[[#This Row],[COD. MACCHINA]],Tabella35[],2,FALSE)</f>
        <v>MANUALE</v>
      </c>
      <c r="H843">
        <v>500</v>
      </c>
      <c r="I843">
        <v>968</v>
      </c>
      <c r="J843" s="6">
        <f>Tabella1[[#This Row],[ASS. FINALI]]-Tabella1[[#This Row],[ASS.INIZIALI]]</f>
        <v>468</v>
      </c>
      <c r="K843" t="s">
        <v>58</v>
      </c>
      <c r="L843">
        <v>32</v>
      </c>
      <c r="M843" s="6">
        <f>ROUNDDOWN(IF(Tabella1[[#This Row],[DOPPIO OPERATORE '[SI/NO']]]="SI",Tabella1[[#This Row],[DIFFERENZA]]/2,Tabella1[[#This Row],[DIFFERENZA]]),0)</f>
        <v>234</v>
      </c>
      <c r="O843" s="6">
        <f>Tabella1[[#This Row],[DIFFERENZA EFFETTIVA SE DOPPIO OPERATORE]]-Tabella1[[#This Row],[SCARTI]]</f>
        <v>234</v>
      </c>
      <c r="P843" s="4">
        <v>0.57638888888888895</v>
      </c>
      <c r="Q843" s="4">
        <v>0.72916666666666663</v>
      </c>
      <c r="R843" s="5">
        <f>Tabella1[[#This Row],[ORA FINE MATTINA]]-Tabella1[[#This Row],[ORA INIZIO MATTINA]]</f>
        <v>0.15277777777777768</v>
      </c>
      <c r="S843" s="4"/>
      <c r="T843" s="4"/>
      <c r="U843" s="5">
        <f>Tabella1[[#This Row],[ORA FINE POMERIGGIO]]-Tabella1[[#This Row],[ORA INIZIO POMERIGGIO]]</f>
        <v>0</v>
      </c>
      <c r="V843" s="5">
        <f>Tabella1[[#This Row],[TOT. TEMPO POMERIGGIO]]+Tabella1[[#This Row],[TOT. TEMPO MATTINA]]</f>
        <v>0.15277777777777768</v>
      </c>
      <c r="W843" s="7">
        <f>((HOUR(Tabella1[[#This Row],[TOT. ORE]])*60)+MINUTE(Tabella1[[#This Row],[TOT. ORE]]))</f>
        <v>220</v>
      </c>
      <c r="Y843" s="6">
        <f>Tabella1[[#This Row],[TOT. MINUTI]]-Tabella1[[#This Row],[FERMO MACCHINA]]</f>
        <v>220</v>
      </c>
      <c r="Z843" s="6">
        <f>ROUNDDOWN(Tabella1[[#This Row],[DIFFERENZA EFFETTIVA - SCARTI]]/Tabella1[[#This Row],[TEMPO EFFETTIVO]]*60,0)</f>
        <v>63</v>
      </c>
    </row>
    <row r="844" spans="1:27" x14ac:dyDescent="0.25">
      <c r="A844" s="11">
        <v>44677</v>
      </c>
      <c r="B844">
        <v>11</v>
      </c>
      <c r="C844" s="6" t="str">
        <f>VLOOKUP(Tabella1[[#This Row],[COD. OPERATORE]],Tabella3[],2,FALSE)</f>
        <v>ILENIA</v>
      </c>
      <c r="D844" t="s">
        <v>56</v>
      </c>
      <c r="E844" t="s">
        <v>95</v>
      </c>
      <c r="F844" t="s">
        <v>64</v>
      </c>
      <c r="G844" s="6" t="str">
        <f>VLOOKUP(Tabella1[[#This Row],[COD. MACCHINA]],Tabella35[],2,FALSE)</f>
        <v>MANUALE</v>
      </c>
      <c r="H844">
        <v>1850</v>
      </c>
      <c r="I844">
        <v>2000</v>
      </c>
      <c r="J844" s="6">
        <f>Tabella1[[#This Row],[ASS. FINALI]]-Tabella1[[#This Row],[ASS.INIZIALI]]</f>
        <v>150</v>
      </c>
      <c r="K844" t="s">
        <v>58</v>
      </c>
      <c r="L844">
        <v>32</v>
      </c>
      <c r="M844" s="6">
        <f>ROUNDDOWN(IF(Tabella1[[#This Row],[DOPPIO OPERATORE '[SI/NO']]]="SI",Tabella1[[#This Row],[DIFFERENZA]]/2,Tabella1[[#This Row],[DIFFERENZA]]),0)</f>
        <v>75</v>
      </c>
      <c r="O844" s="6">
        <f>Tabella1[[#This Row],[DIFFERENZA EFFETTIVA SE DOPPIO OPERATORE]]-Tabella1[[#This Row],[SCARTI]]</f>
        <v>75</v>
      </c>
      <c r="P844" s="4">
        <v>0.67013888888888884</v>
      </c>
      <c r="Q844" s="4">
        <v>0.70347222222222217</v>
      </c>
      <c r="R844" s="5">
        <f>Tabella1[[#This Row],[ORA FINE MATTINA]]-Tabella1[[#This Row],[ORA INIZIO MATTINA]]</f>
        <v>3.3333333333333326E-2</v>
      </c>
      <c r="S844" s="4"/>
      <c r="T844" s="4"/>
      <c r="U844" s="5">
        <f>Tabella1[[#This Row],[ORA FINE POMERIGGIO]]-Tabella1[[#This Row],[ORA INIZIO POMERIGGIO]]</f>
        <v>0</v>
      </c>
      <c r="V844" s="5">
        <f>Tabella1[[#This Row],[TOT. TEMPO POMERIGGIO]]+Tabella1[[#This Row],[TOT. TEMPO MATTINA]]</f>
        <v>3.3333333333333326E-2</v>
      </c>
      <c r="W844" s="7">
        <f>((HOUR(Tabella1[[#This Row],[TOT. ORE]])*60)+MINUTE(Tabella1[[#This Row],[TOT. ORE]]))</f>
        <v>48</v>
      </c>
      <c r="Y844" s="6">
        <f>Tabella1[[#This Row],[TOT. MINUTI]]-Tabella1[[#This Row],[FERMO MACCHINA]]</f>
        <v>48</v>
      </c>
      <c r="Z844" s="6">
        <f>ROUNDDOWN(Tabella1[[#This Row],[DIFFERENZA EFFETTIVA - SCARTI]]/Tabella1[[#This Row],[TEMPO EFFETTIVO]]*60,0)</f>
        <v>93</v>
      </c>
    </row>
    <row r="845" spans="1:27" x14ac:dyDescent="0.25">
      <c r="A845" s="1">
        <v>44677</v>
      </c>
      <c r="B845">
        <v>11</v>
      </c>
      <c r="C845" s="6" t="str">
        <f>VLOOKUP(Tabella1[[#This Row],[COD. OPERATORE]],Tabella3[],2,FALSE)</f>
        <v>ILENIA</v>
      </c>
      <c r="D845" t="s">
        <v>56</v>
      </c>
      <c r="E845" t="s">
        <v>365</v>
      </c>
      <c r="F845" t="s">
        <v>64</v>
      </c>
      <c r="G845" s="6" t="str">
        <f>VLOOKUP(Tabella1[[#This Row],[COD. MACCHINA]],Tabella35[],2,FALSE)</f>
        <v>MANUALE</v>
      </c>
      <c r="H845">
        <v>0</v>
      </c>
      <c r="I845">
        <v>250</v>
      </c>
      <c r="J845" s="6">
        <f>Tabella1[[#This Row],[ASS. FINALI]]-Tabella1[[#This Row],[ASS.INIZIALI]]</f>
        <v>250</v>
      </c>
      <c r="K845" t="s">
        <v>20</v>
      </c>
      <c r="M845" s="6">
        <f>ROUNDDOWN(IF(Tabella1[[#This Row],[DOPPIO OPERATORE '[SI/NO']]]="SI",Tabella1[[#This Row],[DIFFERENZA]]/2,Tabella1[[#This Row],[DIFFERENZA]]),0)</f>
        <v>250</v>
      </c>
      <c r="O845" s="6">
        <f>Tabella1[[#This Row],[DIFFERENZA EFFETTIVA SE DOPPIO OPERATORE]]-Tabella1[[#This Row],[SCARTI]]</f>
        <v>250</v>
      </c>
      <c r="P845" s="4">
        <v>0.70347222222222217</v>
      </c>
      <c r="Q845" s="4">
        <v>0.72916666666666663</v>
      </c>
      <c r="R845" s="5">
        <f>Tabella1[[#This Row],[ORA FINE MATTINA]]-Tabella1[[#This Row],[ORA INIZIO MATTINA]]</f>
        <v>2.5694444444444464E-2</v>
      </c>
      <c r="S845" s="4"/>
      <c r="T845" s="4"/>
      <c r="U845" s="5">
        <f>Tabella1[[#This Row],[ORA FINE POMERIGGIO]]-Tabella1[[#This Row],[ORA INIZIO POMERIGGIO]]</f>
        <v>0</v>
      </c>
      <c r="V845" s="5">
        <f>Tabella1[[#This Row],[TOT. TEMPO POMERIGGIO]]+Tabella1[[#This Row],[TOT. TEMPO MATTINA]]</f>
        <v>2.5694444444444464E-2</v>
      </c>
      <c r="W845" s="7">
        <f>((HOUR(Tabella1[[#This Row],[TOT. ORE]])*60)+MINUTE(Tabella1[[#This Row],[TOT. ORE]]))</f>
        <v>37</v>
      </c>
      <c r="Y845" s="6">
        <f>Tabella1[[#This Row],[TOT. MINUTI]]-Tabella1[[#This Row],[FERMO MACCHINA]]</f>
        <v>37</v>
      </c>
      <c r="Z845" s="6">
        <f>ROUNDDOWN(Tabella1[[#This Row],[DIFFERENZA EFFETTIVA - SCARTI]]/Tabella1[[#This Row],[TEMPO EFFETTIVO]]*60,0)</f>
        <v>405</v>
      </c>
    </row>
    <row r="846" spans="1:27" x14ac:dyDescent="0.25">
      <c r="A846" s="1">
        <v>44677</v>
      </c>
      <c r="B846">
        <v>11</v>
      </c>
      <c r="C846" s="6" t="str">
        <f>VLOOKUP(Tabella1[[#This Row],[COD. OPERATORE]],Tabella3[],2,FALSE)</f>
        <v>ILENIA</v>
      </c>
      <c r="D846" t="s">
        <v>56</v>
      </c>
      <c r="E846" t="s">
        <v>366</v>
      </c>
      <c r="F846" t="s">
        <v>64</v>
      </c>
      <c r="G846" s="6" t="str">
        <f>VLOOKUP(Tabella1[[#This Row],[COD. MACCHINA]],Tabella35[],2,FALSE)</f>
        <v>MANUALE</v>
      </c>
      <c r="H846">
        <v>0</v>
      </c>
      <c r="I846">
        <v>250</v>
      </c>
      <c r="J846" s="6">
        <f>Tabella1[[#This Row],[ASS. FINALI]]-Tabella1[[#This Row],[ASS.INIZIALI]]</f>
        <v>250</v>
      </c>
      <c r="K846" t="s">
        <v>20</v>
      </c>
      <c r="M846" s="6">
        <f>ROUNDDOWN(IF(Tabella1[[#This Row],[DOPPIO OPERATORE '[SI/NO']]]="SI",Tabella1[[#This Row],[DIFFERENZA]]/2,Tabella1[[#This Row],[DIFFERENZA]]),0)</f>
        <v>250</v>
      </c>
      <c r="O846" s="6">
        <f>Tabella1[[#This Row],[DIFFERENZA EFFETTIVA SE DOPPIO OPERATORE]]-Tabella1[[#This Row],[SCARTI]]</f>
        <v>250</v>
      </c>
      <c r="P846" s="4">
        <v>0.70347222222222217</v>
      </c>
      <c r="Q846" s="4">
        <v>0.72916666666666663</v>
      </c>
      <c r="R846" s="5">
        <f>Tabella1[[#This Row],[ORA FINE MATTINA]]-Tabella1[[#This Row],[ORA INIZIO MATTINA]]</f>
        <v>2.5694444444444464E-2</v>
      </c>
      <c r="S846" s="4"/>
      <c r="T846" s="4"/>
      <c r="U846" s="5">
        <f>Tabella1[[#This Row],[ORA FINE POMERIGGIO]]-Tabella1[[#This Row],[ORA INIZIO POMERIGGIO]]</f>
        <v>0</v>
      </c>
      <c r="V846" s="5">
        <f>Tabella1[[#This Row],[TOT. TEMPO POMERIGGIO]]+Tabella1[[#This Row],[TOT. TEMPO MATTINA]]</f>
        <v>2.5694444444444464E-2</v>
      </c>
      <c r="W846" s="7">
        <f>((HOUR(Tabella1[[#This Row],[TOT. ORE]])*60)+MINUTE(Tabella1[[#This Row],[TOT. ORE]]))</f>
        <v>37</v>
      </c>
      <c r="Y846" s="6">
        <f>Tabella1[[#This Row],[TOT. MINUTI]]-Tabella1[[#This Row],[FERMO MACCHINA]]</f>
        <v>37</v>
      </c>
      <c r="Z846" s="6">
        <f>ROUNDDOWN(Tabella1[[#This Row],[DIFFERENZA EFFETTIVA - SCARTI]]/Tabella1[[#This Row],[TEMPO EFFETTIVO]]*60,0)</f>
        <v>405</v>
      </c>
    </row>
    <row r="847" spans="1:27" x14ac:dyDescent="0.25">
      <c r="A847" s="1">
        <v>44678</v>
      </c>
      <c r="B847">
        <v>11</v>
      </c>
      <c r="C847" s="6" t="str">
        <f>VLOOKUP(Tabella1[[#This Row],[COD. OPERATORE]],Tabella3[],2,FALSE)</f>
        <v>ILENIA</v>
      </c>
      <c r="D847" t="s">
        <v>74</v>
      </c>
      <c r="E847" t="s">
        <v>155</v>
      </c>
      <c r="F847">
        <v>4</v>
      </c>
      <c r="G847" s="6" t="str">
        <f>VLOOKUP(Tabella1[[#This Row],[COD. MACCHINA]],Tabella35[],2,FALSE)</f>
        <v>LASER VERDE</v>
      </c>
      <c r="H847">
        <v>5761</v>
      </c>
      <c r="I847">
        <v>6480</v>
      </c>
      <c r="J847" s="6">
        <f>Tabella1[[#This Row],[ASS. FINALI]]-Tabella1[[#This Row],[ASS.INIZIALI]]</f>
        <v>719</v>
      </c>
      <c r="K847" t="s">
        <v>20</v>
      </c>
      <c r="M847" s="6">
        <f>ROUNDDOWN(IF(Tabella1[[#This Row],[DOPPIO OPERATORE '[SI/NO']]]="SI",Tabella1[[#This Row],[DIFFERENZA]]/2,Tabella1[[#This Row],[DIFFERENZA]]),0)</f>
        <v>719</v>
      </c>
      <c r="O847" s="6">
        <f>Tabella1[[#This Row],[DIFFERENZA EFFETTIVA SE DOPPIO OPERATORE]]-Tabella1[[#This Row],[SCARTI]]</f>
        <v>719</v>
      </c>
      <c r="P847" s="4">
        <v>0.33333333333333331</v>
      </c>
      <c r="Q847" s="4">
        <v>0.5</v>
      </c>
      <c r="R847" s="5">
        <f>Tabella1[[#This Row],[ORA FINE MATTINA]]-Tabella1[[#This Row],[ORA INIZIO MATTINA]]</f>
        <v>0.16666666666666669</v>
      </c>
      <c r="S847" s="4">
        <v>0.5625</v>
      </c>
      <c r="T847" s="4">
        <v>0.57638888888888895</v>
      </c>
      <c r="U847" s="5">
        <f>Tabella1[[#This Row],[ORA FINE POMERIGGIO]]-Tabella1[[#This Row],[ORA INIZIO POMERIGGIO]]</f>
        <v>1.3888888888888951E-2</v>
      </c>
      <c r="V847" s="5">
        <f>Tabella1[[#This Row],[TOT. TEMPO POMERIGGIO]]+Tabella1[[#This Row],[TOT. TEMPO MATTINA]]</f>
        <v>0.18055555555555564</v>
      </c>
      <c r="W847" s="7">
        <f>((HOUR(Tabella1[[#This Row],[TOT. ORE]])*60)+MINUTE(Tabella1[[#This Row],[TOT. ORE]]))</f>
        <v>260</v>
      </c>
      <c r="Y847" s="6">
        <f>Tabella1[[#This Row],[TOT. MINUTI]]-Tabella1[[#This Row],[FERMO MACCHINA]]</f>
        <v>260</v>
      </c>
      <c r="Z847" s="6">
        <f>ROUNDDOWN(Tabella1[[#This Row],[DIFFERENZA EFFETTIVA - SCARTI]]/Tabella1[[#This Row],[TEMPO EFFETTIVO]]*60,0)</f>
        <v>165</v>
      </c>
    </row>
    <row r="848" spans="1:27" x14ac:dyDescent="0.25">
      <c r="A848" s="1">
        <v>44678</v>
      </c>
      <c r="B848">
        <v>11</v>
      </c>
      <c r="C848" s="6" t="str">
        <f>VLOOKUP(Tabella1[[#This Row],[COD. OPERATORE]],Tabella3[],2,FALSE)</f>
        <v>ILENIA</v>
      </c>
      <c r="D848" t="s">
        <v>74</v>
      </c>
      <c r="E848" t="s">
        <v>155</v>
      </c>
      <c r="F848">
        <v>22</v>
      </c>
      <c r="G848" s="6" t="str">
        <f>VLOOKUP(Tabella1[[#This Row],[COD. MACCHINA]],Tabella35[],2,FALSE)</f>
        <v>LASER VIOLA</v>
      </c>
      <c r="H848">
        <v>6357</v>
      </c>
      <c r="I848">
        <v>6455</v>
      </c>
      <c r="J848" s="6">
        <f>Tabella1[[#This Row],[ASS. FINALI]]-Tabella1[[#This Row],[ASS.INIZIALI]]</f>
        <v>98</v>
      </c>
      <c r="K848" t="s">
        <v>20</v>
      </c>
      <c r="M848" s="6">
        <f>ROUNDDOWN(IF(Tabella1[[#This Row],[DOPPIO OPERATORE '[SI/NO']]]="SI",Tabella1[[#This Row],[DIFFERENZA]]/2,Tabella1[[#This Row],[DIFFERENZA]]),0)</f>
        <v>98</v>
      </c>
      <c r="O848" s="6">
        <f>Tabella1[[#This Row],[DIFFERENZA EFFETTIVA SE DOPPIO OPERATORE]]-Tabella1[[#This Row],[SCARTI]]</f>
        <v>98</v>
      </c>
      <c r="P848" s="4">
        <v>0.33333333333333331</v>
      </c>
      <c r="Q848" s="4">
        <v>0.3611111111111111</v>
      </c>
      <c r="R848" s="5">
        <f>Tabella1[[#This Row],[ORA FINE MATTINA]]-Tabella1[[#This Row],[ORA INIZIO MATTINA]]</f>
        <v>2.777777777777779E-2</v>
      </c>
      <c r="S848" s="4"/>
      <c r="T848" s="4"/>
      <c r="U848" s="5">
        <f>Tabella1[[#This Row],[ORA FINE POMERIGGIO]]-Tabella1[[#This Row],[ORA INIZIO POMERIGGIO]]</f>
        <v>0</v>
      </c>
      <c r="V848" s="5">
        <f>Tabella1[[#This Row],[TOT. TEMPO POMERIGGIO]]+Tabella1[[#This Row],[TOT. TEMPO MATTINA]]</f>
        <v>2.777777777777779E-2</v>
      </c>
      <c r="W848" s="7">
        <f>((HOUR(Tabella1[[#This Row],[TOT. ORE]])*60)+MINUTE(Tabella1[[#This Row],[TOT. ORE]]))</f>
        <v>40</v>
      </c>
      <c r="Y848" s="6">
        <f>Tabella1[[#This Row],[TOT. MINUTI]]-Tabella1[[#This Row],[FERMO MACCHINA]]</f>
        <v>40</v>
      </c>
      <c r="Z848" s="6">
        <f>ROUNDDOWN(Tabella1[[#This Row],[DIFFERENZA EFFETTIVA - SCARTI]]/Tabella1[[#This Row],[TEMPO EFFETTIVO]]*60,0)</f>
        <v>147</v>
      </c>
    </row>
    <row r="849" spans="1:27" x14ac:dyDescent="0.25">
      <c r="A849" s="1">
        <v>44678</v>
      </c>
      <c r="B849">
        <v>11</v>
      </c>
      <c r="C849" s="6" t="str">
        <f>VLOOKUP(Tabella1[[#This Row],[COD. OPERATORE]],Tabella3[],2,FALSE)</f>
        <v>ILENIA</v>
      </c>
      <c r="D849" t="s">
        <v>74</v>
      </c>
      <c r="E849" t="s">
        <v>255</v>
      </c>
      <c r="F849">
        <v>4</v>
      </c>
      <c r="G849" s="6" t="str">
        <f>VLOOKUP(Tabella1[[#This Row],[COD. MACCHINA]],Tabella35[],2,FALSE)</f>
        <v>LASER VERDE</v>
      </c>
      <c r="H849">
        <v>0</v>
      </c>
      <c r="I849">
        <v>476</v>
      </c>
      <c r="J849" s="6">
        <f>Tabella1[[#This Row],[ASS. FINALI]]-Tabella1[[#This Row],[ASS.INIZIALI]]</f>
        <v>476</v>
      </c>
      <c r="K849" t="s">
        <v>20</v>
      </c>
      <c r="M849" s="6">
        <f>ROUNDDOWN(IF(Tabella1[[#This Row],[DOPPIO OPERATORE '[SI/NO']]]="SI",Tabella1[[#This Row],[DIFFERENZA]]/2,Tabella1[[#This Row],[DIFFERENZA]]),0)</f>
        <v>476</v>
      </c>
      <c r="O849" s="6">
        <f>Tabella1[[#This Row],[DIFFERENZA EFFETTIVA SE DOPPIO OPERATORE]]-Tabella1[[#This Row],[SCARTI]]</f>
        <v>476</v>
      </c>
      <c r="P849" s="4">
        <v>0.58333333333333337</v>
      </c>
      <c r="Q849" s="4">
        <v>0.72916666666666663</v>
      </c>
      <c r="R849" s="5">
        <f>Tabella1[[#This Row],[ORA FINE MATTINA]]-Tabella1[[#This Row],[ORA INIZIO MATTINA]]</f>
        <v>0.14583333333333326</v>
      </c>
      <c r="S849" s="4"/>
      <c r="T849" s="4"/>
      <c r="U849" s="5">
        <f>Tabella1[[#This Row],[ORA FINE POMERIGGIO]]-Tabella1[[#This Row],[ORA INIZIO POMERIGGIO]]</f>
        <v>0</v>
      </c>
      <c r="V849" s="5">
        <f>Tabella1[[#This Row],[TOT. TEMPO POMERIGGIO]]+Tabella1[[#This Row],[TOT. TEMPO MATTINA]]</f>
        <v>0.14583333333333326</v>
      </c>
      <c r="W849" s="7">
        <f>((HOUR(Tabella1[[#This Row],[TOT. ORE]])*60)+MINUTE(Tabella1[[#This Row],[TOT. ORE]]))</f>
        <v>210</v>
      </c>
      <c r="Y849" s="6">
        <f>Tabella1[[#This Row],[TOT. MINUTI]]-Tabella1[[#This Row],[FERMO MACCHINA]]</f>
        <v>210</v>
      </c>
      <c r="Z849" s="6">
        <f>ROUNDDOWN(Tabella1[[#This Row],[DIFFERENZA EFFETTIVA - SCARTI]]/Tabella1[[#This Row],[TEMPO EFFETTIVO]]*60,0)</f>
        <v>136</v>
      </c>
    </row>
    <row r="850" spans="1:27" x14ac:dyDescent="0.25">
      <c r="A850" s="1">
        <v>44678</v>
      </c>
      <c r="B850">
        <v>11</v>
      </c>
      <c r="C850" s="6" t="str">
        <f>VLOOKUP(Tabella1[[#This Row],[COD. OPERATORE]],Tabella3[],2,FALSE)</f>
        <v>ILENIA</v>
      </c>
      <c r="D850" t="s">
        <v>74</v>
      </c>
      <c r="E850" t="s">
        <v>142</v>
      </c>
      <c r="F850">
        <v>22</v>
      </c>
      <c r="G850" s="6" t="str">
        <f>VLOOKUP(Tabella1[[#This Row],[COD. MACCHINA]],Tabella35[],2,FALSE)</f>
        <v>LASER VIOLA</v>
      </c>
      <c r="H850">
        <v>0</v>
      </c>
      <c r="I850">
        <v>402</v>
      </c>
      <c r="J850" s="6">
        <f>Tabella1[[#This Row],[ASS. FINALI]]-Tabella1[[#This Row],[ASS.INIZIALI]]</f>
        <v>402</v>
      </c>
      <c r="K850" t="s">
        <v>20</v>
      </c>
      <c r="M850" s="6">
        <f>ROUNDDOWN(IF(Tabella1[[#This Row],[DOPPIO OPERATORE '[SI/NO']]]="SI",Tabella1[[#This Row],[DIFFERENZA]]/2,Tabella1[[#This Row],[DIFFERENZA]]),0)</f>
        <v>402</v>
      </c>
      <c r="O850" s="6">
        <f>Tabella1[[#This Row],[DIFFERENZA EFFETTIVA SE DOPPIO OPERATORE]]-Tabella1[[#This Row],[SCARTI]]</f>
        <v>402</v>
      </c>
      <c r="P850" s="4">
        <v>0.58333333333333337</v>
      </c>
      <c r="Q850" s="4">
        <v>0.72916666666666663</v>
      </c>
      <c r="R850" s="5">
        <f>Tabella1[[#This Row],[ORA FINE MATTINA]]-Tabella1[[#This Row],[ORA INIZIO MATTINA]]</f>
        <v>0.14583333333333326</v>
      </c>
      <c r="S850" s="4"/>
      <c r="T850" s="4"/>
      <c r="U850" s="5">
        <f>Tabella1[[#This Row],[ORA FINE POMERIGGIO]]-Tabella1[[#This Row],[ORA INIZIO POMERIGGIO]]</f>
        <v>0</v>
      </c>
      <c r="V850" s="5">
        <f>Tabella1[[#This Row],[TOT. TEMPO POMERIGGIO]]+Tabella1[[#This Row],[TOT. TEMPO MATTINA]]</f>
        <v>0.14583333333333326</v>
      </c>
      <c r="W850" s="7">
        <f>((HOUR(Tabella1[[#This Row],[TOT. ORE]])*60)+MINUTE(Tabella1[[#This Row],[TOT. ORE]]))</f>
        <v>210</v>
      </c>
      <c r="Y850" s="6">
        <f>Tabella1[[#This Row],[TOT. MINUTI]]-Tabella1[[#This Row],[FERMO MACCHINA]]</f>
        <v>210</v>
      </c>
      <c r="Z850" s="6">
        <f>ROUNDDOWN(Tabella1[[#This Row],[DIFFERENZA EFFETTIVA - SCARTI]]/Tabella1[[#This Row],[TEMPO EFFETTIVO]]*60,0)</f>
        <v>114</v>
      </c>
    </row>
    <row r="851" spans="1:27" x14ac:dyDescent="0.25">
      <c r="A851" s="1">
        <v>44675</v>
      </c>
      <c r="B851">
        <v>1</v>
      </c>
      <c r="C851" s="6" t="str">
        <f>VLOOKUP(Tabella1[[#This Row],[COD. OPERATORE]],Tabella3[],2,FALSE)</f>
        <v>ROBY</v>
      </c>
      <c r="D851" t="s">
        <v>56</v>
      </c>
      <c r="E851" t="s">
        <v>73</v>
      </c>
      <c r="F851" t="s">
        <v>64</v>
      </c>
      <c r="G851" s="6" t="str">
        <f>VLOOKUP(Tabella1[[#This Row],[COD. MACCHINA]],Tabella35[],2,FALSE)</f>
        <v>MANUALE</v>
      </c>
      <c r="H851">
        <v>2080</v>
      </c>
      <c r="I851">
        <v>2500</v>
      </c>
      <c r="J851" s="6">
        <f>Tabella1[[#This Row],[ASS. FINALI]]-Tabella1[[#This Row],[ASS.INIZIALI]]</f>
        <v>420</v>
      </c>
      <c r="K851" t="s">
        <v>58</v>
      </c>
      <c r="L851">
        <v>31</v>
      </c>
      <c r="M851" s="6">
        <f>ROUNDDOWN(IF(Tabella1[[#This Row],[DOPPIO OPERATORE '[SI/NO']]]="SI",Tabella1[[#This Row],[DIFFERENZA]]/2,Tabella1[[#This Row],[DIFFERENZA]]),0)</f>
        <v>210</v>
      </c>
      <c r="O851" s="6">
        <f>Tabella1[[#This Row],[DIFFERENZA EFFETTIVA SE DOPPIO OPERATORE]]-Tabella1[[#This Row],[SCARTI]]</f>
        <v>210</v>
      </c>
      <c r="P851" s="4">
        <v>0.34027777777777773</v>
      </c>
      <c r="Q851" s="4">
        <v>0.375</v>
      </c>
      <c r="R851" s="5">
        <f>Tabella1[[#This Row],[ORA FINE MATTINA]]-Tabella1[[#This Row],[ORA INIZIO MATTINA]]</f>
        <v>3.4722222222222265E-2</v>
      </c>
      <c r="S851" s="4"/>
      <c r="T851" s="4"/>
      <c r="U851" s="5">
        <f>Tabella1[[#This Row],[ORA FINE POMERIGGIO]]-Tabella1[[#This Row],[ORA INIZIO POMERIGGIO]]</f>
        <v>0</v>
      </c>
      <c r="V851" s="5">
        <f>Tabella1[[#This Row],[TOT. TEMPO POMERIGGIO]]+Tabella1[[#This Row],[TOT. TEMPO MATTINA]]</f>
        <v>3.4722222222222265E-2</v>
      </c>
      <c r="W851" s="7">
        <f>((HOUR(Tabella1[[#This Row],[TOT. ORE]])*60)+MINUTE(Tabella1[[#This Row],[TOT. ORE]]))</f>
        <v>50</v>
      </c>
      <c r="Y851" s="6">
        <f>Tabella1[[#This Row],[TOT. MINUTI]]-Tabella1[[#This Row],[FERMO MACCHINA]]</f>
        <v>50</v>
      </c>
      <c r="Z851" s="6">
        <f>ROUNDDOWN(Tabella1[[#This Row],[DIFFERENZA EFFETTIVA - SCARTI]]/Tabella1[[#This Row],[TEMPO EFFETTIVO]]*60,0)</f>
        <v>252</v>
      </c>
      <c r="AA851" t="s">
        <v>66</v>
      </c>
    </row>
    <row r="852" spans="1:27" x14ac:dyDescent="0.25">
      <c r="A852" s="1">
        <v>44673</v>
      </c>
      <c r="B852">
        <v>1</v>
      </c>
      <c r="C852" s="6" t="str">
        <f>VLOOKUP(Tabella1[[#This Row],[COD. OPERATORE]],Tabella3[],2,FALSE)</f>
        <v>ROBY</v>
      </c>
      <c r="D852" t="s">
        <v>56</v>
      </c>
      <c r="E852" t="s">
        <v>261</v>
      </c>
      <c r="F852">
        <v>12</v>
      </c>
      <c r="G852" s="6" t="str">
        <f>VLOOKUP(Tabella1[[#This Row],[COD. MACCHINA]],Tabella35[],2,FALSE)</f>
        <v>FRESA matr.550/6</v>
      </c>
      <c r="H852">
        <v>0</v>
      </c>
      <c r="I852">
        <v>4500</v>
      </c>
      <c r="J852" s="6">
        <f>Tabella1[[#This Row],[ASS. FINALI]]-Tabella1[[#This Row],[ASS.INIZIALI]]</f>
        <v>4500</v>
      </c>
      <c r="K852" t="s">
        <v>20</v>
      </c>
      <c r="M852" s="6">
        <f>ROUNDDOWN(IF(Tabella1[[#This Row],[DOPPIO OPERATORE '[SI/NO']]]="SI",Tabella1[[#This Row],[DIFFERENZA]]/2,Tabella1[[#This Row],[DIFFERENZA]]),0)</f>
        <v>4500</v>
      </c>
      <c r="O852" s="6">
        <f>Tabella1[[#This Row],[DIFFERENZA EFFETTIVA SE DOPPIO OPERATORE]]-Tabella1[[#This Row],[SCARTI]]</f>
        <v>4500</v>
      </c>
      <c r="P852" s="4">
        <v>0.3833333333333333</v>
      </c>
      <c r="Q852" s="4">
        <v>0.5</v>
      </c>
      <c r="R852" s="5">
        <f>Tabella1[[#This Row],[ORA FINE MATTINA]]-Tabella1[[#This Row],[ORA INIZIO MATTINA]]</f>
        <v>0.1166666666666667</v>
      </c>
      <c r="S852" s="4">
        <v>0.5625</v>
      </c>
      <c r="T852" s="4">
        <v>0.72916666666666663</v>
      </c>
      <c r="U852" s="5">
        <f>Tabella1[[#This Row],[ORA FINE POMERIGGIO]]-Tabella1[[#This Row],[ORA INIZIO POMERIGGIO]]</f>
        <v>0.16666666666666663</v>
      </c>
      <c r="V852" s="5">
        <f>Tabella1[[#This Row],[TOT. TEMPO POMERIGGIO]]+Tabella1[[#This Row],[TOT. TEMPO MATTINA]]</f>
        <v>0.28333333333333333</v>
      </c>
      <c r="W852" s="7">
        <f>((HOUR(Tabella1[[#This Row],[TOT. ORE]])*60)+MINUTE(Tabella1[[#This Row],[TOT. ORE]]))</f>
        <v>408</v>
      </c>
      <c r="Y852" s="6">
        <f>Tabella1[[#This Row],[TOT. MINUTI]]-Tabella1[[#This Row],[FERMO MACCHINA]]</f>
        <v>408</v>
      </c>
      <c r="Z852" s="6">
        <f>ROUNDDOWN(Tabella1[[#This Row],[DIFFERENZA EFFETTIVA - SCARTI]]/Tabella1[[#This Row],[TEMPO EFFETTIVO]]*60,0)</f>
        <v>661</v>
      </c>
      <c r="AA852" t="s">
        <v>217</v>
      </c>
    </row>
    <row r="853" spans="1:27" x14ac:dyDescent="0.25">
      <c r="A853" s="1">
        <v>44677</v>
      </c>
      <c r="B853">
        <v>1</v>
      </c>
      <c r="C853" s="6" t="str">
        <f>VLOOKUP(Tabella1[[#This Row],[COD. OPERATORE]],Tabella3[],2,FALSE)</f>
        <v>ROBY</v>
      </c>
      <c r="D853" t="s">
        <v>56</v>
      </c>
      <c r="E853" t="s">
        <v>261</v>
      </c>
      <c r="F853">
        <v>12</v>
      </c>
      <c r="G853" s="6" t="str">
        <f>VLOOKUP(Tabella1[[#This Row],[COD. MACCHINA]],Tabella35[],2,FALSE)</f>
        <v>FRESA matr.550/6</v>
      </c>
      <c r="H853">
        <v>4500</v>
      </c>
      <c r="I853">
        <v>5400</v>
      </c>
      <c r="J853" s="6">
        <f>Tabella1[[#This Row],[ASS. FINALI]]-Tabella1[[#This Row],[ASS.INIZIALI]]</f>
        <v>900</v>
      </c>
      <c r="K853" t="s">
        <v>20</v>
      </c>
      <c r="M853" s="6">
        <f>ROUNDDOWN(IF(Tabella1[[#This Row],[DOPPIO OPERATORE '[SI/NO']]]="SI",Tabella1[[#This Row],[DIFFERENZA]]/2,Tabella1[[#This Row],[DIFFERENZA]]),0)</f>
        <v>900</v>
      </c>
      <c r="O853" s="6">
        <f>Tabella1[[#This Row],[DIFFERENZA EFFETTIVA SE DOPPIO OPERATORE]]-Tabella1[[#This Row],[SCARTI]]</f>
        <v>900</v>
      </c>
      <c r="P853" s="4">
        <v>0.33333333333333331</v>
      </c>
      <c r="Q853" s="4">
        <v>0.39583333333333331</v>
      </c>
      <c r="R853" s="5">
        <f>Tabella1[[#This Row],[ORA FINE MATTINA]]-Tabella1[[#This Row],[ORA INIZIO MATTINA]]</f>
        <v>6.25E-2</v>
      </c>
      <c r="S853" s="4"/>
      <c r="T853" s="4"/>
      <c r="U853" s="5">
        <f>Tabella1[[#This Row],[ORA FINE POMERIGGIO]]-Tabella1[[#This Row],[ORA INIZIO POMERIGGIO]]</f>
        <v>0</v>
      </c>
      <c r="V853" s="5">
        <f>Tabella1[[#This Row],[TOT. TEMPO POMERIGGIO]]+Tabella1[[#This Row],[TOT. TEMPO MATTINA]]</f>
        <v>6.25E-2</v>
      </c>
      <c r="W853" s="7">
        <f>((HOUR(Tabella1[[#This Row],[TOT. ORE]])*60)+MINUTE(Tabella1[[#This Row],[TOT. ORE]]))</f>
        <v>90</v>
      </c>
      <c r="Y853" s="6">
        <f>Tabella1[[#This Row],[TOT. MINUTI]]-Tabella1[[#This Row],[FERMO MACCHINA]]</f>
        <v>90</v>
      </c>
      <c r="Z853" s="6">
        <f>ROUNDDOWN(Tabella1[[#This Row],[DIFFERENZA EFFETTIVA - SCARTI]]/Tabella1[[#This Row],[TEMPO EFFETTIVO]]*60,0)</f>
        <v>600</v>
      </c>
    </row>
    <row r="854" spans="1:27" x14ac:dyDescent="0.25">
      <c r="A854" s="1">
        <v>44677</v>
      </c>
      <c r="B854">
        <v>1</v>
      </c>
      <c r="C854" s="6" t="str">
        <f>VLOOKUP(Tabella1[[#This Row],[COD. OPERATORE]],Tabella3[],2,FALSE)</f>
        <v>ROBY</v>
      </c>
      <c r="D854" t="s">
        <v>56</v>
      </c>
      <c r="E854" t="s">
        <v>261</v>
      </c>
      <c r="F854" t="s">
        <v>64</v>
      </c>
      <c r="G854" s="6" t="str">
        <f>VLOOKUP(Tabella1[[#This Row],[COD. MACCHINA]],Tabella35[],2,FALSE)</f>
        <v>MANUALE</v>
      </c>
      <c r="H854">
        <v>1080</v>
      </c>
      <c r="I854">
        <v>2500</v>
      </c>
      <c r="J854" s="6">
        <f>Tabella1[[#This Row],[ASS. FINALI]]-Tabella1[[#This Row],[ASS.INIZIALI]]</f>
        <v>1420</v>
      </c>
      <c r="K854" t="s">
        <v>58</v>
      </c>
      <c r="M854" s="6">
        <f>ROUNDDOWN(IF(Tabella1[[#This Row],[DOPPIO OPERATORE '[SI/NO']]]="SI",Tabella1[[#This Row],[DIFFERENZA]]/2,Tabella1[[#This Row],[DIFFERENZA]]),0)</f>
        <v>710</v>
      </c>
      <c r="O854" s="6">
        <f>Tabella1[[#This Row],[DIFFERENZA EFFETTIVA SE DOPPIO OPERATORE]]-Tabella1[[#This Row],[SCARTI]]</f>
        <v>710</v>
      </c>
      <c r="P854" s="4">
        <v>0.39930555555555558</v>
      </c>
      <c r="Q854" s="4">
        <v>0.5</v>
      </c>
      <c r="R854" s="5">
        <f>Tabella1[[#This Row],[ORA FINE MATTINA]]-Tabella1[[#This Row],[ORA INIZIO MATTINA]]</f>
        <v>0.10069444444444442</v>
      </c>
      <c r="S854" s="4">
        <v>0.5625</v>
      </c>
      <c r="T854" s="4">
        <v>0.64930555555555558</v>
      </c>
      <c r="U854" s="5">
        <f>Tabella1[[#This Row],[ORA FINE POMERIGGIO]]-Tabella1[[#This Row],[ORA INIZIO POMERIGGIO]]</f>
        <v>8.680555555555558E-2</v>
      </c>
      <c r="V854" s="5">
        <f>Tabella1[[#This Row],[TOT. TEMPO POMERIGGIO]]+Tabella1[[#This Row],[TOT. TEMPO MATTINA]]</f>
        <v>0.1875</v>
      </c>
      <c r="W854" s="7">
        <f>((HOUR(Tabella1[[#This Row],[TOT. ORE]])*60)+MINUTE(Tabella1[[#This Row],[TOT. ORE]]))</f>
        <v>270</v>
      </c>
      <c r="Y854" s="6">
        <f>Tabella1[[#This Row],[TOT. MINUTI]]-Tabella1[[#This Row],[FERMO MACCHINA]]</f>
        <v>270</v>
      </c>
      <c r="Z854" s="6">
        <f>ROUNDDOWN(Tabella1[[#This Row],[DIFFERENZA EFFETTIVA - SCARTI]]/Tabella1[[#This Row],[TEMPO EFFETTIVO]]*60,0)</f>
        <v>157</v>
      </c>
      <c r="AA854" t="s">
        <v>66</v>
      </c>
    </row>
    <row r="855" spans="1:27" x14ac:dyDescent="0.25">
      <c r="A855" s="1">
        <v>44678</v>
      </c>
      <c r="B855">
        <v>1</v>
      </c>
      <c r="C855" s="6" t="str">
        <f>VLOOKUP(Tabella1[[#This Row],[COD. OPERATORE]],Tabella3[],2,FALSE)</f>
        <v>ROBY</v>
      </c>
      <c r="D855" t="s">
        <v>16</v>
      </c>
      <c r="E855" t="s">
        <v>178</v>
      </c>
      <c r="F855">
        <v>2</v>
      </c>
      <c r="G855" s="6" t="str">
        <f>VLOOKUP(Tabella1[[#This Row],[COD. MACCHINA]],Tabella35[],2,FALSE)</f>
        <v>MUPI matr.1252</v>
      </c>
      <c r="H855">
        <v>0</v>
      </c>
      <c r="I855">
        <v>500</v>
      </c>
      <c r="J855" s="6">
        <f>Tabella1[[#This Row],[ASS. FINALI]]-Tabella1[[#This Row],[ASS.INIZIALI]]</f>
        <v>500</v>
      </c>
      <c r="K855" t="s">
        <v>20</v>
      </c>
      <c r="M855" s="6">
        <f>ROUNDDOWN(IF(Tabella1[[#This Row],[DOPPIO OPERATORE '[SI/NO']]]="SI",Tabella1[[#This Row],[DIFFERENZA]]/2,Tabella1[[#This Row],[DIFFERENZA]]),0)</f>
        <v>500</v>
      </c>
      <c r="O855" s="6">
        <f>Tabella1[[#This Row],[DIFFERENZA EFFETTIVA SE DOPPIO OPERATORE]]-Tabella1[[#This Row],[SCARTI]]</f>
        <v>500</v>
      </c>
      <c r="P855" s="4">
        <v>0.33333333333333331</v>
      </c>
      <c r="Q855" s="4">
        <v>0.5</v>
      </c>
      <c r="R855" s="5">
        <f>Tabella1[[#This Row],[ORA FINE MATTINA]]-Tabella1[[#This Row],[ORA INIZIO MATTINA]]</f>
        <v>0.16666666666666669</v>
      </c>
      <c r="S855" s="4">
        <v>0.5625</v>
      </c>
      <c r="T855" s="4">
        <v>0.64930555555555558</v>
      </c>
      <c r="U855" s="5">
        <f>Tabella1[[#This Row],[ORA FINE POMERIGGIO]]-Tabella1[[#This Row],[ORA INIZIO POMERIGGIO]]</f>
        <v>8.680555555555558E-2</v>
      </c>
      <c r="V855" s="5">
        <f>Tabella1[[#This Row],[TOT. TEMPO POMERIGGIO]]+Tabella1[[#This Row],[TOT. TEMPO MATTINA]]</f>
        <v>0.25347222222222227</v>
      </c>
      <c r="W855" s="7">
        <f>((HOUR(Tabella1[[#This Row],[TOT. ORE]])*60)+MINUTE(Tabella1[[#This Row],[TOT. ORE]]))</f>
        <v>365</v>
      </c>
      <c r="Y855" s="6">
        <f>Tabella1[[#This Row],[TOT. MINUTI]]-Tabella1[[#This Row],[FERMO MACCHINA]]</f>
        <v>365</v>
      </c>
      <c r="Z855" s="6">
        <f>ROUNDDOWN(Tabella1[[#This Row],[DIFFERENZA EFFETTIVA - SCARTI]]/Tabella1[[#This Row],[TEMPO EFFETTIVO]]*60,0)</f>
        <v>82</v>
      </c>
      <c r="AA855" t="s">
        <v>367</v>
      </c>
    </row>
    <row r="856" spans="1:27" x14ac:dyDescent="0.25">
      <c r="A856" s="1">
        <v>44678</v>
      </c>
      <c r="B856">
        <v>1</v>
      </c>
      <c r="C856" s="6" t="str">
        <f>VLOOKUP(Tabella1[[#This Row],[COD. OPERATORE]],Tabella3[],2,FALSE)</f>
        <v>ROBY</v>
      </c>
      <c r="D856" t="s">
        <v>16</v>
      </c>
      <c r="E856" t="s">
        <v>211</v>
      </c>
      <c r="F856">
        <v>2</v>
      </c>
      <c r="G856" s="6" t="str">
        <f>VLOOKUP(Tabella1[[#This Row],[COD. MACCHINA]],Tabella35[],2,FALSE)</f>
        <v>MUPI matr.1252</v>
      </c>
      <c r="H856">
        <v>0</v>
      </c>
      <c r="I856">
        <v>500</v>
      </c>
      <c r="J856" s="6">
        <f>Tabella1[[#This Row],[ASS. FINALI]]-Tabella1[[#This Row],[ASS.INIZIALI]]</f>
        <v>500</v>
      </c>
      <c r="K856" t="s">
        <v>20</v>
      </c>
      <c r="M856" s="6">
        <f>ROUNDDOWN(IF(Tabella1[[#This Row],[DOPPIO OPERATORE '[SI/NO']]]="SI",Tabella1[[#This Row],[DIFFERENZA]]/2,Tabella1[[#This Row],[DIFFERENZA]]),0)</f>
        <v>500</v>
      </c>
      <c r="O856" s="6">
        <f>Tabella1[[#This Row],[DIFFERENZA EFFETTIVA SE DOPPIO OPERATORE]]-Tabella1[[#This Row],[SCARTI]]</f>
        <v>500</v>
      </c>
      <c r="P856" s="4">
        <v>0.33333333333333331</v>
      </c>
      <c r="Q856" s="4">
        <v>0.5</v>
      </c>
      <c r="R856" s="5">
        <f>Tabella1[[#This Row],[ORA FINE MATTINA]]-Tabella1[[#This Row],[ORA INIZIO MATTINA]]</f>
        <v>0.16666666666666669</v>
      </c>
      <c r="S856" s="4">
        <v>0.5625</v>
      </c>
      <c r="T856" s="4">
        <v>0.64930555555555558</v>
      </c>
      <c r="U856" s="5">
        <f>Tabella1[[#This Row],[ORA FINE POMERIGGIO]]-Tabella1[[#This Row],[ORA INIZIO POMERIGGIO]]</f>
        <v>8.680555555555558E-2</v>
      </c>
      <c r="V856" s="5">
        <f>Tabella1[[#This Row],[TOT. TEMPO POMERIGGIO]]+Tabella1[[#This Row],[TOT. TEMPO MATTINA]]</f>
        <v>0.25347222222222227</v>
      </c>
      <c r="W856" s="7">
        <f>((HOUR(Tabella1[[#This Row],[TOT. ORE]])*60)+MINUTE(Tabella1[[#This Row],[TOT. ORE]]))</f>
        <v>365</v>
      </c>
      <c r="Y856" s="6">
        <f>Tabella1[[#This Row],[TOT. MINUTI]]-Tabella1[[#This Row],[FERMO MACCHINA]]</f>
        <v>365</v>
      </c>
      <c r="Z856" s="6">
        <f>ROUNDDOWN(Tabella1[[#This Row],[DIFFERENZA EFFETTIVA - SCARTI]]/Tabella1[[#This Row],[TEMPO EFFETTIVO]]*60,0)</f>
        <v>82</v>
      </c>
      <c r="AA856" t="s">
        <v>367</v>
      </c>
    </row>
    <row r="857" spans="1:27" x14ac:dyDescent="0.25">
      <c r="A857" s="1">
        <v>44678</v>
      </c>
      <c r="B857">
        <v>1</v>
      </c>
      <c r="C857" s="6" t="str">
        <f>VLOOKUP(Tabella1[[#This Row],[COD. OPERATORE]],Tabella3[],2,FALSE)</f>
        <v>ROBY</v>
      </c>
      <c r="D857" t="s">
        <v>16</v>
      </c>
      <c r="E857" t="s">
        <v>178</v>
      </c>
      <c r="F857">
        <v>3</v>
      </c>
      <c r="G857" s="6" t="str">
        <f>VLOOKUP(Tabella1[[#This Row],[COD. MACCHINA]],Tabella35[],2,FALSE)</f>
        <v>MUPI matr.1501</v>
      </c>
      <c r="H857">
        <v>50</v>
      </c>
      <c r="I857">
        <v>195</v>
      </c>
      <c r="J857" s="6">
        <f>Tabella1[[#This Row],[ASS. FINALI]]-Tabella1[[#This Row],[ASS.INIZIALI]]</f>
        <v>145</v>
      </c>
      <c r="K857" t="s">
        <v>20</v>
      </c>
      <c r="M857" s="6">
        <f>ROUNDDOWN(IF(Tabella1[[#This Row],[DOPPIO OPERATORE '[SI/NO']]]="SI",Tabella1[[#This Row],[DIFFERENZA]]/2,Tabella1[[#This Row],[DIFFERENZA]]),0)</f>
        <v>145</v>
      </c>
      <c r="O857" s="6">
        <f>Tabella1[[#This Row],[DIFFERENZA EFFETTIVA SE DOPPIO OPERATORE]]-Tabella1[[#This Row],[SCARTI]]</f>
        <v>145</v>
      </c>
      <c r="P857" s="4">
        <v>0.64930555555555558</v>
      </c>
      <c r="Q857" s="4">
        <v>0.72916666666666663</v>
      </c>
      <c r="R857" s="5">
        <f>Tabella1[[#This Row],[ORA FINE MATTINA]]-Tabella1[[#This Row],[ORA INIZIO MATTINA]]</f>
        <v>7.9861111111111049E-2</v>
      </c>
      <c r="S857" s="4"/>
      <c r="T857" s="4"/>
      <c r="U857" s="5">
        <f>Tabella1[[#This Row],[ORA FINE POMERIGGIO]]-Tabella1[[#This Row],[ORA INIZIO POMERIGGIO]]</f>
        <v>0</v>
      </c>
      <c r="V857" s="5">
        <f>Tabella1[[#This Row],[TOT. TEMPO POMERIGGIO]]+Tabella1[[#This Row],[TOT. TEMPO MATTINA]]</f>
        <v>7.9861111111111049E-2</v>
      </c>
      <c r="W857" s="7">
        <f>((HOUR(Tabella1[[#This Row],[TOT. ORE]])*60)+MINUTE(Tabella1[[#This Row],[TOT. ORE]]))</f>
        <v>115</v>
      </c>
      <c r="Y857" s="6">
        <f>Tabella1[[#This Row],[TOT. MINUTI]]-Tabella1[[#This Row],[FERMO MACCHINA]]</f>
        <v>115</v>
      </c>
      <c r="Z857" s="6">
        <f>ROUNDDOWN(Tabella1[[#This Row],[DIFFERENZA EFFETTIVA - SCARTI]]/Tabella1[[#This Row],[TEMPO EFFETTIVO]]*60,0)</f>
        <v>75</v>
      </c>
      <c r="AA857" t="s">
        <v>368</v>
      </c>
    </row>
    <row r="858" spans="1:27" x14ac:dyDescent="0.25">
      <c r="A858" s="1">
        <v>44678</v>
      </c>
      <c r="B858">
        <v>1</v>
      </c>
      <c r="C858" s="6" t="str">
        <f>VLOOKUP(Tabella1[[#This Row],[COD. OPERATORE]],Tabella3[],2,FALSE)</f>
        <v>ROBY</v>
      </c>
      <c r="D858" t="s">
        <v>16</v>
      </c>
      <c r="E858" t="s">
        <v>211</v>
      </c>
      <c r="F858">
        <v>3</v>
      </c>
      <c r="G858" s="6" t="str">
        <f>VLOOKUP(Tabella1[[#This Row],[COD. MACCHINA]],Tabella35[],2,FALSE)</f>
        <v>MUPI matr.1501</v>
      </c>
      <c r="H858">
        <v>50</v>
      </c>
      <c r="I858">
        <v>195</v>
      </c>
      <c r="J858" s="6">
        <f>Tabella1[[#This Row],[ASS. FINALI]]-Tabella1[[#This Row],[ASS.INIZIALI]]</f>
        <v>145</v>
      </c>
      <c r="K858" t="s">
        <v>20</v>
      </c>
      <c r="M858" s="6">
        <f>ROUNDDOWN(IF(Tabella1[[#This Row],[DOPPIO OPERATORE '[SI/NO']]]="SI",Tabella1[[#This Row],[DIFFERENZA]]/2,Tabella1[[#This Row],[DIFFERENZA]]),0)</f>
        <v>145</v>
      </c>
      <c r="O858" s="6">
        <f>Tabella1[[#This Row],[DIFFERENZA EFFETTIVA SE DOPPIO OPERATORE]]-Tabella1[[#This Row],[SCARTI]]</f>
        <v>145</v>
      </c>
      <c r="P858" s="4">
        <v>0.64930555555555558</v>
      </c>
      <c r="Q858" s="4">
        <v>0.72916666666666663</v>
      </c>
      <c r="R858" s="5">
        <f>Tabella1[[#This Row],[ORA FINE MATTINA]]-Tabella1[[#This Row],[ORA INIZIO MATTINA]]</f>
        <v>7.9861111111111049E-2</v>
      </c>
      <c r="S858" s="4"/>
      <c r="T858" s="4"/>
      <c r="U858" s="5">
        <f>Tabella1[[#This Row],[ORA FINE POMERIGGIO]]-Tabella1[[#This Row],[ORA INIZIO POMERIGGIO]]</f>
        <v>0</v>
      </c>
      <c r="V858" s="5">
        <f>Tabella1[[#This Row],[TOT. TEMPO POMERIGGIO]]+Tabella1[[#This Row],[TOT. TEMPO MATTINA]]</f>
        <v>7.9861111111111049E-2</v>
      </c>
      <c r="W858" s="7">
        <f>((HOUR(Tabella1[[#This Row],[TOT. ORE]])*60)+MINUTE(Tabella1[[#This Row],[TOT. ORE]]))</f>
        <v>115</v>
      </c>
      <c r="Y858" s="6">
        <f>Tabella1[[#This Row],[TOT. MINUTI]]-Tabella1[[#This Row],[FERMO MACCHINA]]</f>
        <v>115</v>
      </c>
      <c r="Z858" s="6">
        <f>ROUNDDOWN(Tabella1[[#This Row],[DIFFERENZA EFFETTIVA - SCARTI]]/Tabella1[[#This Row],[TEMPO EFFETTIVO]]*60,0)</f>
        <v>75</v>
      </c>
      <c r="AA858" t="s">
        <v>368</v>
      </c>
    </row>
    <row r="859" spans="1:27" x14ac:dyDescent="0.25">
      <c r="A859" s="1">
        <v>44679</v>
      </c>
      <c r="B859">
        <v>1</v>
      </c>
      <c r="C859" s="6" t="str">
        <f>VLOOKUP(Tabella1[[#This Row],[COD. OPERATORE]],Tabella3[],2,FALSE)</f>
        <v>ROBY</v>
      </c>
      <c r="D859" t="s">
        <v>16</v>
      </c>
      <c r="E859" t="s">
        <v>178</v>
      </c>
      <c r="F859">
        <v>3</v>
      </c>
      <c r="G859" s="6" t="str">
        <f>VLOOKUP(Tabella1[[#This Row],[COD. MACCHINA]],Tabella35[],2,FALSE)</f>
        <v>MUPI matr.1501</v>
      </c>
      <c r="H859">
        <v>195</v>
      </c>
      <c r="I859">
        <v>250</v>
      </c>
      <c r="J859" s="6">
        <f>Tabella1[[#This Row],[ASS. FINALI]]-Tabella1[[#This Row],[ASS.INIZIALI]]</f>
        <v>55</v>
      </c>
      <c r="K859" t="s">
        <v>20</v>
      </c>
      <c r="M859" s="6">
        <f>ROUNDDOWN(IF(Tabella1[[#This Row],[DOPPIO OPERATORE '[SI/NO']]]="SI",Tabella1[[#This Row],[DIFFERENZA]]/2,Tabella1[[#This Row],[DIFFERENZA]]),0)</f>
        <v>55</v>
      </c>
      <c r="O859" s="6">
        <f>Tabella1[[#This Row],[DIFFERENZA EFFETTIVA SE DOPPIO OPERATORE]]-Tabella1[[#This Row],[SCARTI]]</f>
        <v>55</v>
      </c>
      <c r="P859" s="4">
        <v>0.33333333333333331</v>
      </c>
      <c r="Q859" s="4">
        <v>0.375</v>
      </c>
      <c r="R859" s="5">
        <f>Tabella1[[#This Row],[ORA FINE MATTINA]]-Tabella1[[#This Row],[ORA INIZIO MATTINA]]</f>
        <v>4.1666666666666685E-2</v>
      </c>
      <c r="S859" s="4"/>
      <c r="T859" s="4"/>
      <c r="U859" s="5">
        <f>Tabella1[[#This Row],[ORA FINE POMERIGGIO]]-Tabella1[[#This Row],[ORA INIZIO POMERIGGIO]]</f>
        <v>0</v>
      </c>
      <c r="V859" s="5">
        <f>Tabella1[[#This Row],[TOT. TEMPO POMERIGGIO]]+Tabella1[[#This Row],[TOT. TEMPO MATTINA]]</f>
        <v>4.1666666666666685E-2</v>
      </c>
      <c r="W859" s="7">
        <f>((HOUR(Tabella1[[#This Row],[TOT. ORE]])*60)+MINUTE(Tabella1[[#This Row],[TOT. ORE]]))</f>
        <v>60</v>
      </c>
      <c r="Y859" s="6">
        <f>Tabella1[[#This Row],[TOT. MINUTI]]-Tabella1[[#This Row],[FERMO MACCHINA]]</f>
        <v>60</v>
      </c>
      <c r="Z859" s="6">
        <f>ROUNDDOWN(Tabella1[[#This Row],[DIFFERENZA EFFETTIVA - SCARTI]]/Tabella1[[#This Row],[TEMPO EFFETTIVO]]*60,0)</f>
        <v>55</v>
      </c>
    </row>
    <row r="860" spans="1:27" x14ac:dyDescent="0.25">
      <c r="A860" s="1">
        <v>44679</v>
      </c>
      <c r="B860">
        <v>1</v>
      </c>
      <c r="C860" s="6" t="str">
        <f>VLOOKUP(Tabella1[[#This Row],[COD. OPERATORE]],Tabella3[],2,FALSE)</f>
        <v>ROBY</v>
      </c>
      <c r="D860" t="s">
        <v>16</v>
      </c>
      <c r="E860" t="s">
        <v>211</v>
      </c>
      <c r="F860">
        <v>3</v>
      </c>
      <c r="G860" s="6" t="str">
        <f>VLOOKUP(Tabella1[[#This Row],[COD. MACCHINA]],Tabella35[],2,FALSE)</f>
        <v>MUPI matr.1501</v>
      </c>
      <c r="H860">
        <v>195</v>
      </c>
      <c r="I860">
        <v>250</v>
      </c>
      <c r="J860" s="6">
        <f>Tabella1[[#This Row],[ASS. FINALI]]-Tabella1[[#This Row],[ASS.INIZIALI]]</f>
        <v>55</v>
      </c>
      <c r="K860" t="s">
        <v>20</v>
      </c>
      <c r="M860" s="6">
        <f>ROUNDDOWN(IF(Tabella1[[#This Row],[DOPPIO OPERATORE '[SI/NO']]]="SI",Tabella1[[#This Row],[DIFFERENZA]]/2,Tabella1[[#This Row],[DIFFERENZA]]),0)</f>
        <v>55</v>
      </c>
      <c r="O860" s="6">
        <f>Tabella1[[#This Row],[DIFFERENZA EFFETTIVA SE DOPPIO OPERATORE]]-Tabella1[[#This Row],[SCARTI]]</f>
        <v>55</v>
      </c>
      <c r="P860" s="4">
        <v>0.33333333333333331</v>
      </c>
      <c r="Q860" s="4">
        <v>0.375</v>
      </c>
      <c r="R860" s="5">
        <f>Tabella1[[#This Row],[ORA FINE MATTINA]]-Tabella1[[#This Row],[ORA INIZIO MATTINA]]</f>
        <v>4.1666666666666685E-2</v>
      </c>
      <c r="S860" s="4"/>
      <c r="T860" s="4"/>
      <c r="U860" s="5">
        <f>Tabella1[[#This Row],[ORA FINE POMERIGGIO]]-Tabella1[[#This Row],[ORA INIZIO POMERIGGIO]]</f>
        <v>0</v>
      </c>
      <c r="V860" s="5">
        <f>Tabella1[[#This Row],[TOT. TEMPO POMERIGGIO]]+Tabella1[[#This Row],[TOT. TEMPO MATTINA]]</f>
        <v>4.1666666666666685E-2</v>
      </c>
      <c r="W860" s="7">
        <f>((HOUR(Tabella1[[#This Row],[TOT. ORE]])*60)+MINUTE(Tabella1[[#This Row],[TOT. ORE]]))</f>
        <v>60</v>
      </c>
      <c r="Y860" s="6">
        <f>Tabella1[[#This Row],[TOT. MINUTI]]-Tabella1[[#This Row],[FERMO MACCHINA]]</f>
        <v>60</v>
      </c>
      <c r="Z860" s="6">
        <f>ROUNDDOWN(Tabella1[[#This Row],[DIFFERENZA EFFETTIVA - SCARTI]]/Tabella1[[#This Row],[TEMPO EFFETTIVO]]*60,0)</f>
        <v>55</v>
      </c>
    </row>
    <row r="861" spans="1:27" x14ac:dyDescent="0.25">
      <c r="A861" s="1">
        <v>44679</v>
      </c>
      <c r="B861">
        <v>1</v>
      </c>
      <c r="C861" s="6" t="str">
        <f>VLOOKUP(Tabella1[[#This Row],[COD. OPERATORE]],Tabella3[],2,FALSE)</f>
        <v>ROBY</v>
      </c>
      <c r="D861" t="s">
        <v>16</v>
      </c>
      <c r="E861" t="s">
        <v>369</v>
      </c>
      <c r="F861">
        <v>3</v>
      </c>
      <c r="G861" s="6" t="str">
        <f>VLOOKUP(Tabella1[[#This Row],[COD. MACCHINA]],Tabella35[],2,FALSE)</f>
        <v>MUPI matr.1501</v>
      </c>
      <c r="H861">
        <v>0</v>
      </c>
      <c r="I861">
        <v>200</v>
      </c>
      <c r="J861" s="6">
        <f>Tabella1[[#This Row],[ASS. FINALI]]-Tabella1[[#This Row],[ASS.INIZIALI]]</f>
        <v>200</v>
      </c>
      <c r="K861" t="s">
        <v>20</v>
      </c>
      <c r="M861" s="6">
        <f>ROUNDDOWN(IF(Tabella1[[#This Row],[DOPPIO OPERATORE '[SI/NO']]]="SI",Tabella1[[#This Row],[DIFFERENZA]]/2,Tabella1[[#This Row],[DIFFERENZA]]),0)</f>
        <v>200</v>
      </c>
      <c r="O861" s="6">
        <f>Tabella1[[#This Row],[DIFFERENZA EFFETTIVA SE DOPPIO OPERATORE]]-Tabella1[[#This Row],[SCARTI]]</f>
        <v>200</v>
      </c>
      <c r="P861" s="4">
        <v>0.375</v>
      </c>
      <c r="Q861" s="4">
        <v>0.43402777777777773</v>
      </c>
      <c r="R861" s="5">
        <f>Tabella1[[#This Row],[ORA FINE MATTINA]]-Tabella1[[#This Row],[ORA INIZIO MATTINA]]</f>
        <v>5.9027777777777735E-2</v>
      </c>
      <c r="S861" s="4"/>
      <c r="T861" s="4"/>
      <c r="U861" s="5">
        <f>Tabella1[[#This Row],[ORA FINE POMERIGGIO]]-Tabella1[[#This Row],[ORA INIZIO POMERIGGIO]]</f>
        <v>0</v>
      </c>
      <c r="V861" s="5">
        <f>Tabella1[[#This Row],[TOT. TEMPO POMERIGGIO]]+Tabella1[[#This Row],[TOT. TEMPO MATTINA]]</f>
        <v>5.9027777777777735E-2</v>
      </c>
      <c r="W861" s="7">
        <f>((HOUR(Tabella1[[#This Row],[TOT. ORE]])*60)+MINUTE(Tabella1[[#This Row],[TOT. ORE]]))</f>
        <v>85</v>
      </c>
      <c r="Y861" s="6">
        <f>Tabella1[[#This Row],[TOT. MINUTI]]-Tabella1[[#This Row],[FERMO MACCHINA]]</f>
        <v>85</v>
      </c>
      <c r="Z861" s="6">
        <f>ROUNDDOWN(Tabella1[[#This Row],[DIFFERENZA EFFETTIVA - SCARTI]]/Tabella1[[#This Row],[TEMPO EFFETTIVO]]*60,0)</f>
        <v>141</v>
      </c>
      <c r="AA861" t="s">
        <v>370</v>
      </c>
    </row>
    <row r="862" spans="1:27" x14ac:dyDescent="0.25">
      <c r="A862" s="1">
        <v>44679</v>
      </c>
      <c r="B862">
        <v>1</v>
      </c>
      <c r="C862" s="6" t="str">
        <f>VLOOKUP(Tabella1[[#This Row],[COD. OPERATORE]],Tabella3[],2,FALSE)</f>
        <v>ROBY</v>
      </c>
      <c r="D862" t="s">
        <v>16</v>
      </c>
      <c r="E862" t="s">
        <v>369</v>
      </c>
      <c r="F862" t="s">
        <v>64</v>
      </c>
      <c r="G862" s="6" t="str">
        <f>VLOOKUP(Tabella1[[#This Row],[COD. MACCHINA]],Tabella35[],2,FALSE)</f>
        <v>MANUALE</v>
      </c>
      <c r="H862">
        <v>0</v>
      </c>
      <c r="I862">
        <v>200</v>
      </c>
      <c r="J862" s="6">
        <f>Tabella1[[#This Row],[ASS. FINALI]]-Tabella1[[#This Row],[ASS.INIZIALI]]</f>
        <v>200</v>
      </c>
      <c r="K862" t="s">
        <v>20</v>
      </c>
      <c r="M862" s="6">
        <f>ROUNDDOWN(IF(Tabella1[[#This Row],[DOPPIO OPERATORE '[SI/NO']]]="SI",Tabella1[[#This Row],[DIFFERENZA]]/2,Tabella1[[#This Row],[DIFFERENZA]]),0)</f>
        <v>200</v>
      </c>
      <c r="O862" s="6">
        <f>Tabella1[[#This Row],[DIFFERENZA EFFETTIVA SE DOPPIO OPERATORE]]-Tabella1[[#This Row],[SCARTI]]</f>
        <v>200</v>
      </c>
      <c r="P862" s="4">
        <v>0.43402777777777773</v>
      </c>
      <c r="Q862" s="4">
        <v>0.47569444444444442</v>
      </c>
      <c r="R862" s="5">
        <f>Tabella1[[#This Row],[ORA FINE MATTINA]]-Tabella1[[#This Row],[ORA INIZIO MATTINA]]</f>
        <v>4.1666666666666685E-2</v>
      </c>
      <c r="S862" s="4"/>
      <c r="T862" s="4"/>
      <c r="U862" s="5">
        <f>Tabella1[[#This Row],[ORA FINE POMERIGGIO]]-Tabella1[[#This Row],[ORA INIZIO POMERIGGIO]]</f>
        <v>0</v>
      </c>
      <c r="V862" s="5">
        <f>Tabella1[[#This Row],[TOT. TEMPO POMERIGGIO]]+Tabella1[[#This Row],[TOT. TEMPO MATTINA]]</f>
        <v>4.1666666666666685E-2</v>
      </c>
      <c r="W862" s="7">
        <f>((HOUR(Tabella1[[#This Row],[TOT. ORE]])*60)+MINUTE(Tabella1[[#This Row],[TOT. ORE]]))</f>
        <v>60</v>
      </c>
      <c r="Y862" s="6">
        <f>Tabella1[[#This Row],[TOT. MINUTI]]-Tabella1[[#This Row],[FERMO MACCHINA]]</f>
        <v>60</v>
      </c>
      <c r="Z862" s="6">
        <f>ROUNDDOWN(Tabella1[[#This Row],[DIFFERENZA EFFETTIVA - SCARTI]]/Tabella1[[#This Row],[TEMPO EFFETTIVO]]*60,0)</f>
        <v>200</v>
      </c>
      <c r="AA862" t="s">
        <v>370</v>
      </c>
    </row>
    <row r="863" spans="1:27" x14ac:dyDescent="0.25">
      <c r="A863" s="1">
        <v>44679</v>
      </c>
      <c r="B863">
        <v>1</v>
      </c>
      <c r="C863" s="6" t="str">
        <f>VLOOKUP(Tabella1[[#This Row],[COD. OPERATORE]],Tabella3[],2,FALSE)</f>
        <v>ROBY</v>
      </c>
      <c r="D863" t="s">
        <v>74</v>
      </c>
      <c r="E863" t="s">
        <v>371</v>
      </c>
      <c r="F863">
        <v>22</v>
      </c>
      <c r="G863" s="6" t="str">
        <f>VLOOKUP(Tabella1[[#This Row],[COD. MACCHINA]],Tabella35[],2,FALSE)</f>
        <v>LASER VIOLA</v>
      </c>
      <c r="H863">
        <v>1046</v>
      </c>
      <c r="I863">
        <v>1342</v>
      </c>
      <c r="J863" s="6">
        <f>Tabella1[[#This Row],[ASS. FINALI]]-Tabella1[[#This Row],[ASS.INIZIALI]]</f>
        <v>296</v>
      </c>
      <c r="K863" t="s">
        <v>20</v>
      </c>
      <c r="M863" s="6">
        <f>ROUNDDOWN(IF(Tabella1[[#This Row],[DOPPIO OPERATORE '[SI/NO']]]="SI",Tabella1[[#This Row],[DIFFERENZA]]/2,Tabella1[[#This Row],[DIFFERENZA]]),0)</f>
        <v>296</v>
      </c>
      <c r="O863" s="6">
        <f>Tabella1[[#This Row],[DIFFERENZA EFFETTIVA SE DOPPIO OPERATORE]]-Tabella1[[#This Row],[SCARTI]]</f>
        <v>296</v>
      </c>
      <c r="P863" s="4">
        <v>0.62986111111111109</v>
      </c>
      <c r="Q863" s="4">
        <v>0.73472222222222217</v>
      </c>
      <c r="R863" s="5">
        <f>Tabella1[[#This Row],[ORA FINE MATTINA]]-Tabella1[[#This Row],[ORA INIZIO MATTINA]]</f>
        <v>0.10486111111111107</v>
      </c>
      <c r="S863" s="4"/>
      <c r="T863" s="4"/>
      <c r="U863" s="5">
        <f>Tabella1[[#This Row],[ORA FINE POMERIGGIO]]-Tabella1[[#This Row],[ORA INIZIO POMERIGGIO]]</f>
        <v>0</v>
      </c>
      <c r="V863" s="5">
        <f>Tabella1[[#This Row],[TOT. TEMPO POMERIGGIO]]+Tabella1[[#This Row],[TOT. TEMPO MATTINA]]</f>
        <v>0.10486111111111107</v>
      </c>
      <c r="W863" s="7">
        <f>((HOUR(Tabella1[[#This Row],[TOT. ORE]])*60)+MINUTE(Tabella1[[#This Row],[TOT. ORE]]))</f>
        <v>151</v>
      </c>
      <c r="Y863" s="6">
        <f>Tabella1[[#This Row],[TOT. MINUTI]]-Tabella1[[#This Row],[FERMO MACCHINA]]</f>
        <v>151</v>
      </c>
      <c r="Z863" s="6">
        <f>ROUNDDOWN(Tabella1[[#This Row],[DIFFERENZA EFFETTIVA - SCARTI]]/Tabella1[[#This Row],[TEMPO EFFETTIVO]]*60,0)</f>
        <v>117</v>
      </c>
    </row>
    <row r="864" spans="1:27" x14ac:dyDescent="0.25">
      <c r="A864" s="1">
        <v>44680</v>
      </c>
      <c r="B864">
        <v>1</v>
      </c>
      <c r="C864" s="6" t="str">
        <f>VLOOKUP(Tabella1[[#This Row],[COD. OPERATORE]],Tabella3[],2,FALSE)</f>
        <v>ROBY</v>
      </c>
      <c r="D864" t="s">
        <v>16</v>
      </c>
      <c r="E864" t="s">
        <v>26</v>
      </c>
      <c r="F864">
        <v>6</v>
      </c>
      <c r="G864" s="6" t="str">
        <f>VLOOKUP(Tabella1[[#This Row],[COD. MACCHINA]],Tabella35[],2,FALSE)</f>
        <v>MSA matr.4319</v>
      </c>
      <c r="H864">
        <v>594247</v>
      </c>
      <c r="I864">
        <v>594758</v>
      </c>
      <c r="J864" s="6">
        <f>Tabella1[[#This Row],[ASS. FINALI]]-Tabella1[[#This Row],[ASS.INIZIALI]]</f>
        <v>511</v>
      </c>
      <c r="K864" t="s">
        <v>58</v>
      </c>
      <c r="L864">
        <v>31</v>
      </c>
      <c r="M864" s="6">
        <f>ROUNDDOWN(IF(Tabella1[[#This Row],[DOPPIO OPERATORE '[SI/NO']]]="SI",Tabella1[[#This Row],[DIFFERENZA]]/2,Tabella1[[#This Row],[DIFFERENZA]]),0)</f>
        <v>255</v>
      </c>
      <c r="O864" s="6">
        <f>Tabella1[[#This Row],[DIFFERENZA EFFETTIVA SE DOPPIO OPERATORE]]-Tabella1[[#This Row],[SCARTI]]</f>
        <v>255</v>
      </c>
      <c r="P864" s="4">
        <v>0.60763888888888895</v>
      </c>
      <c r="Q864" s="4">
        <v>0.70833333333333337</v>
      </c>
      <c r="R864" s="5">
        <f>Tabella1[[#This Row],[ORA FINE MATTINA]]-Tabella1[[#This Row],[ORA INIZIO MATTINA]]</f>
        <v>0.10069444444444442</v>
      </c>
      <c r="S864" s="4"/>
      <c r="T864" s="4"/>
      <c r="U864" s="5">
        <f>Tabella1[[#This Row],[ORA FINE POMERIGGIO]]-Tabella1[[#This Row],[ORA INIZIO POMERIGGIO]]</f>
        <v>0</v>
      </c>
      <c r="V864" s="5">
        <f>Tabella1[[#This Row],[TOT. TEMPO POMERIGGIO]]+Tabella1[[#This Row],[TOT. TEMPO MATTINA]]</f>
        <v>0.10069444444444442</v>
      </c>
      <c r="W864" s="7">
        <f>((HOUR(Tabella1[[#This Row],[TOT. ORE]])*60)+MINUTE(Tabella1[[#This Row],[TOT. ORE]]))</f>
        <v>145</v>
      </c>
      <c r="Y864" s="6">
        <f>Tabella1[[#This Row],[TOT. MINUTI]]-Tabella1[[#This Row],[FERMO MACCHINA]]</f>
        <v>145</v>
      </c>
      <c r="Z864" s="6">
        <f>ROUNDDOWN(Tabella1[[#This Row],[DIFFERENZA EFFETTIVA - SCARTI]]/Tabella1[[#This Row],[TEMPO EFFETTIVO]]*60,0)</f>
        <v>105</v>
      </c>
    </row>
    <row r="865" spans="1:27" x14ac:dyDescent="0.25">
      <c r="A865" s="1">
        <v>44680</v>
      </c>
      <c r="B865">
        <v>1</v>
      </c>
      <c r="C865" s="6" t="str">
        <f>VLOOKUP(Tabella1[[#This Row],[COD. OPERATORE]],Tabella3[],2,FALSE)</f>
        <v>ROBY</v>
      </c>
      <c r="D865" t="s">
        <v>56</v>
      </c>
      <c r="E865" t="s">
        <v>261</v>
      </c>
      <c r="F865">
        <v>12</v>
      </c>
      <c r="G865" s="6" t="str">
        <f>VLOOKUP(Tabella1[[#This Row],[COD. MACCHINA]],Tabella35[],2,FALSE)</f>
        <v>FRESA matr.550/6</v>
      </c>
      <c r="H865">
        <v>3900</v>
      </c>
      <c r="I865">
        <v>6800</v>
      </c>
      <c r="J865" s="6">
        <f>Tabella1[[#This Row],[ASS. FINALI]]-Tabella1[[#This Row],[ASS.INIZIALI]]</f>
        <v>2900</v>
      </c>
      <c r="K865" t="s">
        <v>20</v>
      </c>
      <c r="M865" s="6">
        <f>ROUNDDOWN(IF(Tabella1[[#This Row],[DOPPIO OPERATORE '[SI/NO']]]="SI",Tabella1[[#This Row],[DIFFERENZA]]/2,Tabella1[[#This Row],[DIFFERENZA]]),0)</f>
        <v>2900</v>
      </c>
      <c r="O865" s="6">
        <f>Tabella1[[#This Row],[DIFFERENZA EFFETTIVA SE DOPPIO OPERATORE]]-Tabella1[[#This Row],[SCARTI]]</f>
        <v>2900</v>
      </c>
      <c r="P865" s="4">
        <v>0.33333333333333331</v>
      </c>
      <c r="Q865" s="4">
        <v>0.5</v>
      </c>
      <c r="R865" s="5">
        <f>Tabella1[[#This Row],[ORA FINE MATTINA]]-Tabella1[[#This Row],[ORA INIZIO MATTINA]]</f>
        <v>0.16666666666666669</v>
      </c>
      <c r="S865" s="4">
        <v>0.5625</v>
      </c>
      <c r="T865" s="4">
        <v>0.60416666666666663</v>
      </c>
      <c r="U865" s="5">
        <f>Tabella1[[#This Row],[ORA FINE POMERIGGIO]]-Tabella1[[#This Row],[ORA INIZIO POMERIGGIO]]</f>
        <v>4.166666666666663E-2</v>
      </c>
      <c r="V865" s="5">
        <f>Tabella1[[#This Row],[TOT. TEMPO POMERIGGIO]]+Tabella1[[#This Row],[TOT. TEMPO MATTINA]]</f>
        <v>0.20833333333333331</v>
      </c>
      <c r="W865" s="7">
        <f>((HOUR(Tabella1[[#This Row],[TOT. ORE]])*60)+MINUTE(Tabella1[[#This Row],[TOT. ORE]]))</f>
        <v>300</v>
      </c>
      <c r="Y865" s="6">
        <f>Tabella1[[#This Row],[TOT. MINUTI]]-Tabella1[[#This Row],[FERMO MACCHINA]]</f>
        <v>300</v>
      </c>
      <c r="Z865" s="6">
        <f>ROUNDDOWN(Tabella1[[#This Row],[DIFFERENZA EFFETTIVA - SCARTI]]/Tabella1[[#This Row],[TEMPO EFFETTIVO]]*60,0)</f>
        <v>580</v>
      </c>
      <c r="AA865" t="s">
        <v>372</v>
      </c>
    </row>
    <row r="866" spans="1:27" x14ac:dyDescent="0.25">
      <c r="A866" s="1">
        <v>44680</v>
      </c>
      <c r="B866">
        <v>1</v>
      </c>
      <c r="C866" s="6" t="str">
        <f>VLOOKUP(Tabella1[[#This Row],[COD. OPERATORE]],Tabella3[],2,FALSE)</f>
        <v>ROBY</v>
      </c>
      <c r="D866" t="s">
        <v>56</v>
      </c>
      <c r="E866" t="s">
        <v>108</v>
      </c>
      <c r="F866" t="s">
        <v>64</v>
      </c>
      <c r="G866" s="6" t="str">
        <f>VLOOKUP(Tabella1[[#This Row],[COD. MACCHINA]],Tabella35[],2,FALSE)</f>
        <v>MANUALE</v>
      </c>
      <c r="H866">
        <v>90</v>
      </c>
      <c r="I866">
        <v>200</v>
      </c>
      <c r="J866" s="6">
        <f>Tabella1[[#This Row],[ASS. FINALI]]-Tabella1[[#This Row],[ASS.INIZIALI]]</f>
        <v>110</v>
      </c>
      <c r="K866" t="s">
        <v>58</v>
      </c>
      <c r="L866">
        <v>33</v>
      </c>
      <c r="M866" s="6">
        <f>ROUNDDOWN(IF(Tabella1[[#This Row],[DOPPIO OPERATORE '[SI/NO']]]="SI",Tabella1[[#This Row],[DIFFERENZA]]/2,Tabella1[[#This Row],[DIFFERENZA]]),0)</f>
        <v>55</v>
      </c>
      <c r="O866" s="6">
        <f>Tabella1[[#This Row],[DIFFERENZA EFFETTIVA SE DOPPIO OPERATORE]]-Tabella1[[#This Row],[SCARTI]]</f>
        <v>55</v>
      </c>
      <c r="P866" s="4">
        <v>0.70833333333333337</v>
      </c>
      <c r="Q866" s="4">
        <v>0.72916666666666663</v>
      </c>
      <c r="R866" s="5">
        <f>Tabella1[[#This Row],[ORA FINE MATTINA]]-Tabella1[[#This Row],[ORA INIZIO MATTINA]]</f>
        <v>2.0833333333333259E-2</v>
      </c>
      <c r="S866" s="4"/>
      <c r="T866" s="4"/>
      <c r="U866" s="5">
        <f>Tabella1[[#This Row],[ORA FINE POMERIGGIO]]-Tabella1[[#This Row],[ORA INIZIO POMERIGGIO]]</f>
        <v>0</v>
      </c>
      <c r="V866" s="5">
        <f>Tabella1[[#This Row],[TOT. TEMPO POMERIGGIO]]+Tabella1[[#This Row],[TOT. TEMPO MATTINA]]</f>
        <v>2.0833333333333259E-2</v>
      </c>
      <c r="W866" s="7">
        <f>((HOUR(Tabella1[[#This Row],[TOT. ORE]])*60)+MINUTE(Tabella1[[#This Row],[TOT. ORE]]))</f>
        <v>30</v>
      </c>
      <c r="Y866" s="6">
        <f>Tabella1[[#This Row],[TOT. MINUTI]]-Tabella1[[#This Row],[FERMO MACCHINA]]</f>
        <v>30</v>
      </c>
      <c r="Z866" s="6">
        <f>ROUNDDOWN(Tabella1[[#This Row],[DIFFERENZA EFFETTIVA - SCARTI]]/Tabella1[[#This Row],[TEMPO EFFETTIVO]]*60,0)</f>
        <v>110</v>
      </c>
    </row>
    <row r="867" spans="1:27" x14ac:dyDescent="0.25">
      <c r="A867" s="1">
        <v>44680</v>
      </c>
      <c r="B867">
        <v>33</v>
      </c>
      <c r="C867" s="6" t="str">
        <f>VLOOKUP(Tabella1[[#This Row],[COD. OPERATORE]],Tabella3[],2,FALSE)</f>
        <v>KETTY</v>
      </c>
      <c r="D867" t="s">
        <v>262</v>
      </c>
      <c r="E867" t="s">
        <v>69</v>
      </c>
      <c r="F867">
        <v>7</v>
      </c>
      <c r="G867" s="6" t="str">
        <f>VLOOKUP(Tabella1[[#This Row],[COD. MACCHINA]],Tabella35[],2,FALSE)</f>
        <v>MSA matr.2316</v>
      </c>
      <c r="H867">
        <v>2436887</v>
      </c>
      <c r="I867">
        <v>2438758</v>
      </c>
      <c r="J867" s="6">
        <f>Tabella1[[#This Row],[ASS. FINALI]]-Tabella1[[#This Row],[ASS.INIZIALI]]</f>
        <v>1871</v>
      </c>
      <c r="K867" t="s">
        <v>20</v>
      </c>
      <c r="M867" s="6">
        <f>ROUNDDOWN(IF(Tabella1[[#This Row],[DOPPIO OPERATORE '[SI/NO']]]="SI",Tabella1[[#This Row],[DIFFERENZA]]/2,Tabella1[[#This Row],[DIFFERENZA]]),0)</f>
        <v>1871</v>
      </c>
      <c r="O867" s="6">
        <f>Tabella1[[#This Row],[DIFFERENZA EFFETTIVA SE DOPPIO OPERATORE]]-Tabella1[[#This Row],[SCARTI]]</f>
        <v>1871</v>
      </c>
      <c r="P867" s="4">
        <v>0.375</v>
      </c>
      <c r="Q867" s="4">
        <v>0.5</v>
      </c>
      <c r="R867" s="5">
        <f>Tabella1[[#This Row],[ORA FINE MATTINA]]-Tabella1[[#This Row],[ORA INIZIO MATTINA]]</f>
        <v>0.125</v>
      </c>
      <c r="S867" s="4">
        <v>0.5625</v>
      </c>
      <c r="T867" s="4">
        <v>0.64236111111111105</v>
      </c>
      <c r="U867" s="5">
        <f>Tabella1[[#This Row],[ORA FINE POMERIGGIO]]-Tabella1[[#This Row],[ORA INIZIO POMERIGGIO]]</f>
        <v>7.9861111111111049E-2</v>
      </c>
      <c r="V867" s="5">
        <f>Tabella1[[#This Row],[TOT. TEMPO POMERIGGIO]]+Tabella1[[#This Row],[TOT. TEMPO MATTINA]]</f>
        <v>0.20486111111111105</v>
      </c>
      <c r="W867" s="7">
        <f>((HOUR(Tabella1[[#This Row],[TOT. ORE]])*60)+MINUTE(Tabella1[[#This Row],[TOT. ORE]]))</f>
        <v>295</v>
      </c>
      <c r="Y867" s="6">
        <f>Tabella1[[#This Row],[TOT. MINUTI]]-Tabella1[[#This Row],[FERMO MACCHINA]]</f>
        <v>295</v>
      </c>
      <c r="Z867" s="6">
        <f>ROUNDDOWN(Tabella1[[#This Row],[DIFFERENZA EFFETTIVA - SCARTI]]/Tabella1[[#This Row],[TEMPO EFFETTIVO]]*60,0)</f>
        <v>380</v>
      </c>
    </row>
    <row r="868" spans="1:27" x14ac:dyDescent="0.25">
      <c r="A868" s="1">
        <v>44680</v>
      </c>
      <c r="B868">
        <v>33</v>
      </c>
      <c r="C868" s="6" t="str">
        <f>VLOOKUP(Tabella1[[#This Row],[COD. OPERATORE]],Tabella3[],2,FALSE)</f>
        <v>KETTY</v>
      </c>
      <c r="D868" t="s">
        <v>202</v>
      </c>
      <c r="E868" t="s">
        <v>373</v>
      </c>
      <c r="F868" t="s">
        <v>64</v>
      </c>
      <c r="G868" s="6" t="str">
        <f>VLOOKUP(Tabella1[[#This Row],[COD. MACCHINA]],Tabella35[],2,FALSE)</f>
        <v>MANUALE</v>
      </c>
      <c r="H868">
        <v>126</v>
      </c>
      <c r="I868">
        <v>309</v>
      </c>
      <c r="J868" s="6">
        <f>Tabella1[[#This Row],[ASS. FINALI]]-Tabella1[[#This Row],[ASS.INIZIALI]]</f>
        <v>183</v>
      </c>
      <c r="K868" t="s">
        <v>20</v>
      </c>
      <c r="M868" s="6">
        <f>ROUNDDOWN(IF(Tabella1[[#This Row],[DOPPIO OPERATORE '[SI/NO']]]="SI",Tabella1[[#This Row],[DIFFERENZA]]/2,Tabella1[[#This Row],[DIFFERENZA]]),0)</f>
        <v>183</v>
      </c>
      <c r="O868" s="6">
        <f>Tabella1[[#This Row],[DIFFERENZA EFFETTIVA SE DOPPIO OPERATORE]]-Tabella1[[#This Row],[SCARTI]]</f>
        <v>183</v>
      </c>
      <c r="P868" s="4">
        <v>0.64236111111111105</v>
      </c>
      <c r="Q868" s="4">
        <v>0.6875</v>
      </c>
      <c r="R868" s="5">
        <f>Tabella1[[#This Row],[ORA FINE MATTINA]]-Tabella1[[#This Row],[ORA INIZIO MATTINA]]</f>
        <v>4.5138888888888951E-2</v>
      </c>
      <c r="S868" s="4"/>
      <c r="T868" s="4"/>
      <c r="U868" s="5">
        <f>Tabella1[[#This Row],[ORA FINE POMERIGGIO]]-Tabella1[[#This Row],[ORA INIZIO POMERIGGIO]]</f>
        <v>0</v>
      </c>
      <c r="V868" s="5">
        <f>Tabella1[[#This Row],[TOT. TEMPO POMERIGGIO]]+Tabella1[[#This Row],[TOT. TEMPO MATTINA]]</f>
        <v>4.5138888888888951E-2</v>
      </c>
      <c r="W868" s="7">
        <f>((HOUR(Tabella1[[#This Row],[TOT. ORE]])*60)+MINUTE(Tabella1[[#This Row],[TOT. ORE]]))</f>
        <v>65</v>
      </c>
      <c r="Y868" s="6">
        <f>Tabella1[[#This Row],[TOT. MINUTI]]-Tabella1[[#This Row],[FERMO MACCHINA]]</f>
        <v>65</v>
      </c>
      <c r="Z868" s="6">
        <f>ROUNDDOWN(Tabella1[[#This Row],[DIFFERENZA EFFETTIVA - SCARTI]]/Tabella1[[#This Row],[TEMPO EFFETTIVO]]*60,0)</f>
        <v>168</v>
      </c>
    </row>
    <row r="869" spans="1:27" x14ac:dyDescent="0.25">
      <c r="A869" s="1">
        <v>44680</v>
      </c>
      <c r="B869">
        <v>33</v>
      </c>
      <c r="C869" s="6" t="str">
        <f>VLOOKUP(Tabella1[[#This Row],[COD. OPERATORE]],Tabella3[],2,FALSE)</f>
        <v>KETTY</v>
      </c>
      <c r="D869" t="s">
        <v>56</v>
      </c>
      <c r="E869" t="s">
        <v>108</v>
      </c>
      <c r="F869" t="s">
        <v>64</v>
      </c>
      <c r="G869" s="6" t="str">
        <f>VLOOKUP(Tabella1[[#This Row],[COD. MACCHINA]],Tabella35[],2,FALSE)</f>
        <v>MANUALE</v>
      </c>
      <c r="H869">
        <v>0</v>
      </c>
      <c r="I869">
        <v>200</v>
      </c>
      <c r="J869" s="6">
        <f>Tabella1[[#This Row],[ASS. FINALI]]-Tabella1[[#This Row],[ASS.INIZIALI]]</f>
        <v>200</v>
      </c>
      <c r="K869" t="s">
        <v>58</v>
      </c>
      <c r="L869">
        <v>1</v>
      </c>
      <c r="M869" s="6">
        <f>ROUNDDOWN(IF(Tabella1[[#This Row],[DOPPIO OPERATORE '[SI/NO']]]="SI",Tabella1[[#This Row],[DIFFERENZA]]/2,Tabella1[[#This Row],[DIFFERENZA]]),0)</f>
        <v>100</v>
      </c>
      <c r="O869" s="6">
        <f>Tabella1[[#This Row],[DIFFERENZA EFFETTIVA SE DOPPIO OPERATORE]]-Tabella1[[#This Row],[SCARTI]]</f>
        <v>100</v>
      </c>
      <c r="P869" s="4">
        <v>0.6875</v>
      </c>
      <c r="Q869" s="4">
        <v>0.72916666666666663</v>
      </c>
      <c r="R869" s="5">
        <f>Tabella1[[#This Row],[ORA FINE MATTINA]]-Tabella1[[#This Row],[ORA INIZIO MATTINA]]</f>
        <v>4.166666666666663E-2</v>
      </c>
      <c r="S869" s="4"/>
      <c r="T869" s="4"/>
      <c r="U869" s="5">
        <f>Tabella1[[#This Row],[ORA FINE POMERIGGIO]]-Tabella1[[#This Row],[ORA INIZIO POMERIGGIO]]</f>
        <v>0</v>
      </c>
      <c r="V869" s="5">
        <f>Tabella1[[#This Row],[TOT. TEMPO POMERIGGIO]]+Tabella1[[#This Row],[TOT. TEMPO MATTINA]]</f>
        <v>4.166666666666663E-2</v>
      </c>
      <c r="W869" s="7">
        <f>((HOUR(Tabella1[[#This Row],[TOT. ORE]])*60)+MINUTE(Tabella1[[#This Row],[TOT. ORE]]))</f>
        <v>60</v>
      </c>
      <c r="Y869" s="6">
        <f>Tabella1[[#This Row],[TOT. MINUTI]]-Tabella1[[#This Row],[FERMO MACCHINA]]</f>
        <v>60</v>
      </c>
      <c r="Z869" s="6">
        <f>ROUNDDOWN(Tabella1[[#This Row],[DIFFERENZA EFFETTIVA - SCARTI]]/Tabella1[[#This Row],[TEMPO EFFETTIVO]]*60,0)</f>
        <v>100</v>
      </c>
    </row>
    <row r="870" spans="1:27" x14ac:dyDescent="0.25">
      <c r="A870" s="1">
        <v>44679</v>
      </c>
      <c r="B870">
        <v>11</v>
      </c>
      <c r="C870" s="6" t="str">
        <f>VLOOKUP(Tabella1[[#This Row],[COD. OPERATORE]],Tabella3[],2,FALSE)</f>
        <v>ILENIA</v>
      </c>
      <c r="D870" t="s">
        <v>56</v>
      </c>
      <c r="E870" t="s">
        <v>160</v>
      </c>
      <c r="F870" t="s">
        <v>64</v>
      </c>
      <c r="G870" s="6" t="str">
        <f>VLOOKUP(Tabella1[[#This Row],[COD. MACCHINA]],Tabella35[],2,FALSE)</f>
        <v>MANUALE</v>
      </c>
      <c r="H870">
        <v>0</v>
      </c>
      <c r="I870">
        <v>25</v>
      </c>
      <c r="J870" s="6">
        <f>Tabella1[[#This Row],[ASS. FINALI]]-Tabella1[[#This Row],[ASS.INIZIALI]]</f>
        <v>25</v>
      </c>
      <c r="K870" t="s">
        <v>20</v>
      </c>
      <c r="M870" s="6">
        <f>ROUNDDOWN(IF(Tabella1[[#This Row],[DOPPIO OPERATORE '[SI/NO']]]="SI",Tabella1[[#This Row],[DIFFERENZA]]/2,Tabella1[[#This Row],[DIFFERENZA]]),0)</f>
        <v>25</v>
      </c>
      <c r="O870" s="6">
        <f>Tabella1[[#This Row],[DIFFERENZA EFFETTIVA SE DOPPIO OPERATORE]]-Tabella1[[#This Row],[SCARTI]]</f>
        <v>25</v>
      </c>
      <c r="P870" s="4">
        <v>0.33333333333333331</v>
      </c>
      <c r="Q870" s="4">
        <v>0.37152777777777773</v>
      </c>
      <c r="R870" s="5">
        <f>Tabella1[[#This Row],[ORA FINE MATTINA]]-Tabella1[[#This Row],[ORA INIZIO MATTINA]]</f>
        <v>3.819444444444442E-2</v>
      </c>
      <c r="S870" s="4"/>
      <c r="T870" s="4"/>
      <c r="U870" s="5">
        <f>Tabella1[[#This Row],[ORA FINE POMERIGGIO]]-Tabella1[[#This Row],[ORA INIZIO POMERIGGIO]]</f>
        <v>0</v>
      </c>
      <c r="V870" s="5">
        <f>Tabella1[[#This Row],[TOT. TEMPO POMERIGGIO]]+Tabella1[[#This Row],[TOT. TEMPO MATTINA]]</f>
        <v>3.819444444444442E-2</v>
      </c>
      <c r="W870" s="7">
        <f>((HOUR(Tabella1[[#This Row],[TOT. ORE]])*60)+MINUTE(Tabella1[[#This Row],[TOT. ORE]]))</f>
        <v>55</v>
      </c>
      <c r="Y870" s="6">
        <f>Tabella1[[#This Row],[TOT. MINUTI]]-Tabella1[[#This Row],[FERMO MACCHINA]]</f>
        <v>55</v>
      </c>
      <c r="Z870" s="6">
        <f>ROUNDDOWN(Tabella1[[#This Row],[DIFFERENZA EFFETTIVA - SCARTI]]/Tabella1[[#This Row],[TEMPO EFFETTIVO]]*60,0)</f>
        <v>27</v>
      </c>
    </row>
    <row r="871" spans="1:27" x14ac:dyDescent="0.25">
      <c r="A871" s="1">
        <v>44679</v>
      </c>
      <c r="B871">
        <v>11</v>
      </c>
      <c r="C871" s="6" t="str">
        <f>VLOOKUP(Tabella1[[#This Row],[COD. OPERATORE]],Tabella3[],2,FALSE)</f>
        <v>ILENIA</v>
      </c>
      <c r="D871" t="s">
        <v>56</v>
      </c>
      <c r="E871" t="s">
        <v>326</v>
      </c>
      <c r="F871" t="s">
        <v>64</v>
      </c>
      <c r="G871" s="6" t="str">
        <f>VLOOKUP(Tabella1[[#This Row],[COD. MACCHINA]],Tabella35[],2,FALSE)</f>
        <v>MANUALE</v>
      </c>
      <c r="H871">
        <v>0</v>
      </c>
      <c r="I871">
        <v>125</v>
      </c>
      <c r="J871" s="6">
        <f>Tabella1[[#This Row],[ASS. FINALI]]-Tabella1[[#This Row],[ASS.INIZIALI]]</f>
        <v>125</v>
      </c>
      <c r="K871" t="s">
        <v>20</v>
      </c>
      <c r="M871" s="6">
        <f>ROUNDDOWN(IF(Tabella1[[#This Row],[DOPPIO OPERATORE '[SI/NO']]]="SI",Tabella1[[#This Row],[DIFFERENZA]]/2,Tabella1[[#This Row],[DIFFERENZA]]),0)</f>
        <v>125</v>
      </c>
      <c r="O871" s="6">
        <f>Tabella1[[#This Row],[DIFFERENZA EFFETTIVA SE DOPPIO OPERATORE]]-Tabella1[[#This Row],[SCARTI]]</f>
        <v>125</v>
      </c>
      <c r="P871" s="4">
        <v>0.37152777777777773</v>
      </c>
      <c r="Q871" s="4">
        <v>0.5</v>
      </c>
      <c r="R871" s="5">
        <f>Tabella1[[#This Row],[ORA FINE MATTINA]]-Tabella1[[#This Row],[ORA INIZIO MATTINA]]</f>
        <v>0.12847222222222227</v>
      </c>
      <c r="S871" s="4">
        <v>0.5625</v>
      </c>
      <c r="T871" s="4">
        <v>0.72916666666666663</v>
      </c>
      <c r="U871" s="5">
        <f>Tabella1[[#This Row],[ORA FINE POMERIGGIO]]-Tabella1[[#This Row],[ORA INIZIO POMERIGGIO]]</f>
        <v>0.16666666666666663</v>
      </c>
      <c r="V871" s="5">
        <f>Tabella1[[#This Row],[TOT. TEMPO POMERIGGIO]]+Tabella1[[#This Row],[TOT. TEMPO MATTINA]]</f>
        <v>0.2951388888888889</v>
      </c>
      <c r="W871" s="7">
        <f>((HOUR(Tabella1[[#This Row],[TOT. ORE]])*60)+MINUTE(Tabella1[[#This Row],[TOT. ORE]]))</f>
        <v>425</v>
      </c>
      <c r="Y871" s="6">
        <f>Tabella1[[#This Row],[TOT. MINUTI]]-Tabella1[[#This Row],[FERMO MACCHINA]]</f>
        <v>425</v>
      </c>
      <c r="Z871" s="6">
        <f>ROUNDDOWN(Tabella1[[#This Row],[DIFFERENZA EFFETTIVA - SCARTI]]/Tabella1[[#This Row],[TEMPO EFFETTIVO]]*60,0)</f>
        <v>17</v>
      </c>
      <c r="AA871" t="s">
        <v>66</v>
      </c>
    </row>
    <row r="872" spans="1:27" x14ac:dyDescent="0.25">
      <c r="A872" s="1">
        <v>44680</v>
      </c>
      <c r="B872">
        <v>11</v>
      </c>
      <c r="C872" s="6" t="str">
        <f>VLOOKUP(Tabella1[[#This Row],[COD. OPERATORE]],Tabella3[],2,FALSE)</f>
        <v>ILENIA</v>
      </c>
      <c r="D872" t="s">
        <v>56</v>
      </c>
      <c r="E872" t="s">
        <v>326</v>
      </c>
      <c r="F872" t="s">
        <v>64</v>
      </c>
      <c r="G872" s="6" t="str">
        <f>VLOOKUP(Tabella1[[#This Row],[COD. MACCHINA]],Tabella35[],2,FALSE)</f>
        <v>MANUALE</v>
      </c>
      <c r="H872">
        <v>125</v>
      </c>
      <c r="I872">
        <v>136</v>
      </c>
      <c r="J872" s="6">
        <f>Tabella1[[#This Row],[ASS. FINALI]]-Tabella1[[#This Row],[ASS.INIZIALI]]</f>
        <v>11</v>
      </c>
      <c r="K872" t="s">
        <v>20</v>
      </c>
      <c r="M872" s="6">
        <f>ROUNDDOWN(IF(Tabella1[[#This Row],[DOPPIO OPERATORE '[SI/NO']]]="SI",Tabella1[[#This Row],[DIFFERENZA]]/2,Tabella1[[#This Row],[DIFFERENZA]]),0)</f>
        <v>11</v>
      </c>
      <c r="O872" s="6">
        <f>Tabella1[[#This Row],[DIFFERENZA EFFETTIVA SE DOPPIO OPERATORE]]-Tabella1[[#This Row],[SCARTI]]</f>
        <v>11</v>
      </c>
      <c r="P872" s="4">
        <v>0.375</v>
      </c>
      <c r="Q872" s="4">
        <v>0.3923611111111111</v>
      </c>
      <c r="R872" s="5">
        <f>Tabella1[[#This Row],[ORA FINE MATTINA]]-Tabella1[[#This Row],[ORA INIZIO MATTINA]]</f>
        <v>1.7361111111111105E-2</v>
      </c>
      <c r="S872" s="4"/>
      <c r="T872" s="4"/>
      <c r="U872" s="5">
        <f>Tabella1[[#This Row],[ORA FINE POMERIGGIO]]-Tabella1[[#This Row],[ORA INIZIO POMERIGGIO]]</f>
        <v>0</v>
      </c>
      <c r="V872" s="5">
        <f>Tabella1[[#This Row],[TOT. TEMPO POMERIGGIO]]+Tabella1[[#This Row],[TOT. TEMPO MATTINA]]</f>
        <v>1.7361111111111105E-2</v>
      </c>
      <c r="W872" s="7">
        <f>((HOUR(Tabella1[[#This Row],[TOT. ORE]])*60)+MINUTE(Tabella1[[#This Row],[TOT. ORE]]))</f>
        <v>25</v>
      </c>
      <c r="Y872" s="6">
        <f>Tabella1[[#This Row],[TOT. MINUTI]]-Tabella1[[#This Row],[FERMO MACCHINA]]</f>
        <v>25</v>
      </c>
      <c r="Z872" s="6">
        <f>ROUNDDOWN(Tabella1[[#This Row],[DIFFERENZA EFFETTIVA - SCARTI]]/Tabella1[[#This Row],[TEMPO EFFETTIVO]]*60,0)</f>
        <v>26</v>
      </c>
      <c r="AA872" t="s">
        <v>66</v>
      </c>
    </row>
    <row r="873" spans="1:27" x14ac:dyDescent="0.25">
      <c r="A873" s="1">
        <v>44680</v>
      </c>
      <c r="B873">
        <v>11</v>
      </c>
      <c r="C873" s="6" t="str">
        <f>VLOOKUP(Tabella1[[#This Row],[COD. OPERATORE]],Tabella3[],2,FALSE)</f>
        <v>ILENIA</v>
      </c>
      <c r="D873" t="s">
        <v>74</v>
      </c>
      <c r="E873" t="s">
        <v>168</v>
      </c>
      <c r="F873">
        <v>21</v>
      </c>
      <c r="G873" s="6" t="str">
        <f>VLOOKUP(Tabella1[[#This Row],[COD. MACCHINA]],Tabella35[],2,FALSE)</f>
        <v>PRESSA MANUALE</v>
      </c>
      <c r="H873">
        <v>0</v>
      </c>
      <c r="I873">
        <v>3500</v>
      </c>
      <c r="J873" s="6">
        <f>Tabella1[[#This Row],[ASS. FINALI]]-Tabella1[[#This Row],[ASS.INIZIALI]]</f>
        <v>3500</v>
      </c>
      <c r="K873" t="s">
        <v>20</v>
      </c>
      <c r="M873" s="6">
        <f>ROUNDDOWN(IF(Tabella1[[#This Row],[DOPPIO OPERATORE '[SI/NO']]]="SI",Tabella1[[#This Row],[DIFFERENZA]]/2,Tabella1[[#This Row],[DIFFERENZA]]),0)</f>
        <v>3500</v>
      </c>
      <c r="O873" s="6">
        <f>Tabella1[[#This Row],[DIFFERENZA EFFETTIVA SE DOPPIO OPERATORE]]-Tabella1[[#This Row],[SCARTI]]</f>
        <v>3500</v>
      </c>
      <c r="P873" s="4">
        <v>0.3923611111111111</v>
      </c>
      <c r="Q873" s="4">
        <v>0.5</v>
      </c>
      <c r="R873" s="5">
        <f>Tabella1[[#This Row],[ORA FINE MATTINA]]-Tabella1[[#This Row],[ORA INIZIO MATTINA]]</f>
        <v>0.1076388888888889</v>
      </c>
      <c r="S873" s="4">
        <v>0.5625</v>
      </c>
      <c r="T873" s="4">
        <v>0.66666666666666663</v>
      </c>
      <c r="U873" s="5">
        <f>Tabella1[[#This Row],[ORA FINE POMERIGGIO]]-Tabella1[[#This Row],[ORA INIZIO POMERIGGIO]]</f>
        <v>0.10416666666666663</v>
      </c>
      <c r="V873" s="5">
        <f>Tabella1[[#This Row],[TOT. TEMPO POMERIGGIO]]+Tabella1[[#This Row],[TOT. TEMPO MATTINA]]</f>
        <v>0.21180555555555552</v>
      </c>
      <c r="W873" s="7">
        <f>((HOUR(Tabella1[[#This Row],[TOT. ORE]])*60)+MINUTE(Tabella1[[#This Row],[TOT. ORE]]))</f>
        <v>305</v>
      </c>
      <c r="Y873" s="6">
        <f>Tabella1[[#This Row],[TOT. MINUTI]]-Tabella1[[#This Row],[FERMO MACCHINA]]</f>
        <v>305</v>
      </c>
      <c r="Z873" s="6">
        <f>ROUNDDOWN(Tabella1[[#This Row],[DIFFERENZA EFFETTIVA - SCARTI]]/Tabella1[[#This Row],[TEMPO EFFETTIVO]]*60,0)</f>
        <v>688</v>
      </c>
      <c r="AA873" t="s">
        <v>66</v>
      </c>
    </row>
    <row r="874" spans="1:27" x14ac:dyDescent="0.25">
      <c r="A874" s="1">
        <v>44680</v>
      </c>
      <c r="B874">
        <v>11</v>
      </c>
      <c r="C874" s="6" t="str">
        <f>VLOOKUP(Tabella1[[#This Row],[COD. OPERATORE]],Tabella3[],2,FALSE)</f>
        <v>ILENIA</v>
      </c>
      <c r="D874" t="s">
        <v>56</v>
      </c>
      <c r="E874" t="s">
        <v>326</v>
      </c>
      <c r="F874" t="s">
        <v>64</v>
      </c>
      <c r="G874" s="6" t="str">
        <f>VLOOKUP(Tabella1[[#This Row],[COD. MACCHINA]],Tabella35[],2,FALSE)</f>
        <v>MANUALE</v>
      </c>
      <c r="H874">
        <v>136</v>
      </c>
      <c r="I874">
        <v>160</v>
      </c>
      <c r="J874" s="6">
        <f>Tabella1[[#This Row],[ASS. FINALI]]-Tabella1[[#This Row],[ASS.INIZIALI]]</f>
        <v>24</v>
      </c>
      <c r="K874" t="s">
        <v>20</v>
      </c>
      <c r="M874" s="6">
        <f>ROUNDDOWN(IF(Tabella1[[#This Row],[DOPPIO OPERATORE '[SI/NO']]]="SI",Tabella1[[#This Row],[DIFFERENZA]]/2,Tabella1[[#This Row],[DIFFERENZA]]),0)</f>
        <v>24</v>
      </c>
      <c r="O874" s="6">
        <f>Tabella1[[#This Row],[DIFFERENZA EFFETTIVA SE DOPPIO OPERATORE]]-Tabella1[[#This Row],[SCARTI]]</f>
        <v>24</v>
      </c>
      <c r="P874" s="4">
        <v>0.67361111111111116</v>
      </c>
      <c r="Q874" s="4">
        <v>0.72916666666666663</v>
      </c>
      <c r="R874" s="5">
        <f>Tabella1[[#This Row],[ORA FINE MATTINA]]-Tabella1[[#This Row],[ORA INIZIO MATTINA]]</f>
        <v>5.5555555555555469E-2</v>
      </c>
      <c r="S874" s="4"/>
      <c r="T874" s="4"/>
      <c r="U874" s="5">
        <f>Tabella1[[#This Row],[ORA FINE POMERIGGIO]]-Tabella1[[#This Row],[ORA INIZIO POMERIGGIO]]</f>
        <v>0</v>
      </c>
      <c r="V874" s="5">
        <f>Tabella1[[#This Row],[TOT. TEMPO POMERIGGIO]]+Tabella1[[#This Row],[TOT. TEMPO MATTINA]]</f>
        <v>5.5555555555555469E-2</v>
      </c>
      <c r="W874" s="7">
        <f>((HOUR(Tabella1[[#This Row],[TOT. ORE]])*60)+MINUTE(Tabella1[[#This Row],[TOT. ORE]]))</f>
        <v>80</v>
      </c>
      <c r="Y874" s="6">
        <f>Tabella1[[#This Row],[TOT. MINUTI]]-Tabella1[[#This Row],[FERMO MACCHINA]]</f>
        <v>80</v>
      </c>
      <c r="Z874" s="6">
        <f>ROUNDDOWN(Tabella1[[#This Row],[DIFFERENZA EFFETTIVA - SCARTI]]/Tabella1[[#This Row],[TEMPO EFFETTIVO]]*60,0)</f>
        <v>18</v>
      </c>
      <c r="AA874" t="s">
        <v>66</v>
      </c>
    </row>
    <row r="875" spans="1:27" x14ac:dyDescent="0.25">
      <c r="A875" s="1">
        <v>44683</v>
      </c>
      <c r="B875">
        <v>11</v>
      </c>
      <c r="C875" s="6" t="str">
        <f>VLOOKUP(Tabella1[[#This Row],[COD. OPERATORE]],Tabella3[],2,FALSE)</f>
        <v>ILENIA</v>
      </c>
      <c r="D875" t="s">
        <v>56</v>
      </c>
      <c r="E875" t="s">
        <v>326</v>
      </c>
      <c r="F875" t="s">
        <v>64</v>
      </c>
      <c r="G875" s="6" t="str">
        <f>VLOOKUP(Tabella1[[#This Row],[COD. MACCHINA]],Tabella35[],2,FALSE)</f>
        <v>MANUALE</v>
      </c>
      <c r="H875">
        <v>160</v>
      </c>
      <c r="I875">
        <v>240</v>
      </c>
      <c r="J875" s="6">
        <f>Tabella1[[#This Row],[ASS. FINALI]]-Tabella1[[#This Row],[ASS.INIZIALI]]</f>
        <v>80</v>
      </c>
      <c r="K875" t="s">
        <v>20</v>
      </c>
      <c r="M875" s="6">
        <f>ROUNDDOWN(IF(Tabella1[[#This Row],[DOPPIO OPERATORE '[SI/NO']]]="SI",Tabella1[[#This Row],[DIFFERENZA]]/2,Tabella1[[#This Row],[DIFFERENZA]]),0)</f>
        <v>80</v>
      </c>
      <c r="O875" s="6">
        <f>Tabella1[[#This Row],[DIFFERENZA EFFETTIVA SE DOPPIO OPERATORE]]-Tabella1[[#This Row],[SCARTI]]</f>
        <v>80</v>
      </c>
      <c r="P875" s="4">
        <v>0.33333333333333331</v>
      </c>
      <c r="Q875" s="4">
        <v>0.5</v>
      </c>
      <c r="R875" s="5">
        <f>Tabella1[[#This Row],[ORA FINE MATTINA]]-Tabella1[[#This Row],[ORA INIZIO MATTINA]]</f>
        <v>0.16666666666666669</v>
      </c>
      <c r="S875" s="4"/>
      <c r="T875" s="4"/>
      <c r="U875" s="5">
        <f>Tabella1[[#This Row],[ORA FINE POMERIGGIO]]-Tabella1[[#This Row],[ORA INIZIO POMERIGGIO]]</f>
        <v>0</v>
      </c>
      <c r="V875" s="5">
        <f>Tabella1[[#This Row],[TOT. TEMPO POMERIGGIO]]+Tabella1[[#This Row],[TOT. TEMPO MATTINA]]</f>
        <v>0.16666666666666669</v>
      </c>
      <c r="W875" s="7">
        <f>((HOUR(Tabella1[[#This Row],[TOT. ORE]])*60)+MINUTE(Tabella1[[#This Row],[TOT. ORE]]))</f>
        <v>240</v>
      </c>
      <c r="Y875" s="6">
        <f>Tabella1[[#This Row],[TOT. MINUTI]]-Tabella1[[#This Row],[FERMO MACCHINA]]</f>
        <v>240</v>
      </c>
      <c r="Z875" s="6">
        <f>ROUNDDOWN(Tabella1[[#This Row],[DIFFERENZA EFFETTIVA - SCARTI]]/Tabella1[[#This Row],[TEMPO EFFETTIVO]]*60,0)</f>
        <v>20</v>
      </c>
      <c r="AA875" t="s">
        <v>374</v>
      </c>
    </row>
    <row r="876" spans="1:27" x14ac:dyDescent="0.25">
      <c r="A876" s="1">
        <v>44683</v>
      </c>
      <c r="B876">
        <v>11</v>
      </c>
      <c r="C876" s="6" t="str">
        <f>VLOOKUP(Tabella1[[#This Row],[COD. OPERATORE]],Tabella3[],2,FALSE)</f>
        <v>ILENIA</v>
      </c>
      <c r="D876" t="s">
        <v>16</v>
      </c>
      <c r="E876" t="s">
        <v>26</v>
      </c>
      <c r="F876">
        <v>6</v>
      </c>
      <c r="G876" s="6" t="str">
        <f>VLOOKUP(Tabella1[[#This Row],[COD. MACCHINA]],Tabella35[],2,FALSE)</f>
        <v>MSA matr.4319</v>
      </c>
      <c r="H876">
        <v>594760</v>
      </c>
      <c r="I876">
        <v>595261</v>
      </c>
      <c r="J876" s="6">
        <f>Tabella1[[#This Row],[ASS. FINALI]]-Tabella1[[#This Row],[ASS.INIZIALI]]</f>
        <v>501</v>
      </c>
      <c r="K876" t="s">
        <v>20</v>
      </c>
      <c r="M876" s="6">
        <f>ROUNDDOWN(IF(Tabella1[[#This Row],[DOPPIO OPERATORE '[SI/NO']]]="SI",Tabella1[[#This Row],[DIFFERENZA]]/2,Tabella1[[#This Row],[DIFFERENZA]]),0)</f>
        <v>501</v>
      </c>
      <c r="O876" s="6">
        <f>Tabella1[[#This Row],[DIFFERENZA EFFETTIVA SE DOPPIO OPERATORE]]-Tabella1[[#This Row],[SCARTI]]</f>
        <v>501</v>
      </c>
      <c r="P876" s="4">
        <v>0.5625</v>
      </c>
      <c r="Q876" s="4">
        <v>0.66666666666666663</v>
      </c>
      <c r="R876" s="5">
        <f>Tabella1[[#This Row],[ORA FINE MATTINA]]-Tabella1[[#This Row],[ORA INIZIO MATTINA]]</f>
        <v>0.10416666666666663</v>
      </c>
      <c r="S876" s="4"/>
      <c r="T876" s="4"/>
      <c r="U876" s="5">
        <f>Tabella1[[#This Row],[ORA FINE POMERIGGIO]]-Tabella1[[#This Row],[ORA INIZIO POMERIGGIO]]</f>
        <v>0</v>
      </c>
      <c r="V876" s="5">
        <f>Tabella1[[#This Row],[TOT. TEMPO POMERIGGIO]]+Tabella1[[#This Row],[TOT. TEMPO MATTINA]]</f>
        <v>0.10416666666666663</v>
      </c>
      <c r="W876" s="7">
        <f>((HOUR(Tabella1[[#This Row],[TOT. ORE]])*60)+MINUTE(Tabella1[[#This Row],[TOT. ORE]]))</f>
        <v>150</v>
      </c>
      <c r="Y876" s="6">
        <f>Tabella1[[#This Row],[TOT. MINUTI]]-Tabella1[[#This Row],[FERMO MACCHINA]]</f>
        <v>150</v>
      </c>
      <c r="Z876" s="6">
        <f>ROUNDDOWN(Tabella1[[#This Row],[DIFFERENZA EFFETTIVA - SCARTI]]/Tabella1[[#This Row],[TEMPO EFFETTIVO]]*60,0)</f>
        <v>200</v>
      </c>
      <c r="AA876" t="s">
        <v>375</v>
      </c>
    </row>
    <row r="877" spans="1:27" x14ac:dyDescent="0.25">
      <c r="A877" s="1">
        <v>44683</v>
      </c>
      <c r="B877">
        <v>11</v>
      </c>
      <c r="C877" s="6" t="str">
        <f>VLOOKUP(Tabella1[[#This Row],[COD. OPERATORE]],Tabella3[],2,FALSE)</f>
        <v>ILENIA</v>
      </c>
      <c r="D877" t="s">
        <v>16</v>
      </c>
      <c r="E877" t="s">
        <v>62</v>
      </c>
      <c r="F877">
        <v>9</v>
      </c>
      <c r="G877" s="6" t="str">
        <f>VLOOKUP(Tabella1[[#This Row],[COD. MACCHINA]],Tabella35[],2,FALSE)</f>
        <v>MONTAGGIO ANELLINI</v>
      </c>
      <c r="H877">
        <v>0</v>
      </c>
      <c r="I877">
        <v>1000</v>
      </c>
      <c r="J877" s="6">
        <f>Tabella1[[#This Row],[ASS. FINALI]]-Tabella1[[#This Row],[ASS.INIZIALI]]</f>
        <v>1000</v>
      </c>
      <c r="K877" t="s">
        <v>20</v>
      </c>
      <c r="M877" s="6">
        <f>ROUNDDOWN(IF(Tabella1[[#This Row],[DOPPIO OPERATORE '[SI/NO']]]="SI",Tabella1[[#This Row],[DIFFERENZA]]/2,Tabella1[[#This Row],[DIFFERENZA]]),0)</f>
        <v>1000</v>
      </c>
      <c r="O877" s="6">
        <f>Tabella1[[#This Row],[DIFFERENZA EFFETTIVA SE DOPPIO OPERATORE]]-Tabella1[[#This Row],[SCARTI]]</f>
        <v>1000</v>
      </c>
      <c r="P877" s="4">
        <v>0.66666666666666663</v>
      </c>
      <c r="Q877" s="4">
        <v>0.72916666666666663</v>
      </c>
      <c r="R877" s="5">
        <f>Tabella1[[#This Row],[ORA FINE MATTINA]]-Tabella1[[#This Row],[ORA INIZIO MATTINA]]</f>
        <v>6.25E-2</v>
      </c>
      <c r="S877" s="4"/>
      <c r="T877" s="4"/>
      <c r="U877" s="5">
        <f>Tabella1[[#This Row],[ORA FINE POMERIGGIO]]-Tabella1[[#This Row],[ORA INIZIO POMERIGGIO]]</f>
        <v>0</v>
      </c>
      <c r="V877" s="5">
        <f>Tabella1[[#This Row],[TOT. TEMPO POMERIGGIO]]+Tabella1[[#This Row],[TOT. TEMPO MATTINA]]</f>
        <v>6.25E-2</v>
      </c>
      <c r="W877" s="7">
        <f>((HOUR(Tabella1[[#This Row],[TOT. ORE]])*60)+MINUTE(Tabella1[[#This Row],[TOT. ORE]]))</f>
        <v>90</v>
      </c>
      <c r="Y877" s="6">
        <f>Tabella1[[#This Row],[TOT. MINUTI]]-Tabella1[[#This Row],[FERMO MACCHINA]]</f>
        <v>90</v>
      </c>
      <c r="Z877" s="6">
        <f>ROUNDDOWN(Tabella1[[#This Row],[DIFFERENZA EFFETTIVA - SCARTI]]/Tabella1[[#This Row],[TEMPO EFFETTIVO]]*60,0)</f>
        <v>666</v>
      </c>
    </row>
    <row r="878" spans="1:27" x14ac:dyDescent="0.25">
      <c r="A878" s="1">
        <v>44673</v>
      </c>
      <c r="B878">
        <v>2</v>
      </c>
      <c r="C878" s="6" t="str">
        <f>VLOOKUP(Tabella1[[#This Row],[COD. OPERATORE]],Tabella3[],2,FALSE)</f>
        <v>DAVIDE</v>
      </c>
      <c r="D878" t="s">
        <v>74</v>
      </c>
      <c r="E878" t="s">
        <v>155</v>
      </c>
      <c r="F878">
        <v>4</v>
      </c>
      <c r="G878" s="6" t="str">
        <f>VLOOKUP(Tabella1[[#This Row],[COD. MACCHINA]],Tabella35[],2,FALSE)</f>
        <v>LASER VERDE</v>
      </c>
      <c r="H878">
        <v>4420</v>
      </c>
      <c r="I878">
        <v>5155</v>
      </c>
      <c r="J878" s="6">
        <f>Tabella1[[#This Row],[ASS. FINALI]]-Tabella1[[#This Row],[ASS.INIZIALI]]</f>
        <v>735</v>
      </c>
      <c r="K878" t="s">
        <v>20</v>
      </c>
      <c r="M878" s="6">
        <f>ROUNDDOWN(IF(Tabella1[[#This Row],[DOPPIO OPERATORE '[SI/NO']]]="SI",Tabella1[[#This Row],[DIFFERENZA]]/2,Tabella1[[#This Row],[DIFFERENZA]]),0)</f>
        <v>735</v>
      </c>
      <c r="O878" s="6">
        <f>Tabella1[[#This Row],[DIFFERENZA EFFETTIVA SE DOPPIO OPERATORE]]-Tabella1[[#This Row],[SCARTI]]</f>
        <v>735</v>
      </c>
      <c r="P878" s="4">
        <v>0.33333333333333331</v>
      </c>
      <c r="Q878" s="4">
        <v>0.5</v>
      </c>
      <c r="R878" s="5">
        <f>Tabella1[[#This Row],[ORA FINE MATTINA]]-Tabella1[[#This Row],[ORA INIZIO MATTINA]]</f>
        <v>0.16666666666666669</v>
      </c>
      <c r="S878" s="4">
        <v>0.58333333333333337</v>
      </c>
      <c r="T878" s="4">
        <v>0.75</v>
      </c>
      <c r="U878" s="5">
        <f>Tabella1[[#This Row],[ORA FINE POMERIGGIO]]-Tabella1[[#This Row],[ORA INIZIO POMERIGGIO]]</f>
        <v>0.16666666666666663</v>
      </c>
      <c r="V878" s="5">
        <f>Tabella1[[#This Row],[TOT. TEMPO POMERIGGIO]]+Tabella1[[#This Row],[TOT. TEMPO MATTINA]]</f>
        <v>0.33333333333333331</v>
      </c>
      <c r="W878" s="7">
        <f>((HOUR(Tabella1[[#This Row],[TOT. ORE]])*60)+MINUTE(Tabella1[[#This Row],[TOT. ORE]]))</f>
        <v>480</v>
      </c>
      <c r="Y878" s="6">
        <f>Tabella1[[#This Row],[TOT. MINUTI]]-Tabella1[[#This Row],[FERMO MACCHINA]]</f>
        <v>480</v>
      </c>
      <c r="Z878" s="6">
        <f>ROUNDDOWN(Tabella1[[#This Row],[DIFFERENZA EFFETTIVA - SCARTI]]/Tabella1[[#This Row],[TEMPO EFFETTIVO]]*60,0)</f>
        <v>91</v>
      </c>
    </row>
    <row r="879" spans="1:27" x14ac:dyDescent="0.25">
      <c r="A879" s="1">
        <v>44673</v>
      </c>
      <c r="B879">
        <v>2</v>
      </c>
      <c r="C879" s="6" t="str">
        <f>VLOOKUP(Tabella1[[#This Row],[COD. OPERATORE]],Tabella3[],2,FALSE)</f>
        <v>DAVIDE</v>
      </c>
      <c r="D879" t="s">
        <v>74</v>
      </c>
      <c r="E879" t="s">
        <v>182</v>
      </c>
      <c r="F879">
        <v>22</v>
      </c>
      <c r="G879" s="6" t="str">
        <f>VLOOKUP(Tabella1[[#This Row],[COD. MACCHINA]],Tabella35[],2,FALSE)</f>
        <v>LASER VIOLA</v>
      </c>
      <c r="H879">
        <v>4721</v>
      </c>
      <c r="I879">
        <v>5463</v>
      </c>
      <c r="J879" s="6">
        <f>Tabella1[[#This Row],[ASS. FINALI]]-Tabella1[[#This Row],[ASS.INIZIALI]]</f>
        <v>742</v>
      </c>
      <c r="K879" t="s">
        <v>20</v>
      </c>
      <c r="M879" s="6">
        <f>ROUNDDOWN(IF(Tabella1[[#This Row],[DOPPIO OPERATORE '[SI/NO']]]="SI",Tabella1[[#This Row],[DIFFERENZA]]/2,Tabella1[[#This Row],[DIFFERENZA]]),0)</f>
        <v>742</v>
      </c>
      <c r="O879" s="6">
        <f>Tabella1[[#This Row],[DIFFERENZA EFFETTIVA SE DOPPIO OPERATORE]]-Tabella1[[#This Row],[SCARTI]]</f>
        <v>742</v>
      </c>
      <c r="P879" s="4">
        <v>0.33333333333333331</v>
      </c>
      <c r="Q879" s="4">
        <v>0.5</v>
      </c>
      <c r="R879" s="5">
        <f>Tabella1[[#This Row],[ORA FINE MATTINA]]-Tabella1[[#This Row],[ORA INIZIO MATTINA]]</f>
        <v>0.16666666666666669</v>
      </c>
      <c r="S879" s="4">
        <v>0.58333333333333337</v>
      </c>
      <c r="T879" s="4">
        <v>0.75</v>
      </c>
      <c r="U879" s="5">
        <f>Tabella1[[#This Row],[ORA FINE POMERIGGIO]]-Tabella1[[#This Row],[ORA INIZIO POMERIGGIO]]</f>
        <v>0.16666666666666663</v>
      </c>
      <c r="V879" s="5">
        <f>Tabella1[[#This Row],[TOT. TEMPO POMERIGGIO]]+Tabella1[[#This Row],[TOT. TEMPO MATTINA]]</f>
        <v>0.33333333333333331</v>
      </c>
      <c r="W879" s="7">
        <f>((HOUR(Tabella1[[#This Row],[TOT. ORE]])*60)+MINUTE(Tabella1[[#This Row],[TOT. ORE]]))</f>
        <v>480</v>
      </c>
      <c r="Y879" s="6">
        <f>Tabella1[[#This Row],[TOT. MINUTI]]-Tabella1[[#This Row],[FERMO MACCHINA]]</f>
        <v>480</v>
      </c>
      <c r="Z879" s="6">
        <f>ROUNDDOWN(Tabella1[[#This Row],[DIFFERENZA EFFETTIVA - SCARTI]]/Tabella1[[#This Row],[TEMPO EFFETTIVO]]*60,0)</f>
        <v>92</v>
      </c>
    </row>
    <row r="880" spans="1:27" x14ac:dyDescent="0.25">
      <c r="A880" s="1">
        <v>44677</v>
      </c>
      <c r="B880">
        <v>2</v>
      </c>
      <c r="C880" s="6" t="str">
        <f>VLOOKUP(Tabella1[[#This Row],[COD. OPERATORE]],Tabella3[],2,FALSE)</f>
        <v>DAVIDE</v>
      </c>
      <c r="D880" t="s">
        <v>74</v>
      </c>
      <c r="E880" t="s">
        <v>155</v>
      </c>
      <c r="F880">
        <v>4</v>
      </c>
      <c r="G880" s="6" t="str">
        <f>VLOOKUP(Tabella1[[#This Row],[COD. MACCHINA]],Tabella35[],2,FALSE)</f>
        <v>LASER VERDE</v>
      </c>
      <c r="H880">
        <v>5155</v>
      </c>
      <c r="I880">
        <v>5760</v>
      </c>
      <c r="J880" s="6">
        <f>Tabella1[[#This Row],[ASS. FINALI]]-Tabella1[[#This Row],[ASS.INIZIALI]]</f>
        <v>605</v>
      </c>
      <c r="K880" t="s">
        <v>20</v>
      </c>
      <c r="M880" s="6">
        <f>ROUNDDOWN(IF(Tabella1[[#This Row],[DOPPIO OPERATORE '[SI/NO']]]="SI",Tabella1[[#This Row],[DIFFERENZA]]/2,Tabella1[[#This Row],[DIFFERENZA]]),0)</f>
        <v>605</v>
      </c>
      <c r="O880" s="6">
        <f>Tabella1[[#This Row],[DIFFERENZA EFFETTIVA SE DOPPIO OPERATORE]]-Tabella1[[#This Row],[SCARTI]]</f>
        <v>605</v>
      </c>
      <c r="P880" s="4">
        <v>0.33333333333333331</v>
      </c>
      <c r="Q880" s="4">
        <v>0.5</v>
      </c>
      <c r="R880" s="5">
        <f>Tabella1[[#This Row],[ORA FINE MATTINA]]-Tabella1[[#This Row],[ORA INIZIO MATTINA]]</f>
        <v>0.16666666666666669</v>
      </c>
      <c r="S880" s="4">
        <v>0.58333333333333337</v>
      </c>
      <c r="T880" s="4">
        <v>0.75</v>
      </c>
      <c r="U880" s="5">
        <f>Tabella1[[#This Row],[ORA FINE POMERIGGIO]]-Tabella1[[#This Row],[ORA INIZIO POMERIGGIO]]</f>
        <v>0.16666666666666663</v>
      </c>
      <c r="V880" s="5">
        <f>Tabella1[[#This Row],[TOT. TEMPO POMERIGGIO]]+Tabella1[[#This Row],[TOT. TEMPO MATTINA]]</f>
        <v>0.33333333333333331</v>
      </c>
      <c r="W880" s="7">
        <f>((HOUR(Tabella1[[#This Row],[TOT. ORE]])*60)+MINUTE(Tabella1[[#This Row],[TOT. ORE]]))</f>
        <v>480</v>
      </c>
      <c r="Y880" s="6">
        <f>Tabella1[[#This Row],[TOT. MINUTI]]-Tabella1[[#This Row],[FERMO MACCHINA]]</f>
        <v>480</v>
      </c>
      <c r="Z880" s="6">
        <f>ROUNDDOWN(Tabella1[[#This Row],[DIFFERENZA EFFETTIVA - SCARTI]]/Tabella1[[#This Row],[TEMPO EFFETTIVO]]*60,0)</f>
        <v>75</v>
      </c>
    </row>
    <row r="881" spans="1:27" x14ac:dyDescent="0.25">
      <c r="A881" s="1">
        <v>44677</v>
      </c>
      <c r="B881">
        <v>2</v>
      </c>
      <c r="C881" s="6" t="str">
        <f>VLOOKUP(Tabella1[[#This Row],[COD. OPERATORE]],Tabella3[],2,FALSE)</f>
        <v>DAVIDE</v>
      </c>
      <c r="D881" t="s">
        <v>74</v>
      </c>
      <c r="E881" t="s">
        <v>182</v>
      </c>
      <c r="F881">
        <v>22</v>
      </c>
      <c r="G881" s="6" t="str">
        <f>VLOOKUP(Tabella1[[#This Row],[COD. MACCHINA]],Tabella35[],2,FALSE)</f>
        <v>LASER VIOLA</v>
      </c>
      <c r="H881">
        <v>5463</v>
      </c>
      <c r="I881">
        <v>6356</v>
      </c>
      <c r="J881" s="6">
        <f>Tabella1[[#This Row],[ASS. FINALI]]-Tabella1[[#This Row],[ASS.INIZIALI]]</f>
        <v>893</v>
      </c>
      <c r="K881" t="s">
        <v>20</v>
      </c>
      <c r="M881" s="6">
        <f>ROUNDDOWN(IF(Tabella1[[#This Row],[DOPPIO OPERATORE '[SI/NO']]]="SI",Tabella1[[#This Row],[DIFFERENZA]]/2,Tabella1[[#This Row],[DIFFERENZA]]),0)</f>
        <v>893</v>
      </c>
      <c r="O881" s="6">
        <f>Tabella1[[#This Row],[DIFFERENZA EFFETTIVA SE DOPPIO OPERATORE]]-Tabella1[[#This Row],[SCARTI]]</f>
        <v>893</v>
      </c>
      <c r="P881" s="4">
        <v>0.33333333333333331</v>
      </c>
      <c r="Q881" s="4">
        <v>0.5</v>
      </c>
      <c r="R881" s="5">
        <f>Tabella1[[#This Row],[ORA FINE MATTINA]]-Tabella1[[#This Row],[ORA INIZIO MATTINA]]</f>
        <v>0.16666666666666669</v>
      </c>
      <c r="S881" s="4">
        <v>0.58333333333333337</v>
      </c>
      <c r="T881" s="4">
        <v>0.75</v>
      </c>
      <c r="U881" s="5">
        <f>Tabella1[[#This Row],[ORA FINE POMERIGGIO]]-Tabella1[[#This Row],[ORA INIZIO POMERIGGIO]]</f>
        <v>0.16666666666666663</v>
      </c>
      <c r="V881" s="5">
        <f>Tabella1[[#This Row],[TOT. TEMPO POMERIGGIO]]+Tabella1[[#This Row],[TOT. TEMPO MATTINA]]</f>
        <v>0.33333333333333331</v>
      </c>
      <c r="W881" s="7">
        <f>((HOUR(Tabella1[[#This Row],[TOT. ORE]])*60)+MINUTE(Tabella1[[#This Row],[TOT. ORE]]))</f>
        <v>480</v>
      </c>
      <c r="Y881" s="6">
        <f>Tabella1[[#This Row],[TOT. MINUTI]]-Tabella1[[#This Row],[FERMO MACCHINA]]</f>
        <v>480</v>
      </c>
      <c r="Z881" s="6">
        <f>ROUNDDOWN(Tabella1[[#This Row],[DIFFERENZA EFFETTIVA - SCARTI]]/Tabella1[[#This Row],[TEMPO EFFETTIVO]]*60,0)</f>
        <v>111</v>
      </c>
    </row>
    <row r="882" spans="1:27" x14ac:dyDescent="0.25">
      <c r="A882" s="1">
        <v>44678</v>
      </c>
      <c r="B882">
        <v>2</v>
      </c>
      <c r="C882" s="6" t="str">
        <f>VLOOKUP(Tabella1[[#This Row],[COD. OPERATORE]],Tabella3[],2,FALSE)</f>
        <v>DAVIDE</v>
      </c>
      <c r="D882" t="s">
        <v>56</v>
      </c>
      <c r="E882" t="s">
        <v>376</v>
      </c>
      <c r="F882">
        <v>12</v>
      </c>
      <c r="G882" s="6" t="str">
        <f>VLOOKUP(Tabella1[[#This Row],[COD. MACCHINA]],Tabella35[],2,FALSE)</f>
        <v>FRESA matr.550/6</v>
      </c>
      <c r="H882">
        <v>0</v>
      </c>
      <c r="I882">
        <v>810</v>
      </c>
      <c r="J882" s="6">
        <f>Tabella1[[#This Row],[ASS. FINALI]]-Tabella1[[#This Row],[ASS.INIZIALI]]</f>
        <v>810</v>
      </c>
      <c r="K882" t="s">
        <v>20</v>
      </c>
      <c r="M882" s="6">
        <f>ROUNDDOWN(IF(Tabella1[[#This Row],[DOPPIO OPERATORE '[SI/NO']]]="SI",Tabella1[[#This Row],[DIFFERENZA]]/2,Tabella1[[#This Row],[DIFFERENZA]]),0)</f>
        <v>810</v>
      </c>
      <c r="O882" s="6">
        <f>Tabella1[[#This Row],[DIFFERENZA EFFETTIVA SE DOPPIO OPERATORE]]-Tabella1[[#This Row],[SCARTI]]</f>
        <v>810</v>
      </c>
      <c r="P882" s="4">
        <v>0.33333333333333331</v>
      </c>
      <c r="Q882" s="4">
        <v>0.5</v>
      </c>
      <c r="R882" s="5">
        <f>Tabella1[[#This Row],[ORA FINE MATTINA]]-Tabella1[[#This Row],[ORA INIZIO MATTINA]]</f>
        <v>0.16666666666666669</v>
      </c>
      <c r="S882" s="4"/>
      <c r="T882" s="4"/>
      <c r="U882" s="5">
        <f>Tabella1[[#This Row],[ORA FINE POMERIGGIO]]-Tabella1[[#This Row],[ORA INIZIO POMERIGGIO]]</f>
        <v>0</v>
      </c>
      <c r="V882" s="5">
        <f>Tabella1[[#This Row],[TOT. TEMPO POMERIGGIO]]+Tabella1[[#This Row],[TOT. TEMPO MATTINA]]</f>
        <v>0.16666666666666669</v>
      </c>
      <c r="W882" s="7">
        <f>((HOUR(Tabella1[[#This Row],[TOT. ORE]])*60)+MINUTE(Tabella1[[#This Row],[TOT. ORE]]))</f>
        <v>240</v>
      </c>
      <c r="Y882" s="6">
        <f>Tabella1[[#This Row],[TOT. MINUTI]]-Tabella1[[#This Row],[FERMO MACCHINA]]</f>
        <v>240</v>
      </c>
      <c r="Z882" s="6">
        <f>ROUNDDOWN(Tabella1[[#This Row],[DIFFERENZA EFFETTIVA - SCARTI]]/Tabella1[[#This Row],[TEMPO EFFETTIVO]]*60,0)</f>
        <v>202</v>
      </c>
      <c r="AA882" t="s">
        <v>377</v>
      </c>
    </row>
    <row r="883" spans="1:27" x14ac:dyDescent="0.25">
      <c r="A883" s="1">
        <v>44678</v>
      </c>
      <c r="B883">
        <v>2</v>
      </c>
      <c r="C883" s="6" t="str">
        <f>VLOOKUP(Tabella1[[#This Row],[COD. OPERATORE]],Tabella3[],2,FALSE)</f>
        <v>DAVIDE</v>
      </c>
      <c r="D883" t="s">
        <v>56</v>
      </c>
      <c r="E883" t="s">
        <v>261</v>
      </c>
      <c r="F883">
        <v>12</v>
      </c>
      <c r="G883" s="6" t="str">
        <f>VLOOKUP(Tabella1[[#This Row],[COD. MACCHINA]],Tabella35[],2,FALSE)</f>
        <v>FRESA matr.550/6</v>
      </c>
      <c r="H883">
        <v>0</v>
      </c>
      <c r="I883">
        <v>1600</v>
      </c>
      <c r="J883" s="6">
        <f>Tabella1[[#This Row],[ASS. FINALI]]-Tabella1[[#This Row],[ASS.INIZIALI]]</f>
        <v>1600</v>
      </c>
      <c r="K883" t="s">
        <v>20</v>
      </c>
      <c r="M883" s="6">
        <f>ROUNDDOWN(IF(Tabella1[[#This Row],[DOPPIO OPERATORE '[SI/NO']]]="SI",Tabella1[[#This Row],[DIFFERENZA]]/2,Tabella1[[#This Row],[DIFFERENZA]]),0)</f>
        <v>1600</v>
      </c>
      <c r="O883" s="6">
        <f>Tabella1[[#This Row],[DIFFERENZA EFFETTIVA SE DOPPIO OPERATORE]]-Tabella1[[#This Row],[SCARTI]]</f>
        <v>1600</v>
      </c>
      <c r="P883" s="4">
        <v>0.58333333333333337</v>
      </c>
      <c r="Q883" s="4">
        <v>0.75</v>
      </c>
      <c r="R883" s="5">
        <f>Tabella1[[#This Row],[ORA FINE MATTINA]]-Tabella1[[#This Row],[ORA INIZIO MATTINA]]</f>
        <v>0.16666666666666663</v>
      </c>
      <c r="S883" s="4"/>
      <c r="T883" s="4"/>
      <c r="U883" s="5">
        <f>Tabella1[[#This Row],[ORA FINE POMERIGGIO]]-Tabella1[[#This Row],[ORA INIZIO POMERIGGIO]]</f>
        <v>0</v>
      </c>
      <c r="V883" s="5">
        <f>Tabella1[[#This Row],[TOT. TEMPO POMERIGGIO]]+Tabella1[[#This Row],[TOT. TEMPO MATTINA]]</f>
        <v>0.16666666666666663</v>
      </c>
      <c r="W883" s="7">
        <f>((HOUR(Tabella1[[#This Row],[TOT. ORE]])*60)+MINUTE(Tabella1[[#This Row],[TOT. ORE]]))</f>
        <v>240</v>
      </c>
      <c r="Y883" s="6">
        <f>Tabella1[[#This Row],[TOT. MINUTI]]-Tabella1[[#This Row],[FERMO MACCHINA]]</f>
        <v>240</v>
      </c>
      <c r="Z883" s="6">
        <f>ROUNDDOWN(Tabella1[[#This Row],[DIFFERENZA EFFETTIVA - SCARTI]]/Tabella1[[#This Row],[TEMPO EFFETTIVO]]*60,0)</f>
        <v>400</v>
      </c>
      <c r="AA883" t="s">
        <v>378</v>
      </c>
    </row>
    <row r="884" spans="1:27" x14ac:dyDescent="0.25">
      <c r="A884" s="1">
        <v>44679</v>
      </c>
      <c r="B884">
        <v>2</v>
      </c>
      <c r="C884" s="6" t="str">
        <f>VLOOKUP(Tabella1[[#This Row],[COD. OPERATORE]],Tabella3[],2,FALSE)</f>
        <v>DAVIDE</v>
      </c>
      <c r="D884" t="s">
        <v>56</v>
      </c>
      <c r="E884" t="s">
        <v>261</v>
      </c>
      <c r="F884">
        <v>12</v>
      </c>
      <c r="G884" s="6" t="str">
        <f>VLOOKUP(Tabella1[[#This Row],[COD. MACCHINA]],Tabella35[],2,FALSE)</f>
        <v>FRESA matr.550/6</v>
      </c>
      <c r="H884">
        <v>1600</v>
      </c>
      <c r="I884">
        <v>3900</v>
      </c>
      <c r="J884" s="6">
        <f>Tabella1[[#This Row],[ASS. FINALI]]-Tabella1[[#This Row],[ASS.INIZIALI]]</f>
        <v>2300</v>
      </c>
      <c r="K884" t="s">
        <v>20</v>
      </c>
      <c r="M884" s="6">
        <f>ROUNDDOWN(IF(Tabella1[[#This Row],[DOPPIO OPERATORE '[SI/NO']]]="SI",Tabella1[[#This Row],[DIFFERENZA]]/2,Tabella1[[#This Row],[DIFFERENZA]]),0)</f>
        <v>2300</v>
      </c>
      <c r="O884" s="6">
        <f>Tabella1[[#This Row],[DIFFERENZA EFFETTIVA SE DOPPIO OPERATORE]]-Tabella1[[#This Row],[SCARTI]]</f>
        <v>2300</v>
      </c>
      <c r="P884" s="4">
        <v>0.33333333333333331</v>
      </c>
      <c r="Q884" s="4">
        <v>0.5</v>
      </c>
      <c r="R884" s="5">
        <f>Tabella1[[#This Row],[ORA FINE MATTINA]]-Tabella1[[#This Row],[ORA INIZIO MATTINA]]</f>
        <v>0.16666666666666669</v>
      </c>
      <c r="S884" s="4">
        <v>0.58333333333333337</v>
      </c>
      <c r="T884" s="4">
        <v>0.625</v>
      </c>
      <c r="U884" s="5">
        <f>Tabella1[[#This Row],[ORA FINE POMERIGGIO]]-Tabella1[[#This Row],[ORA INIZIO POMERIGGIO]]</f>
        <v>4.166666666666663E-2</v>
      </c>
      <c r="V884" s="5">
        <f>Tabella1[[#This Row],[TOT. TEMPO POMERIGGIO]]+Tabella1[[#This Row],[TOT. TEMPO MATTINA]]</f>
        <v>0.20833333333333331</v>
      </c>
      <c r="W884" s="7">
        <f>((HOUR(Tabella1[[#This Row],[TOT. ORE]])*60)+MINUTE(Tabella1[[#This Row],[TOT. ORE]]))</f>
        <v>300</v>
      </c>
      <c r="Y884" s="6">
        <f>Tabella1[[#This Row],[TOT. MINUTI]]-Tabella1[[#This Row],[FERMO MACCHINA]]</f>
        <v>300</v>
      </c>
      <c r="Z884" s="6">
        <f>ROUNDDOWN(Tabella1[[#This Row],[DIFFERENZA EFFETTIVA - SCARTI]]/Tabella1[[#This Row],[TEMPO EFFETTIVO]]*60,0)</f>
        <v>460</v>
      </c>
      <c r="AA884" t="s">
        <v>378</v>
      </c>
    </row>
    <row r="885" spans="1:27" x14ac:dyDescent="0.25">
      <c r="A885" s="1">
        <v>44683</v>
      </c>
      <c r="B885">
        <v>2</v>
      </c>
      <c r="C885" s="6" t="str">
        <f>VLOOKUP(Tabella1[[#This Row],[COD. OPERATORE]],Tabella3[],2,FALSE)</f>
        <v>DAVIDE</v>
      </c>
      <c r="D885" t="s">
        <v>74</v>
      </c>
      <c r="E885" t="s">
        <v>155</v>
      </c>
      <c r="F885">
        <v>4</v>
      </c>
      <c r="G885" s="6" t="str">
        <f>VLOOKUP(Tabella1[[#This Row],[COD. MACCHINA]],Tabella35[],2,FALSE)</f>
        <v>LASER VERDE</v>
      </c>
      <c r="H885">
        <v>0</v>
      </c>
      <c r="I885">
        <v>766</v>
      </c>
      <c r="J885" s="6">
        <f>Tabella1[[#This Row],[ASS. FINALI]]-Tabella1[[#This Row],[ASS.INIZIALI]]</f>
        <v>766</v>
      </c>
      <c r="K885" t="s">
        <v>20</v>
      </c>
      <c r="M885" s="6">
        <f>ROUNDDOWN(IF(Tabella1[[#This Row],[DOPPIO OPERATORE '[SI/NO']]]="SI",Tabella1[[#This Row],[DIFFERENZA]]/2,Tabella1[[#This Row],[DIFFERENZA]]),0)</f>
        <v>766</v>
      </c>
      <c r="O885" s="6">
        <f>Tabella1[[#This Row],[DIFFERENZA EFFETTIVA SE DOPPIO OPERATORE]]-Tabella1[[#This Row],[SCARTI]]</f>
        <v>766</v>
      </c>
      <c r="P885" s="4">
        <v>0.33333333333333331</v>
      </c>
      <c r="Q885" s="4">
        <v>0.5</v>
      </c>
      <c r="R885" s="5">
        <f>Tabella1[[#This Row],[ORA FINE MATTINA]]-Tabella1[[#This Row],[ORA INIZIO MATTINA]]</f>
        <v>0.16666666666666669</v>
      </c>
      <c r="S885" s="4">
        <v>0.58333333333333337</v>
      </c>
      <c r="T885" s="4">
        <v>0.75</v>
      </c>
      <c r="U885" s="5">
        <f>Tabella1[[#This Row],[ORA FINE POMERIGGIO]]-Tabella1[[#This Row],[ORA INIZIO POMERIGGIO]]</f>
        <v>0.16666666666666663</v>
      </c>
      <c r="V885" s="5">
        <f>Tabella1[[#This Row],[TOT. TEMPO POMERIGGIO]]+Tabella1[[#This Row],[TOT. TEMPO MATTINA]]</f>
        <v>0.33333333333333331</v>
      </c>
      <c r="W885" s="7">
        <f>((HOUR(Tabella1[[#This Row],[TOT. ORE]])*60)+MINUTE(Tabella1[[#This Row],[TOT. ORE]]))</f>
        <v>480</v>
      </c>
      <c r="Y885" s="6">
        <f>Tabella1[[#This Row],[TOT. MINUTI]]-Tabella1[[#This Row],[FERMO MACCHINA]]</f>
        <v>480</v>
      </c>
      <c r="Z885" s="6">
        <f>ROUNDDOWN(Tabella1[[#This Row],[DIFFERENZA EFFETTIVA - SCARTI]]/Tabella1[[#This Row],[TEMPO EFFETTIVO]]*60,0)</f>
        <v>95</v>
      </c>
    </row>
    <row r="886" spans="1:27" x14ac:dyDescent="0.25">
      <c r="A886" s="1">
        <v>44683</v>
      </c>
      <c r="B886">
        <v>2</v>
      </c>
      <c r="C886" s="6" t="str">
        <f>VLOOKUP(Tabella1[[#This Row],[COD. OPERATORE]],Tabella3[],2,FALSE)</f>
        <v>DAVIDE</v>
      </c>
      <c r="D886" t="s">
        <v>74</v>
      </c>
      <c r="E886" t="s">
        <v>182</v>
      </c>
      <c r="F886">
        <v>22</v>
      </c>
      <c r="G886" s="6" t="str">
        <f>VLOOKUP(Tabella1[[#This Row],[COD. MACCHINA]],Tabella35[],2,FALSE)</f>
        <v>LASER VIOLA</v>
      </c>
      <c r="H886">
        <v>0</v>
      </c>
      <c r="I886">
        <v>745</v>
      </c>
      <c r="J886" s="6">
        <f>Tabella1[[#This Row],[ASS. FINALI]]-Tabella1[[#This Row],[ASS.INIZIALI]]</f>
        <v>745</v>
      </c>
      <c r="K886" t="s">
        <v>20</v>
      </c>
      <c r="M886" s="6">
        <f>ROUNDDOWN(IF(Tabella1[[#This Row],[DOPPIO OPERATORE '[SI/NO']]]="SI",Tabella1[[#This Row],[DIFFERENZA]]/2,Tabella1[[#This Row],[DIFFERENZA]]),0)</f>
        <v>745</v>
      </c>
      <c r="O886" s="6">
        <f>Tabella1[[#This Row],[DIFFERENZA EFFETTIVA SE DOPPIO OPERATORE]]-Tabella1[[#This Row],[SCARTI]]</f>
        <v>745</v>
      </c>
      <c r="P886" s="4">
        <v>0.33333333333333331</v>
      </c>
      <c r="Q886" s="4">
        <v>0.5</v>
      </c>
      <c r="R886" s="5">
        <f>Tabella1[[#This Row],[ORA FINE MATTINA]]-Tabella1[[#This Row],[ORA INIZIO MATTINA]]</f>
        <v>0.16666666666666669</v>
      </c>
      <c r="S886" s="4">
        <v>0.58333333333333337</v>
      </c>
      <c r="T886" s="4">
        <v>0.75</v>
      </c>
      <c r="U886" s="5">
        <f>Tabella1[[#This Row],[ORA FINE POMERIGGIO]]-Tabella1[[#This Row],[ORA INIZIO POMERIGGIO]]</f>
        <v>0.16666666666666663</v>
      </c>
      <c r="V886" s="5">
        <f>Tabella1[[#This Row],[TOT. TEMPO POMERIGGIO]]+Tabella1[[#This Row],[TOT. TEMPO MATTINA]]</f>
        <v>0.33333333333333331</v>
      </c>
      <c r="W886" s="7">
        <f>((HOUR(Tabella1[[#This Row],[TOT. ORE]])*60)+MINUTE(Tabella1[[#This Row],[TOT. ORE]]))</f>
        <v>480</v>
      </c>
      <c r="X886">
        <v>30</v>
      </c>
      <c r="Y886" s="6">
        <f>Tabella1[[#This Row],[TOT. MINUTI]]-Tabella1[[#This Row],[FERMO MACCHINA]]</f>
        <v>450</v>
      </c>
      <c r="Z886" s="6">
        <f>ROUNDDOWN(Tabella1[[#This Row],[DIFFERENZA EFFETTIVA - SCARTI]]/Tabella1[[#This Row],[TEMPO EFFETTIVO]]*60,0)</f>
        <v>99</v>
      </c>
    </row>
    <row r="887" spans="1:27" x14ac:dyDescent="0.25">
      <c r="A887" s="1">
        <v>44684</v>
      </c>
      <c r="B887">
        <v>2</v>
      </c>
      <c r="C887" s="6" t="str">
        <f>VLOOKUP(Tabella1[[#This Row],[COD. OPERATORE]],Tabella3[],2,FALSE)</f>
        <v>DAVIDE</v>
      </c>
      <c r="D887" t="s">
        <v>74</v>
      </c>
      <c r="E887" t="s">
        <v>155</v>
      </c>
      <c r="F887">
        <v>4</v>
      </c>
      <c r="G887" s="6" t="str">
        <f>VLOOKUP(Tabella1[[#This Row],[COD. MACCHINA]],Tabella35[],2,FALSE)</f>
        <v>LASER VERDE</v>
      </c>
      <c r="H887">
        <v>766</v>
      </c>
      <c r="I887">
        <v>1262</v>
      </c>
      <c r="J887" s="6">
        <f>Tabella1[[#This Row],[ASS. FINALI]]-Tabella1[[#This Row],[ASS.INIZIALI]]</f>
        <v>496</v>
      </c>
      <c r="K887" t="s">
        <v>20</v>
      </c>
      <c r="M887" s="6">
        <f>ROUNDDOWN(IF(Tabella1[[#This Row],[DOPPIO OPERATORE '[SI/NO']]]="SI",Tabella1[[#This Row],[DIFFERENZA]]/2,Tabella1[[#This Row],[DIFFERENZA]]),0)</f>
        <v>496</v>
      </c>
      <c r="O887" s="6">
        <f>Tabella1[[#This Row],[DIFFERENZA EFFETTIVA SE DOPPIO OPERATORE]]-Tabella1[[#This Row],[SCARTI]]</f>
        <v>496</v>
      </c>
      <c r="P887" s="4">
        <v>0.33333333333333331</v>
      </c>
      <c r="Q887" s="4">
        <v>0.5</v>
      </c>
      <c r="R887" s="5">
        <f>Tabella1[[#This Row],[ORA FINE MATTINA]]-Tabella1[[#This Row],[ORA INIZIO MATTINA]]</f>
        <v>0.16666666666666669</v>
      </c>
      <c r="S887" s="4">
        <v>0.58333333333333337</v>
      </c>
      <c r="T887" s="4">
        <v>0.625</v>
      </c>
      <c r="U887" s="5">
        <f>Tabella1[[#This Row],[ORA FINE POMERIGGIO]]-Tabella1[[#This Row],[ORA INIZIO POMERIGGIO]]</f>
        <v>4.166666666666663E-2</v>
      </c>
      <c r="V887" s="5">
        <f>Tabella1[[#This Row],[TOT. TEMPO POMERIGGIO]]+Tabella1[[#This Row],[TOT. TEMPO MATTINA]]</f>
        <v>0.20833333333333331</v>
      </c>
      <c r="W887" s="7">
        <f>((HOUR(Tabella1[[#This Row],[TOT. ORE]])*60)+MINUTE(Tabella1[[#This Row],[TOT. ORE]]))</f>
        <v>300</v>
      </c>
      <c r="Y887" s="6">
        <f>Tabella1[[#This Row],[TOT. MINUTI]]-Tabella1[[#This Row],[FERMO MACCHINA]]</f>
        <v>300</v>
      </c>
      <c r="Z887" s="6">
        <f>ROUNDDOWN(Tabella1[[#This Row],[DIFFERENZA EFFETTIVA - SCARTI]]/Tabella1[[#This Row],[TEMPO EFFETTIVO]]*60,0)</f>
        <v>99</v>
      </c>
    </row>
    <row r="888" spans="1:27" x14ac:dyDescent="0.25">
      <c r="A888" s="1">
        <v>44684</v>
      </c>
      <c r="B888">
        <v>2</v>
      </c>
      <c r="C888" s="6" t="str">
        <f>VLOOKUP(Tabella1[[#This Row],[COD. OPERATORE]],Tabella3[],2,FALSE)</f>
        <v>DAVIDE</v>
      </c>
      <c r="D888" t="s">
        <v>74</v>
      </c>
      <c r="E888" t="s">
        <v>182</v>
      </c>
      <c r="F888">
        <v>22</v>
      </c>
      <c r="G888" s="6" t="str">
        <f>VLOOKUP(Tabella1[[#This Row],[COD. MACCHINA]],Tabella35[],2,FALSE)</f>
        <v>LASER VIOLA</v>
      </c>
      <c r="H888">
        <v>745</v>
      </c>
      <c r="I888">
        <v>1164</v>
      </c>
      <c r="J888" s="6">
        <f>Tabella1[[#This Row],[ASS. FINALI]]-Tabella1[[#This Row],[ASS.INIZIALI]]</f>
        <v>419</v>
      </c>
      <c r="K888" t="s">
        <v>20</v>
      </c>
      <c r="M888" s="6">
        <f>ROUNDDOWN(IF(Tabella1[[#This Row],[DOPPIO OPERATORE '[SI/NO']]]="SI",Tabella1[[#This Row],[DIFFERENZA]]/2,Tabella1[[#This Row],[DIFFERENZA]]),0)</f>
        <v>419</v>
      </c>
      <c r="O888" s="6">
        <f>Tabella1[[#This Row],[DIFFERENZA EFFETTIVA SE DOPPIO OPERATORE]]-Tabella1[[#This Row],[SCARTI]]</f>
        <v>419</v>
      </c>
      <c r="P888" s="4">
        <v>0.33333333333333331</v>
      </c>
      <c r="Q888" s="4">
        <v>0.5</v>
      </c>
      <c r="R888" s="5">
        <f>Tabella1[[#This Row],[ORA FINE MATTINA]]-Tabella1[[#This Row],[ORA INIZIO MATTINA]]</f>
        <v>0.16666666666666669</v>
      </c>
      <c r="S888" s="4">
        <v>0.58333333333333337</v>
      </c>
      <c r="T888" s="4">
        <v>0.625</v>
      </c>
      <c r="U888" s="5">
        <f>Tabella1[[#This Row],[ORA FINE POMERIGGIO]]-Tabella1[[#This Row],[ORA INIZIO POMERIGGIO]]</f>
        <v>4.166666666666663E-2</v>
      </c>
      <c r="V888" s="5">
        <f>Tabella1[[#This Row],[TOT. TEMPO POMERIGGIO]]+Tabella1[[#This Row],[TOT. TEMPO MATTINA]]</f>
        <v>0.20833333333333331</v>
      </c>
      <c r="W888" s="7">
        <f>((HOUR(Tabella1[[#This Row],[TOT. ORE]])*60)+MINUTE(Tabella1[[#This Row],[TOT. ORE]]))</f>
        <v>300</v>
      </c>
      <c r="X888">
        <v>30</v>
      </c>
      <c r="Y888" s="6">
        <f>Tabella1[[#This Row],[TOT. MINUTI]]-Tabella1[[#This Row],[FERMO MACCHINA]]</f>
        <v>270</v>
      </c>
      <c r="Z888" s="6">
        <f>ROUNDDOWN(Tabella1[[#This Row],[DIFFERENZA EFFETTIVA - SCARTI]]/Tabella1[[#This Row],[TEMPO EFFETTIVO]]*60,0)</f>
        <v>93</v>
      </c>
    </row>
    <row r="889" spans="1:27" x14ac:dyDescent="0.25">
      <c r="A889" s="1">
        <v>44685</v>
      </c>
      <c r="B889">
        <v>2</v>
      </c>
      <c r="C889" s="6" t="str">
        <f>VLOOKUP(Tabella1[[#This Row],[COD. OPERATORE]],Tabella3[],2,FALSE)</f>
        <v>DAVIDE</v>
      </c>
      <c r="D889" t="s">
        <v>74</v>
      </c>
      <c r="E889" t="s">
        <v>155</v>
      </c>
      <c r="F889">
        <v>4</v>
      </c>
      <c r="G889" s="6" t="str">
        <f>VLOOKUP(Tabella1[[#This Row],[COD. MACCHINA]],Tabella35[],2,FALSE)</f>
        <v>LASER VERDE</v>
      </c>
      <c r="H889">
        <v>1262</v>
      </c>
      <c r="I889">
        <v>2011</v>
      </c>
      <c r="J889" s="6">
        <f>Tabella1[[#This Row],[ASS. FINALI]]-Tabella1[[#This Row],[ASS.INIZIALI]]</f>
        <v>749</v>
      </c>
      <c r="K889" t="s">
        <v>20</v>
      </c>
      <c r="M889" s="6">
        <f>ROUNDDOWN(IF(Tabella1[[#This Row],[DOPPIO OPERATORE '[SI/NO']]]="SI",Tabella1[[#This Row],[DIFFERENZA]]/2,Tabella1[[#This Row],[DIFFERENZA]]),0)</f>
        <v>749</v>
      </c>
      <c r="O889" s="6">
        <f>Tabella1[[#This Row],[DIFFERENZA EFFETTIVA SE DOPPIO OPERATORE]]-Tabella1[[#This Row],[SCARTI]]</f>
        <v>749</v>
      </c>
      <c r="P889" s="4">
        <v>0.33333333333333331</v>
      </c>
      <c r="Q889" s="4">
        <v>0.5</v>
      </c>
      <c r="R889" s="5">
        <f>Tabella1[[#This Row],[ORA FINE MATTINA]]-Tabella1[[#This Row],[ORA INIZIO MATTINA]]</f>
        <v>0.16666666666666669</v>
      </c>
      <c r="S889" s="4">
        <v>0.58333333333333337</v>
      </c>
      <c r="T889" s="4">
        <v>0.75</v>
      </c>
      <c r="U889" s="5">
        <f>Tabella1[[#This Row],[ORA FINE POMERIGGIO]]-Tabella1[[#This Row],[ORA INIZIO POMERIGGIO]]</f>
        <v>0.16666666666666663</v>
      </c>
      <c r="V889" s="5">
        <f>Tabella1[[#This Row],[TOT. TEMPO POMERIGGIO]]+Tabella1[[#This Row],[TOT. TEMPO MATTINA]]</f>
        <v>0.33333333333333331</v>
      </c>
      <c r="W889" s="7">
        <f>((HOUR(Tabella1[[#This Row],[TOT. ORE]])*60)+MINUTE(Tabella1[[#This Row],[TOT. ORE]]))</f>
        <v>480</v>
      </c>
      <c r="Y889" s="6">
        <f>Tabella1[[#This Row],[TOT. MINUTI]]-Tabella1[[#This Row],[FERMO MACCHINA]]</f>
        <v>480</v>
      </c>
      <c r="Z889" s="6">
        <f>ROUNDDOWN(Tabella1[[#This Row],[DIFFERENZA EFFETTIVA - SCARTI]]/Tabella1[[#This Row],[TEMPO EFFETTIVO]]*60,0)</f>
        <v>93</v>
      </c>
    </row>
    <row r="890" spans="1:27" x14ac:dyDescent="0.25">
      <c r="A890" s="1">
        <v>44685</v>
      </c>
      <c r="B890">
        <v>2</v>
      </c>
      <c r="C890" s="6" t="str">
        <f>VLOOKUP(Tabella1[[#This Row],[COD. OPERATORE]],Tabella3[],2,FALSE)</f>
        <v>DAVIDE</v>
      </c>
      <c r="D890" t="s">
        <v>74</v>
      </c>
      <c r="E890" t="s">
        <v>182</v>
      </c>
      <c r="F890">
        <v>22</v>
      </c>
      <c r="G890" s="6" t="str">
        <f>VLOOKUP(Tabella1[[#This Row],[COD. MACCHINA]],Tabella35[],2,FALSE)</f>
        <v>LASER VIOLA</v>
      </c>
      <c r="H890">
        <v>1164</v>
      </c>
      <c r="I890">
        <v>1921</v>
      </c>
      <c r="J890" s="6">
        <f>Tabella1[[#This Row],[ASS. FINALI]]-Tabella1[[#This Row],[ASS.INIZIALI]]</f>
        <v>757</v>
      </c>
      <c r="K890" t="s">
        <v>20</v>
      </c>
      <c r="M890" s="6">
        <f>ROUNDDOWN(IF(Tabella1[[#This Row],[DOPPIO OPERATORE '[SI/NO']]]="SI",Tabella1[[#This Row],[DIFFERENZA]]/2,Tabella1[[#This Row],[DIFFERENZA]]),0)</f>
        <v>757</v>
      </c>
      <c r="O890" s="6">
        <f>Tabella1[[#This Row],[DIFFERENZA EFFETTIVA SE DOPPIO OPERATORE]]-Tabella1[[#This Row],[SCARTI]]</f>
        <v>757</v>
      </c>
      <c r="P890" s="4">
        <v>0.33333333333333331</v>
      </c>
      <c r="Q890" s="4">
        <v>0.5</v>
      </c>
      <c r="R890" s="5">
        <f>Tabella1[[#This Row],[ORA FINE MATTINA]]-Tabella1[[#This Row],[ORA INIZIO MATTINA]]</f>
        <v>0.16666666666666669</v>
      </c>
      <c r="S890" s="4">
        <v>0.58333333333333337</v>
      </c>
      <c r="T890" s="4">
        <v>0.75</v>
      </c>
      <c r="U890" s="5">
        <f>Tabella1[[#This Row],[ORA FINE POMERIGGIO]]-Tabella1[[#This Row],[ORA INIZIO POMERIGGIO]]</f>
        <v>0.16666666666666663</v>
      </c>
      <c r="V890" s="5">
        <f>Tabella1[[#This Row],[TOT. TEMPO POMERIGGIO]]+Tabella1[[#This Row],[TOT. TEMPO MATTINA]]</f>
        <v>0.33333333333333331</v>
      </c>
      <c r="W890" s="7">
        <f>((HOUR(Tabella1[[#This Row],[TOT. ORE]])*60)+MINUTE(Tabella1[[#This Row],[TOT. ORE]]))</f>
        <v>480</v>
      </c>
      <c r="Y890" s="6">
        <f>Tabella1[[#This Row],[TOT. MINUTI]]-Tabella1[[#This Row],[FERMO MACCHINA]]</f>
        <v>480</v>
      </c>
      <c r="Z890" s="6">
        <f>ROUNDDOWN(Tabella1[[#This Row],[DIFFERENZA EFFETTIVA - SCARTI]]/Tabella1[[#This Row],[TEMPO EFFETTIVO]]*60,0)</f>
        <v>94</v>
      </c>
    </row>
    <row r="891" spans="1:27" x14ac:dyDescent="0.25">
      <c r="A891" s="1">
        <v>44686</v>
      </c>
      <c r="B891">
        <v>2</v>
      </c>
      <c r="C891" s="6" t="str">
        <f>VLOOKUP(Tabella1[[#This Row],[COD. OPERATORE]],Tabella3[],2,FALSE)</f>
        <v>DAVIDE</v>
      </c>
      <c r="D891" t="s">
        <v>74</v>
      </c>
      <c r="E891" t="s">
        <v>155</v>
      </c>
      <c r="F891">
        <v>4</v>
      </c>
      <c r="G891" s="6" t="str">
        <f>VLOOKUP(Tabella1[[#This Row],[COD. MACCHINA]],Tabella35[],2,FALSE)</f>
        <v>LASER VERDE</v>
      </c>
      <c r="H891">
        <v>2011</v>
      </c>
      <c r="I891">
        <v>2759</v>
      </c>
      <c r="J891" s="6">
        <f>Tabella1[[#This Row],[ASS. FINALI]]-Tabella1[[#This Row],[ASS.INIZIALI]]</f>
        <v>748</v>
      </c>
      <c r="K891" t="s">
        <v>20</v>
      </c>
      <c r="M891" s="6">
        <f>ROUNDDOWN(IF(Tabella1[[#This Row],[DOPPIO OPERATORE '[SI/NO']]]="SI",Tabella1[[#This Row],[DIFFERENZA]]/2,Tabella1[[#This Row],[DIFFERENZA]]),0)</f>
        <v>748</v>
      </c>
      <c r="O891" s="6">
        <f>Tabella1[[#This Row],[DIFFERENZA EFFETTIVA SE DOPPIO OPERATORE]]-Tabella1[[#This Row],[SCARTI]]</f>
        <v>748</v>
      </c>
      <c r="P891" s="4">
        <v>0.33333333333333331</v>
      </c>
      <c r="Q891" s="4">
        <v>0.5</v>
      </c>
      <c r="R891" s="5">
        <f>Tabella1[[#This Row],[ORA FINE MATTINA]]-Tabella1[[#This Row],[ORA INIZIO MATTINA]]</f>
        <v>0.16666666666666669</v>
      </c>
      <c r="S891" s="4">
        <v>0.58333333333333337</v>
      </c>
      <c r="T891" s="4">
        <v>0.75</v>
      </c>
      <c r="U891" s="5">
        <f>Tabella1[[#This Row],[ORA FINE POMERIGGIO]]-Tabella1[[#This Row],[ORA INIZIO POMERIGGIO]]</f>
        <v>0.16666666666666663</v>
      </c>
      <c r="V891" s="5">
        <f>Tabella1[[#This Row],[TOT. TEMPO POMERIGGIO]]+Tabella1[[#This Row],[TOT. TEMPO MATTINA]]</f>
        <v>0.33333333333333331</v>
      </c>
      <c r="W891" s="7">
        <f>((HOUR(Tabella1[[#This Row],[TOT. ORE]])*60)+MINUTE(Tabella1[[#This Row],[TOT. ORE]]))</f>
        <v>480</v>
      </c>
      <c r="Y891" s="6">
        <f>Tabella1[[#This Row],[TOT. MINUTI]]-Tabella1[[#This Row],[FERMO MACCHINA]]</f>
        <v>480</v>
      </c>
      <c r="Z891" s="6">
        <f>ROUNDDOWN(Tabella1[[#This Row],[DIFFERENZA EFFETTIVA - SCARTI]]/Tabella1[[#This Row],[TEMPO EFFETTIVO]]*60,0)</f>
        <v>93</v>
      </c>
    </row>
    <row r="892" spans="1:27" x14ac:dyDescent="0.25">
      <c r="A892" s="1">
        <v>44686</v>
      </c>
      <c r="B892">
        <v>2</v>
      </c>
      <c r="C892" s="6" t="str">
        <f>VLOOKUP(Tabella1[[#This Row],[COD. OPERATORE]],Tabella3[],2,FALSE)</f>
        <v>DAVIDE</v>
      </c>
      <c r="D892" t="s">
        <v>74</v>
      </c>
      <c r="E892" t="s">
        <v>182</v>
      </c>
      <c r="F892">
        <v>22</v>
      </c>
      <c r="G892" s="6" t="str">
        <f>VLOOKUP(Tabella1[[#This Row],[COD. MACCHINA]],Tabella35[],2,FALSE)</f>
        <v>LASER VIOLA</v>
      </c>
      <c r="H892">
        <v>1921</v>
      </c>
      <c r="I892">
        <v>2678</v>
      </c>
      <c r="J892" s="6">
        <f>Tabella1[[#This Row],[ASS. FINALI]]-Tabella1[[#This Row],[ASS.INIZIALI]]</f>
        <v>757</v>
      </c>
      <c r="K892" t="s">
        <v>20</v>
      </c>
      <c r="M892" s="6">
        <f>ROUNDDOWN(IF(Tabella1[[#This Row],[DOPPIO OPERATORE '[SI/NO']]]="SI",Tabella1[[#This Row],[DIFFERENZA]]/2,Tabella1[[#This Row],[DIFFERENZA]]),0)</f>
        <v>757</v>
      </c>
      <c r="O892" s="6">
        <f>Tabella1[[#This Row],[DIFFERENZA EFFETTIVA SE DOPPIO OPERATORE]]-Tabella1[[#This Row],[SCARTI]]</f>
        <v>757</v>
      </c>
      <c r="P892" s="4">
        <v>0.33333333333333331</v>
      </c>
      <c r="Q892" s="4">
        <v>0.5</v>
      </c>
      <c r="R892" s="5">
        <f>Tabella1[[#This Row],[ORA FINE MATTINA]]-Tabella1[[#This Row],[ORA INIZIO MATTINA]]</f>
        <v>0.16666666666666669</v>
      </c>
      <c r="S892" s="4">
        <v>0.58333333333333337</v>
      </c>
      <c r="T892" s="4">
        <v>0.75</v>
      </c>
      <c r="U892" s="5">
        <f>Tabella1[[#This Row],[ORA FINE POMERIGGIO]]-Tabella1[[#This Row],[ORA INIZIO POMERIGGIO]]</f>
        <v>0.16666666666666663</v>
      </c>
      <c r="V892" s="5">
        <f>Tabella1[[#This Row],[TOT. TEMPO POMERIGGIO]]+Tabella1[[#This Row],[TOT. TEMPO MATTINA]]</f>
        <v>0.33333333333333331</v>
      </c>
      <c r="W892" s="7">
        <f>((HOUR(Tabella1[[#This Row],[TOT. ORE]])*60)+MINUTE(Tabella1[[#This Row],[TOT. ORE]]))</f>
        <v>480</v>
      </c>
      <c r="Y892" s="6">
        <f>Tabella1[[#This Row],[TOT. MINUTI]]-Tabella1[[#This Row],[FERMO MACCHINA]]</f>
        <v>480</v>
      </c>
      <c r="Z892" s="6">
        <f>ROUNDDOWN(Tabella1[[#This Row],[DIFFERENZA EFFETTIVA - SCARTI]]/Tabella1[[#This Row],[TEMPO EFFETTIVO]]*60,0)</f>
        <v>94</v>
      </c>
    </row>
    <row r="893" spans="1:27" x14ac:dyDescent="0.25">
      <c r="A893" s="1">
        <v>44687</v>
      </c>
      <c r="B893">
        <v>2</v>
      </c>
      <c r="C893" s="6" t="str">
        <f>VLOOKUP(Tabella1[[#This Row],[COD. OPERATORE]],Tabella3[],2,FALSE)</f>
        <v>DAVIDE</v>
      </c>
      <c r="D893" t="s">
        <v>74</v>
      </c>
      <c r="E893" t="s">
        <v>155</v>
      </c>
      <c r="F893">
        <v>4</v>
      </c>
      <c r="G893" s="6" t="str">
        <f>VLOOKUP(Tabella1[[#This Row],[COD. MACCHINA]],Tabella35[],2,FALSE)</f>
        <v>LASER VERDE</v>
      </c>
      <c r="H893">
        <v>2759</v>
      </c>
      <c r="I893">
        <v>2851</v>
      </c>
      <c r="J893" s="6">
        <f>Tabella1[[#This Row],[ASS. FINALI]]-Tabella1[[#This Row],[ASS.INIZIALI]]</f>
        <v>92</v>
      </c>
      <c r="K893" t="s">
        <v>20</v>
      </c>
      <c r="M893" s="6">
        <f>ROUNDDOWN(IF(Tabella1[[#This Row],[DOPPIO OPERATORE '[SI/NO']]]="SI",Tabella1[[#This Row],[DIFFERENZA]]/2,Tabella1[[#This Row],[DIFFERENZA]]),0)</f>
        <v>92</v>
      </c>
      <c r="O893" s="6">
        <f>Tabella1[[#This Row],[DIFFERENZA EFFETTIVA SE DOPPIO OPERATORE]]-Tabella1[[#This Row],[SCARTI]]</f>
        <v>92</v>
      </c>
      <c r="P893" s="4">
        <v>0.33333333333333331</v>
      </c>
      <c r="Q893" s="4">
        <v>0.375</v>
      </c>
      <c r="R893" s="5">
        <f>Tabella1[[#This Row],[ORA FINE MATTINA]]-Tabella1[[#This Row],[ORA INIZIO MATTINA]]</f>
        <v>4.1666666666666685E-2</v>
      </c>
      <c r="S893" s="4"/>
      <c r="T893" s="4"/>
      <c r="U893" s="5">
        <f>Tabella1[[#This Row],[ORA FINE POMERIGGIO]]-Tabella1[[#This Row],[ORA INIZIO POMERIGGIO]]</f>
        <v>0</v>
      </c>
      <c r="V893" s="5">
        <f>Tabella1[[#This Row],[TOT. TEMPO POMERIGGIO]]+Tabella1[[#This Row],[TOT. TEMPO MATTINA]]</f>
        <v>4.1666666666666685E-2</v>
      </c>
      <c r="W893" s="7">
        <f>((HOUR(Tabella1[[#This Row],[TOT. ORE]])*60)+MINUTE(Tabella1[[#This Row],[TOT. ORE]]))</f>
        <v>60</v>
      </c>
      <c r="Y893" s="6">
        <f>Tabella1[[#This Row],[TOT. MINUTI]]-Tabella1[[#This Row],[FERMO MACCHINA]]</f>
        <v>60</v>
      </c>
      <c r="Z893" s="6">
        <f>ROUNDDOWN(Tabella1[[#This Row],[DIFFERENZA EFFETTIVA - SCARTI]]/Tabella1[[#This Row],[TEMPO EFFETTIVO]]*60,0)</f>
        <v>92</v>
      </c>
    </row>
    <row r="894" spans="1:27" x14ac:dyDescent="0.25">
      <c r="A894" s="1">
        <v>44687</v>
      </c>
      <c r="B894">
        <v>2</v>
      </c>
      <c r="C894" s="6" t="str">
        <f>VLOOKUP(Tabella1[[#This Row],[COD. OPERATORE]],Tabella3[],2,FALSE)</f>
        <v>DAVIDE</v>
      </c>
      <c r="D894" t="s">
        <v>74</v>
      </c>
      <c r="E894" t="s">
        <v>182</v>
      </c>
      <c r="F894">
        <v>22</v>
      </c>
      <c r="G894" s="6" t="str">
        <f>VLOOKUP(Tabella1[[#This Row],[COD. MACCHINA]],Tabella35[],2,FALSE)</f>
        <v>LASER VIOLA</v>
      </c>
      <c r="H894">
        <v>2678</v>
      </c>
      <c r="I894">
        <v>2768</v>
      </c>
      <c r="J894" s="6">
        <f>Tabella1[[#This Row],[ASS. FINALI]]-Tabella1[[#This Row],[ASS.INIZIALI]]</f>
        <v>90</v>
      </c>
      <c r="K894" t="s">
        <v>20</v>
      </c>
      <c r="M894" s="6">
        <f>ROUNDDOWN(IF(Tabella1[[#This Row],[DOPPIO OPERATORE '[SI/NO']]]="SI",Tabella1[[#This Row],[DIFFERENZA]]/2,Tabella1[[#This Row],[DIFFERENZA]]),0)</f>
        <v>90</v>
      </c>
      <c r="O894" s="6">
        <f>Tabella1[[#This Row],[DIFFERENZA EFFETTIVA SE DOPPIO OPERATORE]]-Tabella1[[#This Row],[SCARTI]]</f>
        <v>90</v>
      </c>
      <c r="P894" s="4">
        <v>0.33333333333333331</v>
      </c>
      <c r="Q894" s="4">
        <v>0.375</v>
      </c>
      <c r="R894" s="5">
        <f>Tabella1[[#This Row],[ORA FINE MATTINA]]-Tabella1[[#This Row],[ORA INIZIO MATTINA]]</f>
        <v>4.1666666666666685E-2</v>
      </c>
      <c r="S894" s="4"/>
      <c r="T894" s="4"/>
      <c r="U894" s="5">
        <f>Tabella1[[#This Row],[ORA FINE POMERIGGIO]]-Tabella1[[#This Row],[ORA INIZIO POMERIGGIO]]</f>
        <v>0</v>
      </c>
      <c r="V894" s="5">
        <f>Tabella1[[#This Row],[TOT. TEMPO POMERIGGIO]]+Tabella1[[#This Row],[TOT. TEMPO MATTINA]]</f>
        <v>4.1666666666666685E-2</v>
      </c>
      <c r="W894" s="7">
        <f>((HOUR(Tabella1[[#This Row],[TOT. ORE]])*60)+MINUTE(Tabella1[[#This Row],[TOT. ORE]]))</f>
        <v>60</v>
      </c>
      <c r="Y894" s="6">
        <f>Tabella1[[#This Row],[TOT. MINUTI]]-Tabella1[[#This Row],[FERMO MACCHINA]]</f>
        <v>60</v>
      </c>
      <c r="Z894" s="6">
        <f>ROUNDDOWN(Tabella1[[#This Row],[DIFFERENZA EFFETTIVA - SCARTI]]/Tabella1[[#This Row],[TEMPO EFFETTIVO]]*60,0)</f>
        <v>90</v>
      </c>
      <c r="AA894" t="s">
        <v>379</v>
      </c>
    </row>
    <row r="895" spans="1:27" x14ac:dyDescent="0.25">
      <c r="A895" s="1">
        <v>44683</v>
      </c>
      <c r="B895">
        <v>32</v>
      </c>
      <c r="C895" s="6" t="str">
        <f>VLOOKUP(Tabella1[[#This Row],[COD. OPERATORE]],Tabella3[],2,FALSE)</f>
        <v>ALESSANDRA</v>
      </c>
      <c r="D895" t="s">
        <v>56</v>
      </c>
      <c r="E895" t="s">
        <v>380</v>
      </c>
      <c r="F895" t="s">
        <v>64</v>
      </c>
      <c r="G895" s="6" t="str">
        <f>VLOOKUP(Tabella1[[#This Row],[COD. MACCHINA]],Tabella35[],2,FALSE)</f>
        <v>MANUALE</v>
      </c>
      <c r="H895">
        <v>150</v>
      </c>
      <c r="I895">
        <v>360</v>
      </c>
      <c r="J895" s="6">
        <f>Tabella1[[#This Row],[ASS. FINALI]]-Tabella1[[#This Row],[ASS.INIZIALI]]</f>
        <v>210</v>
      </c>
      <c r="K895" t="s">
        <v>20</v>
      </c>
      <c r="M895" s="6">
        <f>ROUNDDOWN(IF(Tabella1[[#This Row],[DOPPIO OPERATORE '[SI/NO']]]="SI",Tabella1[[#This Row],[DIFFERENZA]]/2,Tabella1[[#This Row],[DIFFERENZA]]),0)</f>
        <v>210</v>
      </c>
      <c r="O895" s="6">
        <f>Tabella1[[#This Row],[DIFFERENZA EFFETTIVA SE DOPPIO OPERATORE]]-Tabella1[[#This Row],[SCARTI]]</f>
        <v>210</v>
      </c>
      <c r="P895" s="4">
        <v>0.3125</v>
      </c>
      <c r="Q895" s="4">
        <v>0.5</v>
      </c>
      <c r="R895" s="5">
        <f>Tabella1[[#This Row],[ORA FINE MATTINA]]-Tabella1[[#This Row],[ORA INIZIO MATTINA]]</f>
        <v>0.1875</v>
      </c>
      <c r="S895" s="4">
        <v>0.5625</v>
      </c>
      <c r="T895" s="4">
        <v>0.72916666666666663</v>
      </c>
      <c r="U895" s="5">
        <f>Tabella1[[#This Row],[ORA FINE POMERIGGIO]]-Tabella1[[#This Row],[ORA INIZIO POMERIGGIO]]</f>
        <v>0.16666666666666663</v>
      </c>
      <c r="V895" s="5">
        <f>Tabella1[[#This Row],[TOT. TEMPO POMERIGGIO]]+Tabella1[[#This Row],[TOT. TEMPO MATTINA]]</f>
        <v>0.35416666666666663</v>
      </c>
      <c r="W895" s="7">
        <f>((HOUR(Tabella1[[#This Row],[TOT. ORE]])*60)+MINUTE(Tabella1[[#This Row],[TOT. ORE]]))</f>
        <v>510</v>
      </c>
      <c r="X895">
        <v>30</v>
      </c>
      <c r="Y895" s="6">
        <f>Tabella1[[#This Row],[TOT. MINUTI]]-Tabella1[[#This Row],[FERMO MACCHINA]]</f>
        <v>480</v>
      </c>
      <c r="Z895" s="6">
        <f>ROUNDDOWN(Tabella1[[#This Row],[DIFFERENZA EFFETTIVA - SCARTI]]/Tabella1[[#This Row],[TEMPO EFFETTIVO]]*60,0)</f>
        <v>26</v>
      </c>
      <c r="AA895" t="s">
        <v>381</v>
      </c>
    </row>
    <row r="896" spans="1:27" x14ac:dyDescent="0.25">
      <c r="A896" s="1">
        <v>44684</v>
      </c>
      <c r="B896">
        <v>32</v>
      </c>
      <c r="C896" s="6" t="str">
        <f>VLOOKUP(Tabella1[[#This Row],[COD. OPERATORE]],Tabella3[],2,FALSE)</f>
        <v>ALESSANDRA</v>
      </c>
      <c r="D896" t="s">
        <v>56</v>
      </c>
      <c r="E896" t="s">
        <v>108</v>
      </c>
      <c r="F896" t="s">
        <v>64</v>
      </c>
      <c r="G896" s="6" t="str">
        <f>VLOOKUP(Tabella1[[#This Row],[COD. MACCHINA]],Tabella35[],2,FALSE)</f>
        <v>MANUALE</v>
      </c>
      <c r="H896">
        <v>0</v>
      </c>
      <c r="I896">
        <v>400</v>
      </c>
      <c r="J896" s="6">
        <f>Tabella1[[#This Row],[ASS. FINALI]]-Tabella1[[#This Row],[ASS.INIZIALI]]</f>
        <v>400</v>
      </c>
      <c r="K896" t="s">
        <v>58</v>
      </c>
      <c r="L896">
        <v>11</v>
      </c>
      <c r="M896" s="6">
        <f>ROUNDDOWN(IF(Tabella1[[#This Row],[DOPPIO OPERATORE '[SI/NO']]]="SI",Tabella1[[#This Row],[DIFFERENZA]]/2,Tabella1[[#This Row],[DIFFERENZA]]),0)</f>
        <v>200</v>
      </c>
      <c r="O896" s="6">
        <f>Tabella1[[#This Row],[DIFFERENZA EFFETTIVA SE DOPPIO OPERATORE]]-Tabella1[[#This Row],[SCARTI]]</f>
        <v>200</v>
      </c>
      <c r="P896" s="4">
        <v>0.3125</v>
      </c>
      <c r="Q896" s="4">
        <v>0.3833333333333333</v>
      </c>
      <c r="R896" s="5">
        <f>Tabella1[[#This Row],[ORA FINE MATTINA]]-Tabella1[[#This Row],[ORA INIZIO MATTINA]]</f>
        <v>7.0833333333333304E-2</v>
      </c>
      <c r="S896" s="4"/>
      <c r="T896" s="4"/>
      <c r="U896" s="5">
        <f>Tabella1[[#This Row],[ORA FINE POMERIGGIO]]-Tabella1[[#This Row],[ORA INIZIO POMERIGGIO]]</f>
        <v>0</v>
      </c>
      <c r="V896" s="5">
        <f>Tabella1[[#This Row],[TOT. TEMPO POMERIGGIO]]+Tabella1[[#This Row],[TOT. TEMPO MATTINA]]</f>
        <v>7.0833333333333304E-2</v>
      </c>
      <c r="W896" s="7">
        <f>((HOUR(Tabella1[[#This Row],[TOT. ORE]])*60)+MINUTE(Tabella1[[#This Row],[TOT. ORE]]))</f>
        <v>102</v>
      </c>
      <c r="Y896" s="6">
        <f>Tabella1[[#This Row],[TOT. MINUTI]]-Tabella1[[#This Row],[FERMO MACCHINA]]</f>
        <v>102</v>
      </c>
      <c r="Z896" s="6">
        <f>ROUNDDOWN(Tabella1[[#This Row],[DIFFERENZA EFFETTIVA - SCARTI]]/Tabella1[[#This Row],[TEMPO EFFETTIVO]]*60,0)</f>
        <v>117</v>
      </c>
    </row>
    <row r="897" spans="1:27" x14ac:dyDescent="0.25">
      <c r="A897" s="1">
        <v>44684</v>
      </c>
      <c r="B897">
        <v>32</v>
      </c>
      <c r="C897" s="6" t="str">
        <f>VLOOKUP(Tabella1[[#This Row],[COD. OPERATORE]],Tabella3[],2,FALSE)</f>
        <v>ALESSANDRA</v>
      </c>
      <c r="D897" t="s">
        <v>16</v>
      </c>
      <c r="E897" t="s">
        <v>26</v>
      </c>
      <c r="F897">
        <v>6</v>
      </c>
      <c r="G897" s="6" t="str">
        <f>VLOOKUP(Tabella1[[#This Row],[COD. MACCHINA]],Tabella35[],2,FALSE)</f>
        <v>MSA matr.4319</v>
      </c>
      <c r="H897">
        <v>595262</v>
      </c>
      <c r="I897">
        <v>595762</v>
      </c>
      <c r="J897" s="6">
        <f>Tabella1[[#This Row],[ASS. FINALI]]-Tabella1[[#This Row],[ASS.INIZIALI]]</f>
        <v>500</v>
      </c>
      <c r="K897" t="s">
        <v>20</v>
      </c>
      <c r="M897" s="6">
        <f>ROUNDDOWN(IF(Tabella1[[#This Row],[DOPPIO OPERATORE '[SI/NO']]]="SI",Tabella1[[#This Row],[DIFFERENZA]]/2,Tabella1[[#This Row],[DIFFERENZA]]),0)</f>
        <v>500</v>
      </c>
      <c r="O897" s="6">
        <f>Tabella1[[#This Row],[DIFFERENZA EFFETTIVA SE DOPPIO OPERATORE]]-Tabella1[[#This Row],[SCARTI]]</f>
        <v>500</v>
      </c>
      <c r="P897" s="4">
        <v>0.3833333333333333</v>
      </c>
      <c r="Q897" s="4">
        <v>0.5</v>
      </c>
      <c r="R897" s="5">
        <f>Tabella1[[#This Row],[ORA FINE MATTINA]]-Tabella1[[#This Row],[ORA INIZIO MATTINA]]</f>
        <v>0.1166666666666667</v>
      </c>
      <c r="S897" s="4"/>
      <c r="T897" s="4"/>
      <c r="U897" s="5">
        <f>Tabella1[[#This Row],[ORA FINE POMERIGGIO]]-Tabella1[[#This Row],[ORA INIZIO POMERIGGIO]]</f>
        <v>0</v>
      </c>
      <c r="V897" s="5">
        <f>Tabella1[[#This Row],[TOT. TEMPO POMERIGGIO]]+Tabella1[[#This Row],[TOT. TEMPO MATTINA]]</f>
        <v>0.1166666666666667</v>
      </c>
      <c r="W897" s="7">
        <f>((HOUR(Tabella1[[#This Row],[TOT. ORE]])*60)+MINUTE(Tabella1[[#This Row],[TOT. ORE]]))</f>
        <v>168</v>
      </c>
      <c r="Y897" s="6">
        <f>Tabella1[[#This Row],[TOT. MINUTI]]-Tabella1[[#This Row],[FERMO MACCHINA]]</f>
        <v>168</v>
      </c>
      <c r="Z897" s="6">
        <f>ROUNDDOWN(Tabella1[[#This Row],[DIFFERENZA EFFETTIVA - SCARTI]]/Tabella1[[#This Row],[TEMPO EFFETTIVO]]*60,0)</f>
        <v>178</v>
      </c>
    </row>
    <row r="898" spans="1:27" x14ac:dyDescent="0.25">
      <c r="A898" s="1">
        <v>44684</v>
      </c>
      <c r="B898">
        <v>32</v>
      </c>
      <c r="C898" s="6" t="str">
        <f>VLOOKUP(Tabella1[[#This Row],[COD. OPERATORE]],Tabella3[],2,FALSE)</f>
        <v>ALESSANDRA</v>
      </c>
      <c r="D898" t="s">
        <v>56</v>
      </c>
      <c r="E898" t="s">
        <v>108</v>
      </c>
      <c r="F898" t="s">
        <v>64</v>
      </c>
      <c r="G898" s="6" t="str">
        <f>VLOOKUP(Tabella1[[#This Row],[COD. MACCHINA]],Tabella35[],2,FALSE)</f>
        <v>MANUALE</v>
      </c>
      <c r="H898">
        <v>400</v>
      </c>
      <c r="I898">
        <v>1000</v>
      </c>
      <c r="J898" s="6">
        <f>Tabella1[[#This Row],[ASS. FINALI]]-Tabella1[[#This Row],[ASS.INIZIALI]]</f>
        <v>600</v>
      </c>
      <c r="K898" t="s">
        <v>20</v>
      </c>
      <c r="M898" s="6">
        <f>ROUNDDOWN(IF(Tabella1[[#This Row],[DOPPIO OPERATORE '[SI/NO']]]="SI",Tabella1[[#This Row],[DIFFERENZA]]/2,Tabella1[[#This Row],[DIFFERENZA]]),0)</f>
        <v>600</v>
      </c>
      <c r="O898" s="6">
        <f>Tabella1[[#This Row],[DIFFERENZA EFFETTIVA SE DOPPIO OPERATORE]]-Tabella1[[#This Row],[SCARTI]]</f>
        <v>600</v>
      </c>
      <c r="P898" s="4">
        <v>0.5625</v>
      </c>
      <c r="Q898" s="4">
        <v>0.72916666666666663</v>
      </c>
      <c r="R898" s="5">
        <f>Tabella1[[#This Row],[ORA FINE MATTINA]]-Tabella1[[#This Row],[ORA INIZIO MATTINA]]</f>
        <v>0.16666666666666663</v>
      </c>
      <c r="S898" s="4"/>
      <c r="T898" s="4"/>
      <c r="U898" s="5">
        <f>Tabella1[[#This Row],[ORA FINE POMERIGGIO]]-Tabella1[[#This Row],[ORA INIZIO POMERIGGIO]]</f>
        <v>0</v>
      </c>
      <c r="V898" s="5">
        <f>Tabella1[[#This Row],[TOT. TEMPO POMERIGGIO]]+Tabella1[[#This Row],[TOT. TEMPO MATTINA]]</f>
        <v>0.16666666666666663</v>
      </c>
      <c r="W898" s="7">
        <f>((HOUR(Tabella1[[#This Row],[TOT. ORE]])*60)+MINUTE(Tabella1[[#This Row],[TOT. ORE]]))</f>
        <v>240</v>
      </c>
      <c r="Y898" s="6">
        <f>Tabella1[[#This Row],[TOT. MINUTI]]-Tabella1[[#This Row],[FERMO MACCHINA]]</f>
        <v>240</v>
      </c>
      <c r="Z898" s="6">
        <f>ROUNDDOWN(Tabella1[[#This Row],[DIFFERENZA EFFETTIVA - SCARTI]]/Tabella1[[#This Row],[TEMPO EFFETTIVO]]*60,0)</f>
        <v>150</v>
      </c>
      <c r="AA898" t="s">
        <v>66</v>
      </c>
    </row>
    <row r="899" spans="1:27" x14ac:dyDescent="0.25">
      <c r="A899" s="1">
        <v>44685</v>
      </c>
      <c r="B899">
        <v>32</v>
      </c>
      <c r="C899" s="6" t="str">
        <f>VLOOKUP(Tabella1[[#This Row],[COD. OPERATORE]],Tabella3[],2,FALSE)</f>
        <v>ALESSANDRA</v>
      </c>
      <c r="D899" t="s">
        <v>16</v>
      </c>
      <c r="E899" t="s">
        <v>26</v>
      </c>
      <c r="F899">
        <v>6</v>
      </c>
      <c r="G899" s="6" t="str">
        <f>VLOOKUP(Tabella1[[#This Row],[COD. MACCHINA]],Tabella35[],2,FALSE)</f>
        <v>MSA matr.4319</v>
      </c>
      <c r="H899">
        <v>595762</v>
      </c>
      <c r="I899">
        <v>596162</v>
      </c>
      <c r="J899" s="6">
        <f>Tabella1[[#This Row],[ASS. FINALI]]-Tabella1[[#This Row],[ASS.INIZIALI]]</f>
        <v>400</v>
      </c>
      <c r="K899" t="s">
        <v>20</v>
      </c>
      <c r="M899" s="6">
        <f>ROUNDDOWN(IF(Tabella1[[#This Row],[DOPPIO OPERATORE '[SI/NO']]]="SI",Tabella1[[#This Row],[DIFFERENZA]]/2,Tabella1[[#This Row],[DIFFERENZA]]),0)</f>
        <v>400</v>
      </c>
      <c r="O899" s="6">
        <f>Tabella1[[#This Row],[DIFFERENZA EFFETTIVA SE DOPPIO OPERATORE]]-Tabella1[[#This Row],[SCARTI]]</f>
        <v>400</v>
      </c>
      <c r="P899" s="4">
        <v>0.3125</v>
      </c>
      <c r="Q899" s="4">
        <v>0.41666666666666669</v>
      </c>
      <c r="R899" s="5">
        <f>Tabella1[[#This Row],[ORA FINE MATTINA]]-Tabella1[[#This Row],[ORA INIZIO MATTINA]]</f>
        <v>0.10416666666666669</v>
      </c>
      <c r="S899" s="4"/>
      <c r="T899" s="4"/>
      <c r="U899" s="5">
        <f>Tabella1[[#This Row],[ORA FINE POMERIGGIO]]-Tabella1[[#This Row],[ORA INIZIO POMERIGGIO]]</f>
        <v>0</v>
      </c>
      <c r="V899" s="5">
        <f>Tabella1[[#This Row],[TOT. TEMPO POMERIGGIO]]+Tabella1[[#This Row],[TOT. TEMPO MATTINA]]</f>
        <v>0.10416666666666669</v>
      </c>
      <c r="W899" s="7">
        <f>((HOUR(Tabella1[[#This Row],[TOT. ORE]])*60)+MINUTE(Tabella1[[#This Row],[TOT. ORE]]))</f>
        <v>150</v>
      </c>
      <c r="Y899" s="6">
        <f>Tabella1[[#This Row],[TOT. MINUTI]]-Tabella1[[#This Row],[FERMO MACCHINA]]</f>
        <v>150</v>
      </c>
      <c r="Z899" s="6">
        <f>ROUNDDOWN(Tabella1[[#This Row],[DIFFERENZA EFFETTIVA - SCARTI]]/Tabella1[[#This Row],[TEMPO EFFETTIVO]]*60,0)</f>
        <v>160</v>
      </c>
    </row>
    <row r="900" spans="1:27" x14ac:dyDescent="0.25">
      <c r="A900" s="1">
        <v>44685</v>
      </c>
      <c r="B900">
        <v>32</v>
      </c>
      <c r="C900" s="6" t="str">
        <f>VLOOKUP(Tabella1[[#This Row],[COD. OPERATORE]],Tabella3[],2,FALSE)</f>
        <v>ALESSANDRA</v>
      </c>
      <c r="D900" t="s">
        <v>56</v>
      </c>
      <c r="E900" t="s">
        <v>382</v>
      </c>
      <c r="F900" t="s">
        <v>64</v>
      </c>
      <c r="G900" s="6" t="str">
        <f>VLOOKUP(Tabella1[[#This Row],[COD. MACCHINA]],Tabella35[],2,FALSE)</f>
        <v>MANUALE</v>
      </c>
      <c r="H900">
        <v>1000</v>
      </c>
      <c r="I900">
        <v>1100</v>
      </c>
      <c r="J900" s="6">
        <f>Tabella1[[#This Row],[ASS. FINALI]]-Tabella1[[#This Row],[ASS.INIZIALI]]</f>
        <v>100</v>
      </c>
      <c r="K900" t="s">
        <v>20</v>
      </c>
      <c r="M900" s="6">
        <f>ROUNDDOWN(IF(Tabella1[[#This Row],[DOPPIO OPERATORE '[SI/NO']]]="SI",Tabella1[[#This Row],[DIFFERENZA]]/2,Tabella1[[#This Row],[DIFFERENZA]]),0)</f>
        <v>100</v>
      </c>
      <c r="O900" s="6">
        <f>Tabella1[[#This Row],[DIFFERENZA EFFETTIVA SE DOPPIO OPERATORE]]-Tabella1[[#This Row],[SCARTI]]</f>
        <v>100</v>
      </c>
      <c r="P900" s="4">
        <v>0.5625</v>
      </c>
      <c r="Q900" s="4">
        <v>0.59027777777777779</v>
      </c>
      <c r="R900" s="5">
        <f>Tabella1[[#This Row],[ORA FINE MATTINA]]-Tabella1[[#This Row],[ORA INIZIO MATTINA]]</f>
        <v>2.777777777777779E-2</v>
      </c>
      <c r="S900" s="4"/>
      <c r="T900" s="4"/>
      <c r="U900" s="5">
        <f>Tabella1[[#This Row],[ORA FINE POMERIGGIO]]-Tabella1[[#This Row],[ORA INIZIO POMERIGGIO]]</f>
        <v>0</v>
      </c>
      <c r="V900" s="5">
        <f>Tabella1[[#This Row],[TOT. TEMPO POMERIGGIO]]+Tabella1[[#This Row],[TOT. TEMPO MATTINA]]</f>
        <v>2.777777777777779E-2</v>
      </c>
      <c r="W900" s="7">
        <f>((HOUR(Tabella1[[#This Row],[TOT. ORE]])*60)+MINUTE(Tabella1[[#This Row],[TOT. ORE]]))</f>
        <v>40</v>
      </c>
      <c r="Y900" s="6">
        <f>Tabella1[[#This Row],[TOT. MINUTI]]-Tabella1[[#This Row],[FERMO MACCHINA]]</f>
        <v>40</v>
      </c>
      <c r="Z900" s="6">
        <f>ROUNDDOWN(Tabella1[[#This Row],[DIFFERENZA EFFETTIVA - SCARTI]]/Tabella1[[#This Row],[TEMPO EFFETTIVO]]*60,0)</f>
        <v>150</v>
      </c>
    </row>
    <row r="901" spans="1:27" x14ac:dyDescent="0.25">
      <c r="A901" s="1">
        <v>44685</v>
      </c>
      <c r="B901">
        <v>32</v>
      </c>
      <c r="C901" s="6" t="str">
        <f>VLOOKUP(Tabella1[[#This Row],[COD. OPERATORE]],Tabella3[],2,FALSE)</f>
        <v>ALESSANDRA</v>
      </c>
      <c r="D901" t="s">
        <v>56</v>
      </c>
      <c r="E901" t="s">
        <v>383</v>
      </c>
      <c r="F901" t="s">
        <v>64</v>
      </c>
      <c r="G901" s="6" t="str">
        <f>VLOOKUP(Tabella1[[#This Row],[COD. MACCHINA]],Tabella35[],2,FALSE)</f>
        <v>MANUALE</v>
      </c>
      <c r="H901">
        <v>0</v>
      </c>
      <c r="I901">
        <v>45</v>
      </c>
      <c r="J901" s="6">
        <f>Tabella1[[#This Row],[ASS. FINALI]]-Tabella1[[#This Row],[ASS.INIZIALI]]</f>
        <v>45</v>
      </c>
      <c r="K901" t="s">
        <v>20</v>
      </c>
      <c r="M901" s="6">
        <f>ROUNDDOWN(IF(Tabella1[[#This Row],[DOPPIO OPERATORE '[SI/NO']]]="SI",Tabella1[[#This Row],[DIFFERENZA]]/2,Tabella1[[#This Row],[DIFFERENZA]]),0)</f>
        <v>45</v>
      </c>
      <c r="O901" s="6">
        <f>Tabella1[[#This Row],[DIFFERENZA EFFETTIVA SE DOPPIO OPERATORE]]-Tabella1[[#This Row],[SCARTI]]</f>
        <v>45</v>
      </c>
      <c r="P901" s="4">
        <v>0.59027777777777779</v>
      </c>
      <c r="Q901" s="4">
        <v>0.61111111111111105</v>
      </c>
      <c r="R901" s="5">
        <f>Tabella1[[#This Row],[ORA FINE MATTINA]]-Tabella1[[#This Row],[ORA INIZIO MATTINA]]</f>
        <v>2.0833333333333259E-2</v>
      </c>
      <c r="S901" s="4"/>
      <c r="T901" s="4"/>
      <c r="U901" s="5">
        <f>Tabella1[[#This Row],[ORA FINE POMERIGGIO]]-Tabella1[[#This Row],[ORA INIZIO POMERIGGIO]]</f>
        <v>0</v>
      </c>
      <c r="V901" s="5">
        <f>Tabella1[[#This Row],[TOT. TEMPO POMERIGGIO]]+Tabella1[[#This Row],[TOT. TEMPO MATTINA]]</f>
        <v>2.0833333333333259E-2</v>
      </c>
      <c r="W901" s="7">
        <f>((HOUR(Tabella1[[#This Row],[TOT. ORE]])*60)+MINUTE(Tabella1[[#This Row],[TOT. ORE]]))</f>
        <v>30</v>
      </c>
      <c r="Y901" s="6">
        <f>Tabella1[[#This Row],[TOT. MINUTI]]-Tabella1[[#This Row],[FERMO MACCHINA]]</f>
        <v>30</v>
      </c>
      <c r="Z901" s="6">
        <f>ROUNDDOWN(Tabella1[[#This Row],[DIFFERENZA EFFETTIVA - SCARTI]]/Tabella1[[#This Row],[TEMPO EFFETTIVO]]*60,0)</f>
        <v>90</v>
      </c>
    </row>
    <row r="902" spans="1:27" x14ac:dyDescent="0.25">
      <c r="A902" s="1">
        <v>44685</v>
      </c>
      <c r="B902">
        <v>32</v>
      </c>
      <c r="C902" s="6" t="str">
        <f>VLOOKUP(Tabella1[[#This Row],[COD. OPERATORE]],Tabella3[],2,FALSE)</f>
        <v>ALESSANDRA</v>
      </c>
      <c r="D902" t="s">
        <v>56</v>
      </c>
      <c r="E902" t="s">
        <v>63</v>
      </c>
      <c r="F902" t="s">
        <v>64</v>
      </c>
      <c r="G902" s="6" t="str">
        <f>VLOOKUP(Tabella1[[#This Row],[COD. MACCHINA]],Tabella35[],2,FALSE)</f>
        <v>MANUALE</v>
      </c>
      <c r="H902">
        <v>0</v>
      </c>
      <c r="I902">
        <v>66</v>
      </c>
      <c r="J902" s="6">
        <f>Tabella1[[#This Row],[ASS. FINALI]]-Tabella1[[#This Row],[ASS.INIZIALI]]</f>
        <v>66</v>
      </c>
      <c r="K902" t="s">
        <v>20</v>
      </c>
      <c r="M902" s="6">
        <f>ROUNDDOWN(IF(Tabella1[[#This Row],[DOPPIO OPERATORE '[SI/NO']]]="SI",Tabella1[[#This Row],[DIFFERENZA]]/2,Tabella1[[#This Row],[DIFFERENZA]]),0)</f>
        <v>66</v>
      </c>
      <c r="O902" s="6">
        <f>Tabella1[[#This Row],[DIFFERENZA EFFETTIVA SE DOPPIO OPERATORE]]-Tabella1[[#This Row],[SCARTI]]</f>
        <v>66</v>
      </c>
      <c r="P902" s="4">
        <v>0.61111111111111105</v>
      </c>
      <c r="Q902" s="4">
        <v>0.72916666666666663</v>
      </c>
      <c r="R902" s="5">
        <f>Tabella1[[#This Row],[ORA FINE MATTINA]]-Tabella1[[#This Row],[ORA INIZIO MATTINA]]</f>
        <v>0.11805555555555558</v>
      </c>
      <c r="S902" s="4"/>
      <c r="T902" s="4"/>
      <c r="U902" s="5">
        <f>Tabella1[[#This Row],[ORA FINE POMERIGGIO]]-Tabella1[[#This Row],[ORA INIZIO POMERIGGIO]]</f>
        <v>0</v>
      </c>
      <c r="V902" s="5">
        <f>Tabella1[[#This Row],[TOT. TEMPO POMERIGGIO]]+Tabella1[[#This Row],[TOT. TEMPO MATTINA]]</f>
        <v>0.11805555555555558</v>
      </c>
      <c r="W902" s="7">
        <f>((HOUR(Tabella1[[#This Row],[TOT. ORE]])*60)+MINUTE(Tabella1[[#This Row],[TOT. ORE]]))</f>
        <v>170</v>
      </c>
      <c r="Y902" s="6">
        <f>Tabella1[[#This Row],[TOT. MINUTI]]-Tabella1[[#This Row],[FERMO MACCHINA]]</f>
        <v>170</v>
      </c>
      <c r="Z902" s="6">
        <f>ROUNDDOWN(Tabella1[[#This Row],[DIFFERENZA EFFETTIVA - SCARTI]]/Tabella1[[#This Row],[TEMPO EFFETTIVO]]*60,0)</f>
        <v>23</v>
      </c>
    </row>
    <row r="903" spans="1:27" x14ac:dyDescent="0.25">
      <c r="A903" s="1">
        <v>44686</v>
      </c>
      <c r="B903">
        <v>32</v>
      </c>
      <c r="C903" s="6" t="str">
        <f>VLOOKUP(Tabella1[[#This Row],[COD. OPERATORE]],Tabella3[],2,FALSE)</f>
        <v>ALESSANDRA</v>
      </c>
      <c r="D903" t="s">
        <v>56</v>
      </c>
      <c r="E903" t="s">
        <v>63</v>
      </c>
      <c r="F903" t="s">
        <v>64</v>
      </c>
      <c r="G903" s="6" t="str">
        <f>VLOOKUP(Tabella1[[#This Row],[COD. MACCHINA]],Tabella35[],2,FALSE)</f>
        <v>MANUALE</v>
      </c>
      <c r="H903">
        <v>66</v>
      </c>
      <c r="I903">
        <v>161</v>
      </c>
      <c r="J903" s="6">
        <f>Tabella1[[#This Row],[ASS. FINALI]]-Tabella1[[#This Row],[ASS.INIZIALI]]</f>
        <v>95</v>
      </c>
      <c r="K903" t="s">
        <v>20</v>
      </c>
      <c r="M903" s="6">
        <f>ROUNDDOWN(IF(Tabella1[[#This Row],[DOPPIO OPERATORE '[SI/NO']]]="SI",Tabella1[[#This Row],[DIFFERENZA]]/2,Tabella1[[#This Row],[DIFFERENZA]]),0)</f>
        <v>95</v>
      </c>
      <c r="O903" s="6">
        <f>Tabella1[[#This Row],[DIFFERENZA EFFETTIVA SE DOPPIO OPERATORE]]-Tabella1[[#This Row],[SCARTI]]</f>
        <v>95</v>
      </c>
      <c r="P903" s="4">
        <v>0.3125</v>
      </c>
      <c r="Q903" s="4">
        <v>0.44097222222222227</v>
      </c>
      <c r="R903" s="5">
        <f>Tabella1[[#This Row],[ORA FINE MATTINA]]-Tabella1[[#This Row],[ORA INIZIO MATTINA]]</f>
        <v>0.12847222222222227</v>
      </c>
      <c r="S903" s="4"/>
      <c r="T903" s="4"/>
      <c r="U903" s="5">
        <f>Tabella1[[#This Row],[ORA FINE POMERIGGIO]]-Tabella1[[#This Row],[ORA INIZIO POMERIGGIO]]</f>
        <v>0</v>
      </c>
      <c r="V903" s="5">
        <f>Tabella1[[#This Row],[TOT. TEMPO POMERIGGIO]]+Tabella1[[#This Row],[TOT. TEMPO MATTINA]]</f>
        <v>0.12847222222222227</v>
      </c>
      <c r="W903" s="7">
        <f>((HOUR(Tabella1[[#This Row],[TOT. ORE]])*60)+MINUTE(Tabella1[[#This Row],[TOT. ORE]]))</f>
        <v>185</v>
      </c>
      <c r="Y903" s="6">
        <f>Tabella1[[#This Row],[TOT. MINUTI]]-Tabella1[[#This Row],[FERMO MACCHINA]]</f>
        <v>185</v>
      </c>
      <c r="Z903" s="6">
        <f>ROUNDDOWN(Tabella1[[#This Row],[DIFFERENZA EFFETTIVA - SCARTI]]/Tabella1[[#This Row],[TEMPO EFFETTIVO]]*60,0)</f>
        <v>30</v>
      </c>
    </row>
    <row r="904" spans="1:27" x14ac:dyDescent="0.25">
      <c r="A904" s="1">
        <v>44686</v>
      </c>
      <c r="B904">
        <v>32</v>
      </c>
      <c r="C904" s="6" t="str">
        <f>VLOOKUP(Tabella1[[#This Row],[COD. OPERATORE]],Tabella3[],2,FALSE)</f>
        <v>ALESSANDRA</v>
      </c>
      <c r="D904" t="s">
        <v>56</v>
      </c>
      <c r="E904" t="s">
        <v>127</v>
      </c>
      <c r="F904">
        <v>6</v>
      </c>
      <c r="G904" s="6" t="str">
        <f>VLOOKUP(Tabella1[[#This Row],[COD. MACCHINA]],Tabella35[],2,FALSE)</f>
        <v>MSA matr.4319</v>
      </c>
      <c r="H904">
        <v>597780</v>
      </c>
      <c r="I904">
        <v>598282</v>
      </c>
      <c r="J904" s="6">
        <f>Tabella1[[#This Row],[ASS. FINALI]]-Tabella1[[#This Row],[ASS.INIZIALI]]</f>
        <v>502</v>
      </c>
      <c r="K904" t="s">
        <v>20</v>
      </c>
      <c r="M904" s="6">
        <f>ROUNDDOWN(IF(Tabella1[[#This Row],[DOPPIO OPERATORE '[SI/NO']]]="SI",Tabella1[[#This Row],[DIFFERENZA]]/2,Tabella1[[#This Row],[DIFFERENZA]]),0)</f>
        <v>502</v>
      </c>
      <c r="O904" s="6">
        <f>Tabella1[[#This Row],[DIFFERENZA EFFETTIVA SE DOPPIO OPERATORE]]-Tabella1[[#This Row],[SCARTI]]</f>
        <v>502</v>
      </c>
      <c r="P904" s="4">
        <v>0.44097222222222227</v>
      </c>
      <c r="Q904" s="4">
        <v>0.5</v>
      </c>
      <c r="R904" s="5">
        <f>Tabella1[[#This Row],[ORA FINE MATTINA]]-Tabella1[[#This Row],[ORA INIZIO MATTINA]]</f>
        <v>5.9027777777777735E-2</v>
      </c>
      <c r="S904" s="4">
        <v>0.5625</v>
      </c>
      <c r="T904" s="4">
        <v>0.57638888888888895</v>
      </c>
      <c r="U904" s="5">
        <f>Tabella1[[#This Row],[ORA FINE POMERIGGIO]]-Tabella1[[#This Row],[ORA INIZIO POMERIGGIO]]</f>
        <v>1.3888888888888951E-2</v>
      </c>
      <c r="V904" s="5">
        <f>Tabella1[[#This Row],[TOT. TEMPO POMERIGGIO]]+Tabella1[[#This Row],[TOT. TEMPO MATTINA]]</f>
        <v>7.2916666666666685E-2</v>
      </c>
      <c r="W904" s="7">
        <f>((HOUR(Tabella1[[#This Row],[TOT. ORE]])*60)+MINUTE(Tabella1[[#This Row],[TOT. ORE]]))</f>
        <v>105</v>
      </c>
      <c r="Y904" s="6">
        <f>Tabella1[[#This Row],[TOT. MINUTI]]-Tabella1[[#This Row],[FERMO MACCHINA]]</f>
        <v>105</v>
      </c>
      <c r="Z904" s="6">
        <f>ROUNDDOWN(Tabella1[[#This Row],[DIFFERENZA EFFETTIVA - SCARTI]]/Tabella1[[#This Row],[TEMPO EFFETTIVO]]*60,0)</f>
        <v>286</v>
      </c>
    </row>
    <row r="905" spans="1:27" x14ac:dyDescent="0.25">
      <c r="A905" s="1">
        <v>44683</v>
      </c>
      <c r="B905">
        <v>33</v>
      </c>
      <c r="C905" s="6" t="str">
        <f>VLOOKUP(Tabella1[[#This Row],[COD. OPERATORE]],Tabella3[],2,FALSE)</f>
        <v>KETTY</v>
      </c>
      <c r="D905" t="s">
        <v>56</v>
      </c>
      <c r="E905" t="s">
        <v>108</v>
      </c>
      <c r="F905" t="s">
        <v>64</v>
      </c>
      <c r="G905" s="6" t="str">
        <f>VLOOKUP(Tabella1[[#This Row],[COD. MACCHINA]],Tabella35[],2,FALSE)</f>
        <v>MANUALE</v>
      </c>
      <c r="H905">
        <v>200</v>
      </c>
      <c r="I905">
        <v>740</v>
      </c>
      <c r="J905" s="6">
        <f>Tabella1[[#This Row],[ASS. FINALI]]-Tabella1[[#This Row],[ASS.INIZIALI]]</f>
        <v>540</v>
      </c>
      <c r="K905" t="s">
        <v>20</v>
      </c>
      <c r="M905" s="6">
        <f>ROUNDDOWN(IF(Tabella1[[#This Row],[DOPPIO OPERATORE '[SI/NO']]]="SI",Tabella1[[#This Row],[DIFFERENZA]]/2,Tabella1[[#This Row],[DIFFERENZA]]),0)</f>
        <v>540</v>
      </c>
      <c r="O905" s="6">
        <f>Tabella1[[#This Row],[DIFFERENZA EFFETTIVA SE DOPPIO OPERATORE]]-Tabella1[[#This Row],[SCARTI]]</f>
        <v>540</v>
      </c>
      <c r="P905" s="4">
        <v>0.33333333333333331</v>
      </c>
      <c r="Q905" s="4">
        <v>0.35069444444444442</v>
      </c>
      <c r="R905" s="5">
        <f>Tabella1[[#This Row],[ORA FINE MATTINA]]-Tabella1[[#This Row],[ORA INIZIO MATTINA]]</f>
        <v>1.7361111111111105E-2</v>
      </c>
      <c r="S905" s="4">
        <v>0.3888888888888889</v>
      </c>
      <c r="T905" s="4">
        <v>0.5</v>
      </c>
      <c r="U905" s="5">
        <f>Tabella1[[#This Row],[ORA FINE POMERIGGIO]]-Tabella1[[#This Row],[ORA INIZIO POMERIGGIO]]</f>
        <v>0.1111111111111111</v>
      </c>
      <c r="V905" s="5">
        <f>Tabella1[[#This Row],[TOT. TEMPO POMERIGGIO]]+Tabella1[[#This Row],[TOT. TEMPO MATTINA]]</f>
        <v>0.12847222222222221</v>
      </c>
      <c r="W905" s="7">
        <f>((HOUR(Tabella1[[#This Row],[TOT. ORE]])*60)+MINUTE(Tabella1[[#This Row],[TOT. ORE]]))</f>
        <v>185</v>
      </c>
      <c r="Y905" s="6">
        <f>Tabella1[[#This Row],[TOT. MINUTI]]-Tabella1[[#This Row],[FERMO MACCHINA]]</f>
        <v>185</v>
      </c>
      <c r="Z905" s="6">
        <f>ROUNDDOWN(Tabella1[[#This Row],[DIFFERENZA EFFETTIVA - SCARTI]]/Tabella1[[#This Row],[TEMPO EFFETTIVO]]*60,0)</f>
        <v>175</v>
      </c>
      <c r="AA905" t="s">
        <v>66</v>
      </c>
    </row>
    <row r="906" spans="1:27" x14ac:dyDescent="0.25">
      <c r="A906" s="1">
        <v>44684</v>
      </c>
      <c r="B906">
        <v>33</v>
      </c>
      <c r="C906" s="6" t="str">
        <f>VLOOKUP(Tabella1[[#This Row],[COD. OPERATORE]],Tabella3[],2,FALSE)</f>
        <v>KETTY</v>
      </c>
      <c r="D906" t="s">
        <v>16</v>
      </c>
      <c r="E906" t="s">
        <v>280</v>
      </c>
      <c r="F906">
        <v>8</v>
      </c>
      <c r="G906" s="6" t="str">
        <f>VLOOKUP(Tabella1[[#This Row],[COD. MACCHINA]],Tabella35[],2,FALSE)</f>
        <v>MONTAGGIO RUOTE</v>
      </c>
      <c r="H906">
        <v>1320</v>
      </c>
      <c r="I906">
        <v>4000</v>
      </c>
      <c r="J906" s="6">
        <f>Tabella1[[#This Row],[ASS. FINALI]]-Tabella1[[#This Row],[ASS.INIZIALI]]</f>
        <v>2680</v>
      </c>
      <c r="K906" t="s">
        <v>20</v>
      </c>
      <c r="M906" s="6">
        <f>ROUNDDOWN(IF(Tabella1[[#This Row],[DOPPIO OPERATORE '[SI/NO']]]="SI",Tabella1[[#This Row],[DIFFERENZA]]/2,Tabella1[[#This Row],[DIFFERENZA]]),0)</f>
        <v>2680</v>
      </c>
      <c r="O906" s="6">
        <f>Tabella1[[#This Row],[DIFFERENZA EFFETTIVA SE DOPPIO OPERATORE]]-Tabella1[[#This Row],[SCARTI]]</f>
        <v>2680</v>
      </c>
      <c r="P906" s="4">
        <v>0.33333333333333331</v>
      </c>
      <c r="Q906" s="4">
        <v>0.5</v>
      </c>
      <c r="R906" s="5">
        <f>Tabella1[[#This Row],[ORA FINE MATTINA]]-Tabella1[[#This Row],[ORA INIZIO MATTINA]]</f>
        <v>0.16666666666666669</v>
      </c>
      <c r="S906" s="4">
        <v>0.5625</v>
      </c>
      <c r="T906" s="4">
        <v>0.72222222222222221</v>
      </c>
      <c r="U906" s="5">
        <f>Tabella1[[#This Row],[ORA FINE POMERIGGIO]]-Tabella1[[#This Row],[ORA INIZIO POMERIGGIO]]</f>
        <v>0.15972222222222221</v>
      </c>
      <c r="V906" s="5">
        <f>Tabella1[[#This Row],[TOT. TEMPO POMERIGGIO]]+Tabella1[[#This Row],[TOT. TEMPO MATTINA]]</f>
        <v>0.3263888888888889</v>
      </c>
      <c r="W906" s="7">
        <f>((HOUR(Tabella1[[#This Row],[TOT. ORE]])*60)+MINUTE(Tabella1[[#This Row],[TOT. ORE]]))</f>
        <v>470</v>
      </c>
      <c r="Y906" s="6">
        <f>Tabella1[[#This Row],[TOT. MINUTI]]-Tabella1[[#This Row],[FERMO MACCHINA]]</f>
        <v>470</v>
      </c>
      <c r="Z906" s="6">
        <f>ROUNDDOWN(Tabella1[[#This Row],[DIFFERENZA EFFETTIVA - SCARTI]]/Tabella1[[#This Row],[TEMPO EFFETTIVO]]*60,0)</f>
        <v>342</v>
      </c>
    </row>
    <row r="907" spans="1:27" x14ac:dyDescent="0.25">
      <c r="A907" s="1">
        <v>44684</v>
      </c>
      <c r="B907">
        <v>33</v>
      </c>
      <c r="C907" s="6" t="str">
        <f>VLOOKUP(Tabella1[[#This Row],[COD. OPERATORE]],Tabella3[],2,FALSE)</f>
        <v>KETTY</v>
      </c>
      <c r="D907" t="s">
        <v>16</v>
      </c>
      <c r="E907" t="s">
        <v>334</v>
      </c>
      <c r="F907">
        <v>8</v>
      </c>
      <c r="G907" s="6" t="str">
        <f>VLOOKUP(Tabella1[[#This Row],[COD. MACCHINA]],Tabella35[],2,FALSE)</f>
        <v>MONTAGGIO RUOTE</v>
      </c>
      <c r="H907">
        <v>0</v>
      </c>
      <c r="I907">
        <v>40</v>
      </c>
      <c r="J907" s="6">
        <f>Tabella1[[#This Row],[ASS. FINALI]]-Tabella1[[#This Row],[ASS.INIZIALI]]</f>
        <v>40</v>
      </c>
      <c r="K907" t="s">
        <v>20</v>
      </c>
      <c r="M907" s="6">
        <f>ROUNDDOWN(IF(Tabella1[[#This Row],[DOPPIO OPERATORE '[SI/NO']]]="SI",Tabella1[[#This Row],[DIFFERENZA]]/2,Tabella1[[#This Row],[DIFFERENZA]]),0)</f>
        <v>40</v>
      </c>
      <c r="O907" s="6">
        <f>Tabella1[[#This Row],[DIFFERENZA EFFETTIVA SE DOPPIO OPERATORE]]-Tabella1[[#This Row],[SCARTI]]</f>
        <v>40</v>
      </c>
      <c r="P907" s="4">
        <v>0.72222222222222221</v>
      </c>
      <c r="Q907" s="4">
        <v>0.72916666666666663</v>
      </c>
      <c r="R907" s="5">
        <f>Tabella1[[#This Row],[ORA FINE MATTINA]]-Tabella1[[#This Row],[ORA INIZIO MATTINA]]</f>
        <v>6.9444444444444198E-3</v>
      </c>
      <c r="S907" s="4"/>
      <c r="T907" s="4"/>
      <c r="U907" s="5">
        <f>Tabella1[[#This Row],[ORA FINE POMERIGGIO]]-Tabella1[[#This Row],[ORA INIZIO POMERIGGIO]]</f>
        <v>0</v>
      </c>
      <c r="V907" s="5">
        <f>Tabella1[[#This Row],[TOT. TEMPO POMERIGGIO]]+Tabella1[[#This Row],[TOT. TEMPO MATTINA]]</f>
        <v>6.9444444444444198E-3</v>
      </c>
      <c r="W907" s="7">
        <f>((HOUR(Tabella1[[#This Row],[TOT. ORE]])*60)+MINUTE(Tabella1[[#This Row],[TOT. ORE]]))</f>
        <v>10</v>
      </c>
      <c r="Y907" s="6">
        <f>Tabella1[[#This Row],[TOT. MINUTI]]-Tabella1[[#This Row],[FERMO MACCHINA]]</f>
        <v>10</v>
      </c>
      <c r="Z907" s="6">
        <f>ROUNDDOWN(Tabella1[[#This Row],[DIFFERENZA EFFETTIVA - SCARTI]]/Tabella1[[#This Row],[TEMPO EFFETTIVO]]*60,0)</f>
        <v>240</v>
      </c>
    </row>
    <row r="908" spans="1:27" x14ac:dyDescent="0.25">
      <c r="A908" s="1">
        <v>44685</v>
      </c>
      <c r="B908">
        <v>33</v>
      </c>
      <c r="C908" s="6" t="str">
        <f>VLOOKUP(Tabella1[[#This Row],[COD. OPERATORE]],Tabella3[],2,FALSE)</f>
        <v>KETTY</v>
      </c>
      <c r="D908" t="s">
        <v>16</v>
      </c>
      <c r="E908" t="s">
        <v>334</v>
      </c>
      <c r="F908">
        <v>8</v>
      </c>
      <c r="G908" s="6" t="str">
        <f>VLOOKUP(Tabella1[[#This Row],[COD. MACCHINA]],Tabella35[],2,FALSE)</f>
        <v>MONTAGGIO RUOTE</v>
      </c>
      <c r="H908">
        <v>40</v>
      </c>
      <c r="I908">
        <v>3000</v>
      </c>
      <c r="J908" s="6">
        <f>Tabella1[[#This Row],[ASS. FINALI]]-Tabella1[[#This Row],[ASS.INIZIALI]]</f>
        <v>2960</v>
      </c>
      <c r="K908" t="s">
        <v>20</v>
      </c>
      <c r="M908" s="6">
        <f>ROUNDDOWN(IF(Tabella1[[#This Row],[DOPPIO OPERATORE '[SI/NO']]]="SI",Tabella1[[#This Row],[DIFFERENZA]]/2,Tabella1[[#This Row],[DIFFERENZA]]),0)</f>
        <v>2960</v>
      </c>
      <c r="O908" s="6">
        <f>Tabella1[[#This Row],[DIFFERENZA EFFETTIVA SE DOPPIO OPERATORE]]-Tabella1[[#This Row],[SCARTI]]</f>
        <v>2960</v>
      </c>
      <c r="P908" s="4">
        <v>0.33333333333333331</v>
      </c>
      <c r="Q908" s="4">
        <v>0.5</v>
      </c>
      <c r="R908" s="5">
        <f>Tabella1[[#This Row],[ORA FINE MATTINA]]-Tabella1[[#This Row],[ORA INIZIO MATTINA]]</f>
        <v>0.16666666666666669</v>
      </c>
      <c r="S908" s="4">
        <v>0.5625</v>
      </c>
      <c r="T908" s="4">
        <v>0.72916666666666663</v>
      </c>
      <c r="U908" s="5">
        <f>Tabella1[[#This Row],[ORA FINE POMERIGGIO]]-Tabella1[[#This Row],[ORA INIZIO POMERIGGIO]]</f>
        <v>0.16666666666666663</v>
      </c>
      <c r="V908" s="5">
        <f>Tabella1[[#This Row],[TOT. TEMPO POMERIGGIO]]+Tabella1[[#This Row],[TOT. TEMPO MATTINA]]</f>
        <v>0.33333333333333331</v>
      </c>
      <c r="W908" s="7">
        <f>((HOUR(Tabella1[[#This Row],[TOT. ORE]])*60)+MINUTE(Tabella1[[#This Row],[TOT. ORE]]))</f>
        <v>480</v>
      </c>
      <c r="Y908" s="6">
        <f>Tabella1[[#This Row],[TOT. MINUTI]]-Tabella1[[#This Row],[FERMO MACCHINA]]</f>
        <v>480</v>
      </c>
      <c r="Z908" s="6">
        <f>ROUNDDOWN(Tabella1[[#This Row],[DIFFERENZA EFFETTIVA - SCARTI]]/Tabella1[[#This Row],[TEMPO EFFETTIVO]]*60,0)</f>
        <v>370</v>
      </c>
    </row>
    <row r="909" spans="1:27" x14ac:dyDescent="0.25">
      <c r="A909" s="1">
        <v>44686</v>
      </c>
      <c r="B909">
        <v>33</v>
      </c>
      <c r="C909" s="6" t="str">
        <f>VLOOKUP(Tabella1[[#This Row],[COD. OPERATORE]],Tabella3[],2,FALSE)</f>
        <v>KETTY</v>
      </c>
      <c r="D909" t="s">
        <v>16</v>
      </c>
      <c r="E909" t="s">
        <v>334</v>
      </c>
      <c r="F909">
        <v>8</v>
      </c>
      <c r="G909" s="6" t="str">
        <f>VLOOKUP(Tabella1[[#This Row],[COD. MACCHINA]],Tabella35[],2,FALSE)</f>
        <v>MONTAGGIO RUOTE</v>
      </c>
      <c r="H909">
        <v>3000</v>
      </c>
      <c r="I909">
        <v>4000</v>
      </c>
      <c r="J909" s="6">
        <f>Tabella1[[#This Row],[ASS. FINALI]]-Tabella1[[#This Row],[ASS.INIZIALI]]</f>
        <v>1000</v>
      </c>
      <c r="K909" t="s">
        <v>20</v>
      </c>
      <c r="M909" s="6">
        <f>ROUNDDOWN(IF(Tabella1[[#This Row],[DOPPIO OPERATORE '[SI/NO']]]="SI",Tabella1[[#This Row],[DIFFERENZA]]/2,Tabella1[[#This Row],[DIFFERENZA]]),0)</f>
        <v>1000</v>
      </c>
      <c r="O909" s="6">
        <f>Tabella1[[#This Row],[DIFFERENZA EFFETTIVA SE DOPPIO OPERATORE]]-Tabella1[[#This Row],[SCARTI]]</f>
        <v>1000</v>
      </c>
      <c r="P909" s="4">
        <v>0.33333333333333331</v>
      </c>
      <c r="Q909" s="4">
        <v>0.4375</v>
      </c>
      <c r="R909" s="5">
        <f>Tabella1[[#This Row],[ORA FINE MATTINA]]-Tabella1[[#This Row],[ORA INIZIO MATTINA]]</f>
        <v>0.10416666666666669</v>
      </c>
      <c r="S909" s="4"/>
      <c r="T909" s="4"/>
      <c r="U909" s="5">
        <f>Tabella1[[#This Row],[ORA FINE POMERIGGIO]]-Tabella1[[#This Row],[ORA INIZIO POMERIGGIO]]</f>
        <v>0</v>
      </c>
      <c r="V909" s="5">
        <f>Tabella1[[#This Row],[TOT. TEMPO POMERIGGIO]]+Tabella1[[#This Row],[TOT. TEMPO MATTINA]]</f>
        <v>0.10416666666666669</v>
      </c>
      <c r="W909" s="7">
        <f>((HOUR(Tabella1[[#This Row],[TOT. ORE]])*60)+MINUTE(Tabella1[[#This Row],[TOT. ORE]]))</f>
        <v>150</v>
      </c>
      <c r="Y909" s="6">
        <f>Tabella1[[#This Row],[TOT. MINUTI]]-Tabella1[[#This Row],[FERMO MACCHINA]]</f>
        <v>150</v>
      </c>
      <c r="Z909" s="6">
        <f>ROUNDDOWN(Tabella1[[#This Row],[DIFFERENZA EFFETTIVA - SCARTI]]/Tabella1[[#This Row],[TEMPO EFFETTIVO]]*60,0)</f>
        <v>400</v>
      </c>
    </row>
    <row r="910" spans="1:27" x14ac:dyDescent="0.25">
      <c r="A910" s="1">
        <v>44686</v>
      </c>
      <c r="B910">
        <v>33</v>
      </c>
      <c r="C910" s="6" t="str">
        <f>VLOOKUP(Tabella1[[#This Row],[COD. OPERATORE]],Tabella3[],2,FALSE)</f>
        <v>KETTY</v>
      </c>
      <c r="D910" t="s">
        <v>16</v>
      </c>
      <c r="E910" t="s">
        <v>280</v>
      </c>
      <c r="F910">
        <v>8</v>
      </c>
      <c r="G910" s="6" t="str">
        <f>VLOOKUP(Tabella1[[#This Row],[COD. MACCHINA]],Tabella35[],2,FALSE)</f>
        <v>MONTAGGIO RUOTE</v>
      </c>
      <c r="H910">
        <v>0</v>
      </c>
      <c r="I910">
        <v>1830</v>
      </c>
      <c r="J910" s="6">
        <f>Tabella1[[#This Row],[ASS. FINALI]]-Tabella1[[#This Row],[ASS.INIZIALI]]</f>
        <v>1830</v>
      </c>
      <c r="K910" t="s">
        <v>20</v>
      </c>
      <c r="M910" s="6">
        <f>ROUNDDOWN(IF(Tabella1[[#This Row],[DOPPIO OPERATORE '[SI/NO']]]="SI",Tabella1[[#This Row],[DIFFERENZA]]/2,Tabella1[[#This Row],[DIFFERENZA]]),0)</f>
        <v>1830</v>
      </c>
      <c r="O910" s="6">
        <f>Tabella1[[#This Row],[DIFFERENZA EFFETTIVA SE DOPPIO OPERATORE]]-Tabella1[[#This Row],[SCARTI]]</f>
        <v>1830</v>
      </c>
      <c r="P910" s="4">
        <v>0.4375</v>
      </c>
      <c r="Q910" s="4">
        <v>0.5</v>
      </c>
      <c r="R910" s="5">
        <f>Tabella1[[#This Row],[ORA FINE MATTINA]]-Tabella1[[#This Row],[ORA INIZIO MATTINA]]</f>
        <v>6.25E-2</v>
      </c>
      <c r="S910" s="4">
        <v>0.5625</v>
      </c>
      <c r="T910" s="4">
        <v>0.72916666666666663</v>
      </c>
      <c r="U910" s="5">
        <f>Tabella1[[#This Row],[ORA FINE POMERIGGIO]]-Tabella1[[#This Row],[ORA INIZIO POMERIGGIO]]</f>
        <v>0.16666666666666663</v>
      </c>
      <c r="V910" s="5">
        <f>Tabella1[[#This Row],[TOT. TEMPO POMERIGGIO]]+Tabella1[[#This Row],[TOT. TEMPO MATTINA]]</f>
        <v>0.22916666666666663</v>
      </c>
      <c r="W910" s="7">
        <f>((HOUR(Tabella1[[#This Row],[TOT. ORE]])*60)+MINUTE(Tabella1[[#This Row],[TOT. ORE]]))</f>
        <v>330</v>
      </c>
      <c r="Y910" s="6">
        <f>Tabella1[[#This Row],[TOT. MINUTI]]-Tabella1[[#This Row],[FERMO MACCHINA]]</f>
        <v>330</v>
      </c>
      <c r="Z910" s="6">
        <f>ROUNDDOWN(Tabella1[[#This Row],[DIFFERENZA EFFETTIVA - SCARTI]]/Tabella1[[#This Row],[TEMPO EFFETTIVO]]*60,0)</f>
        <v>332</v>
      </c>
    </row>
    <row r="911" spans="1:27" x14ac:dyDescent="0.25">
      <c r="A911" s="1">
        <v>44687</v>
      </c>
      <c r="B911">
        <v>33</v>
      </c>
      <c r="C911" s="6" t="str">
        <f>VLOOKUP(Tabella1[[#This Row],[COD. OPERATORE]],Tabella3[],2,FALSE)</f>
        <v>KETTY</v>
      </c>
      <c r="D911" t="s">
        <v>16</v>
      </c>
      <c r="E911" t="s">
        <v>280</v>
      </c>
      <c r="F911">
        <v>8</v>
      </c>
      <c r="G911" s="6" t="str">
        <f>VLOOKUP(Tabella1[[#This Row],[COD. MACCHINA]],Tabella35[],2,FALSE)</f>
        <v>MONTAGGIO RUOTE</v>
      </c>
      <c r="H911">
        <v>1830</v>
      </c>
      <c r="I911">
        <v>2000</v>
      </c>
      <c r="J911" s="6">
        <f>Tabella1[[#This Row],[ASS. FINALI]]-Tabella1[[#This Row],[ASS.INIZIALI]]</f>
        <v>170</v>
      </c>
      <c r="K911" t="s">
        <v>20</v>
      </c>
      <c r="M911" s="6">
        <f>ROUNDDOWN(IF(Tabella1[[#This Row],[DOPPIO OPERATORE '[SI/NO']]]="SI",Tabella1[[#This Row],[DIFFERENZA]]/2,Tabella1[[#This Row],[DIFFERENZA]]),0)</f>
        <v>170</v>
      </c>
      <c r="O911" s="6">
        <f>Tabella1[[#This Row],[DIFFERENZA EFFETTIVA SE DOPPIO OPERATORE]]-Tabella1[[#This Row],[SCARTI]]</f>
        <v>170</v>
      </c>
      <c r="P911" s="4">
        <v>0.33333333333333331</v>
      </c>
      <c r="Q911" s="4">
        <v>0.34722222222222227</v>
      </c>
      <c r="R911" s="5">
        <f>Tabella1[[#This Row],[ORA FINE MATTINA]]-Tabella1[[#This Row],[ORA INIZIO MATTINA]]</f>
        <v>1.3888888888888951E-2</v>
      </c>
      <c r="S911" s="4"/>
      <c r="T911" s="4"/>
      <c r="U911" s="5">
        <f>Tabella1[[#This Row],[ORA FINE POMERIGGIO]]-Tabella1[[#This Row],[ORA INIZIO POMERIGGIO]]</f>
        <v>0</v>
      </c>
      <c r="V911" s="5">
        <f>Tabella1[[#This Row],[TOT. TEMPO POMERIGGIO]]+Tabella1[[#This Row],[TOT. TEMPO MATTINA]]</f>
        <v>1.3888888888888951E-2</v>
      </c>
      <c r="W911" s="7">
        <f>((HOUR(Tabella1[[#This Row],[TOT. ORE]])*60)+MINUTE(Tabella1[[#This Row],[TOT. ORE]]))</f>
        <v>20</v>
      </c>
      <c r="Y911" s="6">
        <f>Tabella1[[#This Row],[TOT. MINUTI]]-Tabella1[[#This Row],[FERMO MACCHINA]]</f>
        <v>20</v>
      </c>
      <c r="Z911" s="6">
        <f>ROUNDDOWN(Tabella1[[#This Row],[DIFFERENZA EFFETTIVA - SCARTI]]/Tabella1[[#This Row],[TEMPO EFFETTIVO]]*60,0)</f>
        <v>510</v>
      </c>
      <c r="AA911" t="s">
        <v>384</v>
      </c>
    </row>
    <row r="912" spans="1:27" x14ac:dyDescent="0.25">
      <c r="A912" s="1">
        <v>44687</v>
      </c>
      <c r="B912">
        <v>33</v>
      </c>
      <c r="C912" s="6" t="str">
        <f>VLOOKUP(Tabella1[[#This Row],[COD. OPERATORE]],Tabella3[],2,FALSE)</f>
        <v>KETTY</v>
      </c>
      <c r="D912" t="s">
        <v>56</v>
      </c>
      <c r="E912" t="s">
        <v>63</v>
      </c>
      <c r="F912" t="s">
        <v>64</v>
      </c>
      <c r="G912" s="6" t="str">
        <f>VLOOKUP(Tabella1[[#This Row],[COD. MACCHINA]],Tabella35[],2,FALSE)</f>
        <v>MANUALE</v>
      </c>
      <c r="H912">
        <v>0</v>
      </c>
      <c r="I912">
        <v>304</v>
      </c>
      <c r="J912" s="6">
        <f>Tabella1[[#This Row],[ASS. FINALI]]-Tabella1[[#This Row],[ASS.INIZIALI]]</f>
        <v>304</v>
      </c>
      <c r="K912" t="s">
        <v>20</v>
      </c>
      <c r="M912" s="6">
        <f>ROUNDDOWN(IF(Tabella1[[#This Row],[DOPPIO OPERATORE '[SI/NO']]]="SI",Tabella1[[#This Row],[DIFFERENZA]]/2,Tabella1[[#This Row],[DIFFERENZA]]),0)</f>
        <v>304</v>
      </c>
      <c r="O912" s="6">
        <f>Tabella1[[#This Row],[DIFFERENZA EFFETTIVA SE DOPPIO OPERATORE]]-Tabella1[[#This Row],[SCARTI]]</f>
        <v>304</v>
      </c>
      <c r="P912" s="4">
        <v>0.36458333333333331</v>
      </c>
      <c r="Q912" s="4">
        <v>0.5</v>
      </c>
      <c r="R912" s="5">
        <f>Tabella1[[#This Row],[ORA FINE MATTINA]]-Tabella1[[#This Row],[ORA INIZIO MATTINA]]</f>
        <v>0.13541666666666669</v>
      </c>
      <c r="S912" s="4">
        <v>0.5625</v>
      </c>
      <c r="T912" s="4">
        <v>0.72916666666666663</v>
      </c>
      <c r="U912" s="5">
        <f>Tabella1[[#This Row],[ORA FINE POMERIGGIO]]-Tabella1[[#This Row],[ORA INIZIO POMERIGGIO]]</f>
        <v>0.16666666666666663</v>
      </c>
      <c r="V912" s="5">
        <f>Tabella1[[#This Row],[TOT. TEMPO POMERIGGIO]]+Tabella1[[#This Row],[TOT. TEMPO MATTINA]]</f>
        <v>0.30208333333333331</v>
      </c>
      <c r="W912" s="7">
        <f>((HOUR(Tabella1[[#This Row],[TOT. ORE]])*60)+MINUTE(Tabella1[[#This Row],[TOT. ORE]]))</f>
        <v>435</v>
      </c>
      <c r="Y912" s="6">
        <f>Tabella1[[#This Row],[TOT. MINUTI]]-Tabella1[[#This Row],[FERMO MACCHINA]]</f>
        <v>435</v>
      </c>
      <c r="Z912" s="6">
        <f>ROUNDDOWN(Tabella1[[#This Row],[DIFFERENZA EFFETTIVA - SCARTI]]/Tabella1[[#This Row],[TEMPO EFFETTIVO]]*60,0)</f>
        <v>41</v>
      </c>
    </row>
    <row r="913" spans="1:27" x14ac:dyDescent="0.25">
      <c r="A913" s="1">
        <v>44683</v>
      </c>
      <c r="B913">
        <v>1</v>
      </c>
      <c r="C913" s="6" t="str">
        <f>VLOOKUP(Tabella1[[#This Row],[COD. OPERATORE]],Tabella3[],2,FALSE)</f>
        <v>ROBY</v>
      </c>
      <c r="D913" t="s">
        <v>56</v>
      </c>
      <c r="E913" t="s">
        <v>385</v>
      </c>
      <c r="F913">
        <v>12</v>
      </c>
      <c r="G913" s="6" t="str">
        <f>VLOOKUP(Tabella1[[#This Row],[COD. MACCHINA]],Tabella35[],2,FALSE)</f>
        <v>FRESA matr.550/6</v>
      </c>
      <c r="H913">
        <v>0</v>
      </c>
      <c r="I913">
        <v>1940</v>
      </c>
      <c r="J913" s="6">
        <f>Tabella1[[#This Row],[ASS. FINALI]]-Tabella1[[#This Row],[ASS.INIZIALI]]</f>
        <v>1940</v>
      </c>
      <c r="K913" t="s">
        <v>20</v>
      </c>
      <c r="M913" s="6">
        <f>ROUNDDOWN(IF(Tabella1[[#This Row],[DOPPIO OPERATORE '[SI/NO']]]="SI",Tabella1[[#This Row],[DIFFERENZA]]/2,Tabella1[[#This Row],[DIFFERENZA]]),0)</f>
        <v>1940</v>
      </c>
      <c r="O913" s="6">
        <f>Tabella1[[#This Row],[DIFFERENZA EFFETTIVA SE DOPPIO OPERATORE]]-Tabella1[[#This Row],[SCARTI]]</f>
        <v>1940</v>
      </c>
      <c r="P913" s="4">
        <v>0.33333333333333331</v>
      </c>
      <c r="Q913" s="4">
        <v>0.4909722222222222</v>
      </c>
      <c r="R913" s="5">
        <f>Tabella1[[#This Row],[ORA FINE MATTINA]]-Tabella1[[#This Row],[ORA INIZIO MATTINA]]</f>
        <v>0.15763888888888888</v>
      </c>
      <c r="S913" s="4"/>
      <c r="T913" s="4"/>
      <c r="U913" s="5">
        <f>Tabella1[[#This Row],[ORA FINE POMERIGGIO]]-Tabella1[[#This Row],[ORA INIZIO POMERIGGIO]]</f>
        <v>0</v>
      </c>
      <c r="V913" s="5">
        <f>Tabella1[[#This Row],[TOT. TEMPO POMERIGGIO]]+Tabella1[[#This Row],[TOT. TEMPO MATTINA]]</f>
        <v>0.15763888888888888</v>
      </c>
      <c r="W913" s="7">
        <f>((HOUR(Tabella1[[#This Row],[TOT. ORE]])*60)+MINUTE(Tabella1[[#This Row],[TOT. ORE]]))</f>
        <v>227</v>
      </c>
      <c r="Y913" s="6">
        <f>Tabella1[[#This Row],[TOT. MINUTI]]-Tabella1[[#This Row],[FERMO MACCHINA]]</f>
        <v>227</v>
      </c>
      <c r="Z913" s="6">
        <f>ROUNDDOWN(Tabella1[[#This Row],[DIFFERENZA EFFETTIVA - SCARTI]]/Tabella1[[#This Row],[TEMPO EFFETTIVO]]*60,0)</f>
        <v>512</v>
      </c>
      <c r="AA913" t="s">
        <v>386</v>
      </c>
    </row>
    <row r="914" spans="1:27" x14ac:dyDescent="0.25">
      <c r="A914" s="1">
        <v>44683</v>
      </c>
      <c r="B914">
        <v>1</v>
      </c>
      <c r="C914" s="6" t="str">
        <f>VLOOKUP(Tabella1[[#This Row],[COD. OPERATORE]],Tabella3[],2,FALSE)</f>
        <v>ROBY</v>
      </c>
      <c r="D914" t="s">
        <v>56</v>
      </c>
      <c r="E914" t="s">
        <v>108</v>
      </c>
      <c r="F914" t="s">
        <v>64</v>
      </c>
      <c r="G914" s="6" t="str">
        <f>VLOOKUP(Tabella1[[#This Row],[COD. MACCHINA]],Tabella35[],2,FALSE)</f>
        <v>MANUALE</v>
      </c>
      <c r="H914">
        <v>700</v>
      </c>
      <c r="I914">
        <v>1300</v>
      </c>
      <c r="J914" s="6">
        <f>Tabella1[[#This Row],[ASS. FINALI]]-Tabella1[[#This Row],[ASS.INIZIALI]]</f>
        <v>600</v>
      </c>
      <c r="K914" t="s">
        <v>20</v>
      </c>
      <c r="M914" s="6">
        <f>ROUNDDOWN(IF(Tabella1[[#This Row],[DOPPIO OPERATORE '[SI/NO']]]="SI",Tabella1[[#This Row],[DIFFERENZA]]/2,Tabella1[[#This Row],[DIFFERENZA]]),0)</f>
        <v>600</v>
      </c>
      <c r="O914" s="6">
        <f>Tabella1[[#This Row],[DIFFERENZA EFFETTIVA SE DOPPIO OPERATORE]]-Tabella1[[#This Row],[SCARTI]]</f>
        <v>600</v>
      </c>
      <c r="P914" s="4">
        <v>0.4909722222222222</v>
      </c>
      <c r="Q914" s="4">
        <v>0.5</v>
      </c>
      <c r="R914" s="5">
        <f>Tabella1[[#This Row],[ORA FINE MATTINA]]-Tabella1[[#This Row],[ORA INIZIO MATTINA]]</f>
        <v>9.0277777777778012E-3</v>
      </c>
      <c r="S914" s="4">
        <v>0.5625</v>
      </c>
      <c r="T914" s="4">
        <v>0.72916666666666663</v>
      </c>
      <c r="U914" s="5">
        <f>Tabella1[[#This Row],[ORA FINE POMERIGGIO]]-Tabella1[[#This Row],[ORA INIZIO POMERIGGIO]]</f>
        <v>0.16666666666666663</v>
      </c>
      <c r="V914" s="5">
        <f>Tabella1[[#This Row],[TOT. TEMPO POMERIGGIO]]+Tabella1[[#This Row],[TOT. TEMPO MATTINA]]</f>
        <v>0.17569444444444443</v>
      </c>
      <c r="W914" s="7">
        <f>((HOUR(Tabella1[[#This Row],[TOT. ORE]])*60)+MINUTE(Tabella1[[#This Row],[TOT. ORE]]))</f>
        <v>253</v>
      </c>
      <c r="Y914" s="6">
        <f>Tabella1[[#This Row],[TOT. MINUTI]]-Tabella1[[#This Row],[FERMO MACCHINA]]</f>
        <v>253</v>
      </c>
      <c r="Z914" s="6">
        <f>ROUNDDOWN(Tabella1[[#This Row],[DIFFERENZA EFFETTIVA - SCARTI]]/Tabella1[[#This Row],[TEMPO EFFETTIVO]]*60,0)</f>
        <v>142</v>
      </c>
      <c r="AA914" t="s">
        <v>66</v>
      </c>
    </row>
    <row r="915" spans="1:27" x14ac:dyDescent="0.25">
      <c r="A915" s="1">
        <v>44690</v>
      </c>
      <c r="B915">
        <v>1</v>
      </c>
      <c r="C915" s="6" t="str">
        <f>VLOOKUP(Tabella1[[#This Row],[COD. OPERATORE]],Tabella3[],2,FALSE)</f>
        <v>ROBY</v>
      </c>
      <c r="D915" t="s">
        <v>74</v>
      </c>
      <c r="E915" t="s">
        <v>131</v>
      </c>
      <c r="F915">
        <v>4</v>
      </c>
      <c r="G915" s="6" t="str">
        <f>VLOOKUP(Tabella1[[#This Row],[COD. MACCHINA]],Tabella35[],2,FALSE)</f>
        <v>LASER VERDE</v>
      </c>
      <c r="H915">
        <v>136</v>
      </c>
      <c r="I915">
        <v>800</v>
      </c>
      <c r="J915" s="6">
        <f>Tabella1[[#This Row],[ASS. FINALI]]-Tabella1[[#This Row],[ASS.INIZIALI]]</f>
        <v>664</v>
      </c>
      <c r="K915" t="s">
        <v>20</v>
      </c>
      <c r="M915" s="6">
        <f>ROUNDDOWN(IF(Tabella1[[#This Row],[DOPPIO OPERATORE '[SI/NO']]]="SI",Tabella1[[#This Row],[DIFFERENZA]]/2,Tabella1[[#This Row],[DIFFERENZA]]),0)</f>
        <v>664</v>
      </c>
      <c r="O915" s="6">
        <f>Tabella1[[#This Row],[DIFFERENZA EFFETTIVA SE DOPPIO OPERATORE]]-Tabella1[[#This Row],[SCARTI]]</f>
        <v>664</v>
      </c>
      <c r="P915" s="4">
        <v>0.3888888888888889</v>
      </c>
      <c r="Q915" s="4">
        <v>0.5</v>
      </c>
      <c r="R915" s="5">
        <f>Tabella1[[#This Row],[ORA FINE MATTINA]]-Tabella1[[#This Row],[ORA INIZIO MATTINA]]</f>
        <v>0.1111111111111111</v>
      </c>
      <c r="S915" s="4">
        <v>0.5625</v>
      </c>
      <c r="T915" s="4">
        <v>0.72916666666666663</v>
      </c>
      <c r="U915" s="5">
        <f>Tabella1[[#This Row],[ORA FINE POMERIGGIO]]-Tabella1[[#This Row],[ORA INIZIO POMERIGGIO]]</f>
        <v>0.16666666666666663</v>
      </c>
      <c r="V915" s="5">
        <f>Tabella1[[#This Row],[TOT. TEMPO POMERIGGIO]]+Tabella1[[#This Row],[TOT. TEMPO MATTINA]]</f>
        <v>0.27777777777777773</v>
      </c>
      <c r="W915" s="7">
        <f>((HOUR(Tabella1[[#This Row],[TOT. ORE]])*60)+MINUTE(Tabella1[[#This Row],[TOT. ORE]]))</f>
        <v>400</v>
      </c>
      <c r="Y915" s="6">
        <f>Tabella1[[#This Row],[TOT. MINUTI]]-Tabella1[[#This Row],[FERMO MACCHINA]]</f>
        <v>400</v>
      </c>
      <c r="Z915" s="6">
        <f>ROUNDDOWN(Tabella1[[#This Row],[DIFFERENZA EFFETTIVA - SCARTI]]/Tabella1[[#This Row],[TEMPO EFFETTIVO]]*60,0)</f>
        <v>99</v>
      </c>
    </row>
    <row r="916" spans="1:27" x14ac:dyDescent="0.25">
      <c r="A916" s="1">
        <v>44690</v>
      </c>
      <c r="B916">
        <v>1</v>
      </c>
      <c r="C916" s="6" t="str">
        <f>VLOOKUP(Tabella1[[#This Row],[COD. OPERATORE]],Tabella3[],2,FALSE)</f>
        <v>ROBY</v>
      </c>
      <c r="D916" t="s">
        <v>74</v>
      </c>
      <c r="E916" t="s">
        <v>182</v>
      </c>
      <c r="F916">
        <v>22</v>
      </c>
      <c r="G916" s="6" t="str">
        <f>VLOOKUP(Tabella1[[#This Row],[COD. MACCHINA]],Tabella35[],2,FALSE)</f>
        <v>LASER VIOLA</v>
      </c>
      <c r="H916">
        <v>3450</v>
      </c>
      <c r="I916">
        <v>4101</v>
      </c>
      <c r="J916" s="6">
        <f>Tabella1[[#This Row],[ASS. FINALI]]-Tabella1[[#This Row],[ASS.INIZIALI]]</f>
        <v>651</v>
      </c>
      <c r="K916" t="s">
        <v>20</v>
      </c>
      <c r="M916" s="6">
        <f>ROUNDDOWN(IF(Tabella1[[#This Row],[DOPPIO OPERATORE '[SI/NO']]]="SI",Tabella1[[#This Row],[DIFFERENZA]]/2,Tabella1[[#This Row],[DIFFERENZA]]),0)</f>
        <v>651</v>
      </c>
      <c r="O916" s="6">
        <f>Tabella1[[#This Row],[DIFFERENZA EFFETTIVA SE DOPPIO OPERATORE]]-Tabella1[[#This Row],[SCARTI]]</f>
        <v>651</v>
      </c>
      <c r="P916" s="4">
        <v>0.3888888888888889</v>
      </c>
      <c r="Q916" s="4">
        <v>0.5</v>
      </c>
      <c r="R916" s="5">
        <f>Tabella1[[#This Row],[ORA FINE MATTINA]]-Tabella1[[#This Row],[ORA INIZIO MATTINA]]</f>
        <v>0.1111111111111111</v>
      </c>
      <c r="S916" s="4">
        <v>0.5625</v>
      </c>
      <c r="T916" s="4">
        <v>0.72916666666666663</v>
      </c>
      <c r="U916" s="5">
        <f>Tabella1[[#This Row],[ORA FINE POMERIGGIO]]-Tabella1[[#This Row],[ORA INIZIO POMERIGGIO]]</f>
        <v>0.16666666666666663</v>
      </c>
      <c r="V916" s="5">
        <f>Tabella1[[#This Row],[TOT. TEMPO POMERIGGIO]]+Tabella1[[#This Row],[TOT. TEMPO MATTINA]]</f>
        <v>0.27777777777777773</v>
      </c>
      <c r="W916" s="7">
        <f>((HOUR(Tabella1[[#This Row],[TOT. ORE]])*60)+MINUTE(Tabella1[[#This Row],[TOT. ORE]]))</f>
        <v>400</v>
      </c>
      <c r="X916">
        <v>10</v>
      </c>
      <c r="Y916" s="6">
        <f>Tabella1[[#This Row],[TOT. MINUTI]]-Tabella1[[#This Row],[FERMO MACCHINA]]</f>
        <v>390</v>
      </c>
      <c r="Z916" s="6">
        <f>ROUNDDOWN(Tabella1[[#This Row],[DIFFERENZA EFFETTIVA - SCARTI]]/Tabella1[[#This Row],[TEMPO EFFETTIVO]]*60,0)</f>
        <v>100</v>
      </c>
      <c r="AA916" t="s">
        <v>387</v>
      </c>
    </row>
    <row r="917" spans="1:27" x14ac:dyDescent="0.25">
      <c r="A917" s="1">
        <v>44691</v>
      </c>
      <c r="B917">
        <v>1</v>
      </c>
      <c r="C917" s="6" t="str">
        <f>VLOOKUP(Tabella1[[#This Row],[COD. OPERATORE]],Tabella3[],2,FALSE)</f>
        <v>ROBY</v>
      </c>
      <c r="D917" t="s">
        <v>16</v>
      </c>
      <c r="E917" t="s">
        <v>62</v>
      </c>
      <c r="F917">
        <v>9</v>
      </c>
      <c r="G917" s="6" t="str">
        <f>VLOOKUP(Tabella1[[#This Row],[COD. MACCHINA]],Tabella35[],2,FALSE)</f>
        <v>MONTAGGIO ANELLINI</v>
      </c>
      <c r="H917">
        <v>450</v>
      </c>
      <c r="I917">
        <v>1500</v>
      </c>
      <c r="J917" s="6">
        <f>Tabella1[[#This Row],[ASS. FINALI]]-Tabella1[[#This Row],[ASS.INIZIALI]]</f>
        <v>1050</v>
      </c>
      <c r="K917" t="s">
        <v>20</v>
      </c>
      <c r="M917" s="6">
        <f>ROUNDDOWN(IF(Tabella1[[#This Row],[DOPPIO OPERATORE '[SI/NO']]]="SI",Tabella1[[#This Row],[DIFFERENZA]]/2,Tabella1[[#This Row],[DIFFERENZA]]),0)</f>
        <v>1050</v>
      </c>
      <c r="O917" s="6">
        <f>Tabella1[[#This Row],[DIFFERENZA EFFETTIVA SE DOPPIO OPERATORE]]-Tabella1[[#This Row],[SCARTI]]</f>
        <v>1050</v>
      </c>
      <c r="P917" s="4">
        <v>0.65277777777777779</v>
      </c>
      <c r="Q917" s="4">
        <v>0.72916666666666663</v>
      </c>
      <c r="R917" s="5">
        <f>Tabella1[[#This Row],[ORA FINE MATTINA]]-Tabella1[[#This Row],[ORA INIZIO MATTINA]]</f>
        <v>7.638888888888884E-2</v>
      </c>
      <c r="S917" s="4"/>
      <c r="T917" s="4"/>
      <c r="U917" s="5">
        <f>Tabella1[[#This Row],[ORA FINE POMERIGGIO]]-Tabella1[[#This Row],[ORA INIZIO POMERIGGIO]]</f>
        <v>0</v>
      </c>
      <c r="V917" s="5">
        <f>Tabella1[[#This Row],[TOT. TEMPO POMERIGGIO]]+Tabella1[[#This Row],[TOT. TEMPO MATTINA]]</f>
        <v>7.638888888888884E-2</v>
      </c>
      <c r="W917" s="7">
        <f>((HOUR(Tabella1[[#This Row],[TOT. ORE]])*60)+MINUTE(Tabella1[[#This Row],[TOT. ORE]]))</f>
        <v>110</v>
      </c>
      <c r="Y917" s="6">
        <f>Tabella1[[#This Row],[TOT. MINUTI]]-Tabella1[[#This Row],[FERMO MACCHINA]]</f>
        <v>110</v>
      </c>
      <c r="Z917" s="6">
        <f>ROUNDDOWN(Tabella1[[#This Row],[DIFFERENZA EFFETTIVA - SCARTI]]/Tabella1[[#This Row],[TEMPO EFFETTIVO]]*60,0)</f>
        <v>572</v>
      </c>
      <c r="AA917" t="s">
        <v>66</v>
      </c>
    </row>
    <row r="918" spans="1:27" x14ac:dyDescent="0.25">
      <c r="A918" s="1">
        <v>44692</v>
      </c>
      <c r="B918">
        <v>1</v>
      </c>
      <c r="C918" s="6" t="str">
        <f>VLOOKUP(Tabella1[[#This Row],[COD. OPERATORE]],Tabella3[],2,FALSE)</f>
        <v>ROBY</v>
      </c>
      <c r="D918" t="s">
        <v>388</v>
      </c>
      <c r="E918" t="s">
        <v>389</v>
      </c>
      <c r="F918">
        <v>14</v>
      </c>
      <c r="G918" s="6" t="str">
        <f>VLOOKUP(Tabella1[[#This Row],[COD. MACCHINA]],Tabella35[],2,FALSE)</f>
        <v>PRESSA MANUALE</v>
      </c>
      <c r="H918">
        <v>0</v>
      </c>
      <c r="I918">
        <v>1000</v>
      </c>
      <c r="J918" s="6">
        <f>Tabella1[[#This Row],[ASS. FINALI]]-Tabella1[[#This Row],[ASS.INIZIALI]]</f>
        <v>1000</v>
      </c>
      <c r="K918" t="s">
        <v>20</v>
      </c>
      <c r="M918" s="6">
        <f>ROUNDDOWN(IF(Tabella1[[#This Row],[DOPPIO OPERATORE '[SI/NO']]]="SI",Tabella1[[#This Row],[DIFFERENZA]]/2,Tabella1[[#This Row],[DIFFERENZA]]),0)</f>
        <v>1000</v>
      </c>
      <c r="O918" s="6">
        <f>Tabella1[[#This Row],[DIFFERENZA EFFETTIVA SE DOPPIO OPERATORE]]-Tabella1[[#This Row],[SCARTI]]</f>
        <v>1000</v>
      </c>
      <c r="P918" s="4">
        <v>0.33333333333333331</v>
      </c>
      <c r="Q918" s="4">
        <v>0.49305555555555558</v>
      </c>
      <c r="R918" s="5">
        <f>Tabella1[[#This Row],[ORA FINE MATTINA]]-Tabella1[[#This Row],[ORA INIZIO MATTINA]]</f>
        <v>0.15972222222222227</v>
      </c>
      <c r="S918" s="4"/>
      <c r="T918" s="4"/>
      <c r="U918" s="5">
        <f>Tabella1[[#This Row],[ORA FINE POMERIGGIO]]-Tabella1[[#This Row],[ORA INIZIO POMERIGGIO]]</f>
        <v>0</v>
      </c>
      <c r="V918" s="5">
        <f>Tabella1[[#This Row],[TOT. TEMPO POMERIGGIO]]+Tabella1[[#This Row],[TOT. TEMPO MATTINA]]</f>
        <v>0.15972222222222227</v>
      </c>
      <c r="W918" s="7">
        <f>((HOUR(Tabella1[[#This Row],[TOT. ORE]])*60)+MINUTE(Tabella1[[#This Row],[TOT. ORE]]))</f>
        <v>230</v>
      </c>
      <c r="Y918" s="6">
        <f>Tabella1[[#This Row],[TOT. MINUTI]]-Tabella1[[#This Row],[FERMO MACCHINA]]</f>
        <v>230</v>
      </c>
      <c r="Z918" s="6">
        <f>ROUNDDOWN(Tabella1[[#This Row],[DIFFERENZA EFFETTIVA - SCARTI]]/Tabella1[[#This Row],[TEMPO EFFETTIVO]]*60,0)</f>
        <v>260</v>
      </c>
    </row>
    <row r="919" spans="1:27" x14ac:dyDescent="0.25">
      <c r="A919" s="1">
        <v>44692</v>
      </c>
      <c r="B919">
        <v>1</v>
      </c>
      <c r="C919" s="6" t="str">
        <f>VLOOKUP(Tabella1[[#This Row],[COD. OPERATORE]],Tabella3[],2,FALSE)</f>
        <v>ROBY</v>
      </c>
      <c r="D919" t="s">
        <v>388</v>
      </c>
      <c r="E919" t="s">
        <v>390</v>
      </c>
      <c r="F919">
        <v>14</v>
      </c>
      <c r="G919" s="6" t="str">
        <f>VLOOKUP(Tabella1[[#This Row],[COD. MACCHINA]],Tabella35[],2,FALSE)</f>
        <v>PRESSA MANUALE</v>
      </c>
      <c r="H919">
        <v>0</v>
      </c>
      <c r="I919">
        <v>1000</v>
      </c>
      <c r="J919" s="6">
        <f>Tabella1[[#This Row],[ASS. FINALI]]-Tabella1[[#This Row],[ASS.INIZIALI]]</f>
        <v>1000</v>
      </c>
      <c r="K919" t="s">
        <v>20</v>
      </c>
      <c r="M919" s="6">
        <f>ROUNDDOWN(IF(Tabella1[[#This Row],[DOPPIO OPERATORE '[SI/NO']]]="SI",Tabella1[[#This Row],[DIFFERENZA]]/2,Tabella1[[#This Row],[DIFFERENZA]]),0)</f>
        <v>1000</v>
      </c>
      <c r="O919" s="6">
        <f>Tabella1[[#This Row],[DIFFERENZA EFFETTIVA SE DOPPIO OPERATORE]]-Tabella1[[#This Row],[SCARTI]]</f>
        <v>1000</v>
      </c>
      <c r="P919" s="4">
        <v>0.49305555555555558</v>
      </c>
      <c r="Q919" s="4">
        <v>0.5</v>
      </c>
      <c r="R919" s="5">
        <f>Tabella1[[#This Row],[ORA FINE MATTINA]]-Tabella1[[#This Row],[ORA INIZIO MATTINA]]</f>
        <v>6.9444444444444198E-3</v>
      </c>
      <c r="S919" s="4">
        <v>0.5625</v>
      </c>
      <c r="T919" s="4">
        <v>0.71527777777777779</v>
      </c>
      <c r="U919" s="5">
        <f>Tabella1[[#This Row],[ORA FINE POMERIGGIO]]-Tabella1[[#This Row],[ORA INIZIO POMERIGGIO]]</f>
        <v>0.15277777777777779</v>
      </c>
      <c r="V919" s="5">
        <f>Tabella1[[#This Row],[TOT. TEMPO POMERIGGIO]]+Tabella1[[#This Row],[TOT. TEMPO MATTINA]]</f>
        <v>0.15972222222222221</v>
      </c>
      <c r="W919" s="7">
        <f>((HOUR(Tabella1[[#This Row],[TOT. ORE]])*60)+MINUTE(Tabella1[[#This Row],[TOT. ORE]]))</f>
        <v>230</v>
      </c>
      <c r="Y919" s="6">
        <f>Tabella1[[#This Row],[TOT. MINUTI]]-Tabella1[[#This Row],[FERMO MACCHINA]]</f>
        <v>230</v>
      </c>
      <c r="Z919" s="6">
        <f>ROUNDDOWN(Tabella1[[#This Row],[DIFFERENZA EFFETTIVA - SCARTI]]/Tabella1[[#This Row],[TEMPO EFFETTIVO]]*60,0)</f>
        <v>260</v>
      </c>
      <c r="AA919" t="s">
        <v>217</v>
      </c>
    </row>
    <row r="920" spans="1:27" x14ac:dyDescent="0.25">
      <c r="A920" s="12"/>
      <c r="C920" s="6" t="e">
        <f>VLOOKUP(Tabella1[[#This Row],[COD. OPERATORE]],Tabella3[],2,FALSE)</f>
        <v>#N/A</v>
      </c>
      <c r="G920" s="6" t="e">
        <f>VLOOKUP(Tabella1[[#This Row],[COD. MACCHINA]],Tabella35[],2,FALSE)</f>
        <v>#N/A</v>
      </c>
      <c r="J920" s="6">
        <f>Tabella1[[#This Row],[ASS. FINALI]]-Tabella1[[#This Row],[ASS.INIZIALI]]</f>
        <v>0</v>
      </c>
      <c r="M920" s="6">
        <f>ROUNDDOWN(IF(Tabella1[[#This Row],[DOPPIO OPERATORE '[SI/NO']]]="SI",Tabella1[[#This Row],[DIFFERENZA]]/2,Tabella1[[#This Row],[DIFFERENZA]]),0)</f>
        <v>0</v>
      </c>
      <c r="O920" s="6">
        <f>Tabella1[[#This Row],[DIFFERENZA EFFETTIVA SE DOPPIO OPERATORE]]-Tabella1[[#This Row],[SCARTI]]</f>
        <v>0</v>
      </c>
      <c r="P920" s="4"/>
      <c r="Q920" s="4"/>
      <c r="R920" s="5">
        <f>Tabella1[[#This Row],[ORA FINE MATTINA]]-Tabella1[[#This Row],[ORA INIZIO MATTINA]]</f>
        <v>0</v>
      </c>
      <c r="S920" s="4"/>
      <c r="T920" s="4"/>
      <c r="U920" s="5">
        <f>Tabella1[[#This Row],[ORA FINE POMERIGGIO]]-Tabella1[[#This Row],[ORA INIZIO POMERIGGIO]]</f>
        <v>0</v>
      </c>
      <c r="V920" s="5">
        <f>Tabella1[[#This Row],[TOT. TEMPO POMERIGGIO]]+Tabella1[[#This Row],[TOT. TEMPO MATTINA]]</f>
        <v>0</v>
      </c>
      <c r="W920" s="7">
        <f>((HOUR(Tabella1[[#This Row],[TOT. ORE]])*60)+MINUTE(Tabella1[[#This Row],[TOT. ORE]]))</f>
        <v>0</v>
      </c>
      <c r="Y920" s="6">
        <f>Tabella1[[#This Row],[TOT. MINUTI]]-Tabella1[[#This Row],[FERMO MACCHINA]]</f>
        <v>0</v>
      </c>
      <c r="Z920" s="6" t="e">
        <f>ROUNDDOWN(Tabella1[[#This Row],[DIFFERENZA EFFETTIVA - SCARTI]]/Tabella1[[#This Row],[TEMPO EFFETTIVO]]*60,0)</f>
        <v>#DIV/0!</v>
      </c>
    </row>
    <row r="921" spans="1:27" x14ac:dyDescent="0.25">
      <c r="A921" s="1">
        <v>44685</v>
      </c>
      <c r="B921">
        <v>11</v>
      </c>
      <c r="C921" s="6" t="str">
        <f>VLOOKUP(Tabella1[[#This Row],[COD. OPERATORE]],Tabella3[],2,FALSE)</f>
        <v>ILENIA</v>
      </c>
      <c r="D921" t="s">
        <v>16</v>
      </c>
      <c r="E921" t="s">
        <v>26</v>
      </c>
      <c r="F921">
        <v>6</v>
      </c>
      <c r="G921" s="6" t="str">
        <f>VLOOKUP(Tabella1[[#This Row],[COD. MACCHINA]],Tabella35[],2,FALSE)</f>
        <v>MSA matr.4319</v>
      </c>
      <c r="H921">
        <v>596169</v>
      </c>
      <c r="I921">
        <v>596271</v>
      </c>
      <c r="J921" s="6">
        <f>Tabella1[[#This Row],[ASS. FINALI]]-Tabella1[[#This Row],[ASS.INIZIALI]]</f>
        <v>102</v>
      </c>
      <c r="K921" t="s">
        <v>20</v>
      </c>
      <c r="M921" s="6">
        <f>ROUNDDOWN(IF(Tabella1[[#This Row],[DOPPIO OPERATORE '[SI/NO']]]="SI",Tabella1[[#This Row],[DIFFERENZA]]/2,Tabella1[[#This Row],[DIFFERENZA]]),0)</f>
        <v>102</v>
      </c>
      <c r="O921" s="6">
        <f>Tabella1[[#This Row],[DIFFERENZA EFFETTIVA SE DOPPIO OPERATORE]]-Tabella1[[#This Row],[SCARTI]]</f>
        <v>102</v>
      </c>
      <c r="P921" s="4">
        <v>0.4236111111111111</v>
      </c>
      <c r="Q921" s="4">
        <v>0.44097222222222227</v>
      </c>
      <c r="R921" s="5">
        <f>Tabella1[[#This Row],[ORA FINE MATTINA]]-Tabella1[[#This Row],[ORA INIZIO MATTINA]]</f>
        <v>1.736111111111116E-2</v>
      </c>
      <c r="S921" s="4"/>
      <c r="T921" s="4"/>
      <c r="U921" s="5">
        <f>Tabella1[[#This Row],[ORA FINE POMERIGGIO]]-Tabella1[[#This Row],[ORA INIZIO POMERIGGIO]]</f>
        <v>0</v>
      </c>
      <c r="V921" s="5">
        <f>Tabella1[[#This Row],[TOT. TEMPO POMERIGGIO]]+Tabella1[[#This Row],[TOT. TEMPO MATTINA]]</f>
        <v>1.736111111111116E-2</v>
      </c>
      <c r="W921" s="7">
        <f>((HOUR(Tabella1[[#This Row],[TOT. ORE]])*60)+MINUTE(Tabella1[[#This Row],[TOT. ORE]]))</f>
        <v>25</v>
      </c>
      <c r="Y921" s="6">
        <f>Tabella1[[#This Row],[TOT. MINUTI]]-Tabella1[[#This Row],[FERMO MACCHINA]]</f>
        <v>25</v>
      </c>
      <c r="Z921" s="6">
        <f>ROUNDDOWN(Tabella1[[#This Row],[DIFFERENZA EFFETTIVA - SCARTI]]/Tabella1[[#This Row],[TEMPO EFFETTIVO]]*60,0)</f>
        <v>244</v>
      </c>
    </row>
    <row r="922" spans="1:27" x14ac:dyDescent="0.25">
      <c r="A922" s="1">
        <v>44685</v>
      </c>
      <c r="B922">
        <v>11</v>
      </c>
      <c r="C922" s="6" t="str">
        <f>VLOOKUP(Tabella1[[#This Row],[COD. OPERATORE]],Tabella3[],2,FALSE)</f>
        <v>ILENIA</v>
      </c>
      <c r="D922" t="s">
        <v>16</v>
      </c>
      <c r="E922" t="s">
        <v>96</v>
      </c>
      <c r="F922">
        <v>6</v>
      </c>
      <c r="G922" s="6" t="str">
        <f>VLOOKUP(Tabella1[[#This Row],[COD. MACCHINA]],Tabella35[],2,FALSE)</f>
        <v>MSA matr.4319</v>
      </c>
      <c r="H922">
        <v>596271</v>
      </c>
      <c r="I922">
        <v>597277</v>
      </c>
      <c r="J922" s="6">
        <f>Tabella1[[#This Row],[ASS. FINALI]]-Tabella1[[#This Row],[ASS.INIZIALI]]</f>
        <v>1006</v>
      </c>
      <c r="K922" t="s">
        <v>20</v>
      </c>
      <c r="M922" s="6">
        <f>ROUNDDOWN(IF(Tabella1[[#This Row],[DOPPIO OPERATORE '[SI/NO']]]="SI",Tabella1[[#This Row],[DIFFERENZA]]/2,Tabella1[[#This Row],[DIFFERENZA]]),0)</f>
        <v>1006</v>
      </c>
      <c r="O922" s="6">
        <f>Tabella1[[#This Row],[DIFFERENZA EFFETTIVA SE DOPPIO OPERATORE]]-Tabella1[[#This Row],[SCARTI]]</f>
        <v>1006</v>
      </c>
      <c r="P922" s="4">
        <v>0.46180555555555558</v>
      </c>
      <c r="Q922" s="4">
        <v>0.5</v>
      </c>
      <c r="R922" s="5">
        <f>Tabella1[[#This Row],[ORA FINE MATTINA]]-Tabella1[[#This Row],[ORA INIZIO MATTINA]]</f>
        <v>3.819444444444442E-2</v>
      </c>
      <c r="S922" s="4">
        <v>0.5625</v>
      </c>
      <c r="T922" s="4">
        <v>0.66666666666666663</v>
      </c>
      <c r="U922" s="5">
        <f>Tabella1[[#This Row],[ORA FINE POMERIGGIO]]-Tabella1[[#This Row],[ORA INIZIO POMERIGGIO]]</f>
        <v>0.10416666666666663</v>
      </c>
      <c r="V922" s="5">
        <f>Tabella1[[#This Row],[TOT. TEMPO POMERIGGIO]]+Tabella1[[#This Row],[TOT. TEMPO MATTINA]]</f>
        <v>0.14236111111111105</v>
      </c>
      <c r="W922" s="7">
        <f>((HOUR(Tabella1[[#This Row],[TOT. ORE]])*60)+MINUTE(Tabella1[[#This Row],[TOT. ORE]]))</f>
        <v>205</v>
      </c>
      <c r="Y922" s="6">
        <f>Tabella1[[#This Row],[TOT. MINUTI]]-Tabella1[[#This Row],[FERMO MACCHINA]]</f>
        <v>205</v>
      </c>
      <c r="Z922" s="6">
        <f>ROUNDDOWN(Tabella1[[#This Row],[DIFFERENZA EFFETTIVA - SCARTI]]/Tabella1[[#This Row],[TEMPO EFFETTIVO]]*60,0)</f>
        <v>294</v>
      </c>
      <c r="AA922" t="s">
        <v>66</v>
      </c>
    </row>
    <row r="923" spans="1:27" x14ac:dyDescent="0.25">
      <c r="A923" s="1">
        <v>44685</v>
      </c>
      <c r="B923">
        <v>11</v>
      </c>
      <c r="C923" s="6" t="str">
        <f>VLOOKUP(Tabella1[[#This Row],[COD. OPERATORE]],Tabella3[],2,FALSE)</f>
        <v>ILENIA</v>
      </c>
      <c r="D923" t="s">
        <v>56</v>
      </c>
      <c r="E923" t="s">
        <v>95</v>
      </c>
      <c r="F923" t="s">
        <v>64</v>
      </c>
      <c r="G923" s="6" t="str">
        <f>VLOOKUP(Tabella1[[#This Row],[COD. MACCHINA]],Tabella35[],2,FALSE)</f>
        <v>MANUALE</v>
      </c>
      <c r="H923">
        <v>0</v>
      </c>
      <c r="I923">
        <v>350</v>
      </c>
      <c r="J923" s="6">
        <f>Tabella1[[#This Row],[ASS. FINALI]]-Tabella1[[#This Row],[ASS.INIZIALI]]</f>
        <v>350</v>
      </c>
      <c r="K923" t="s">
        <v>58</v>
      </c>
      <c r="L923">
        <v>31</v>
      </c>
      <c r="M923" s="6">
        <f>ROUNDDOWN(IF(Tabella1[[#This Row],[DOPPIO OPERATORE '[SI/NO']]]="SI",Tabella1[[#This Row],[DIFFERENZA]]/2,Tabella1[[#This Row],[DIFFERENZA]]),0)</f>
        <v>175</v>
      </c>
      <c r="O923" s="6">
        <f>Tabella1[[#This Row],[DIFFERENZA EFFETTIVA SE DOPPIO OPERATORE]]-Tabella1[[#This Row],[SCARTI]]</f>
        <v>175</v>
      </c>
      <c r="P923" s="4">
        <v>0.66666666666666663</v>
      </c>
      <c r="Q923" s="4">
        <v>0.72916666666666663</v>
      </c>
      <c r="R923" s="5">
        <f>Tabella1[[#This Row],[ORA FINE MATTINA]]-Tabella1[[#This Row],[ORA INIZIO MATTINA]]</f>
        <v>6.25E-2</v>
      </c>
      <c r="S923" s="4"/>
      <c r="T923" s="4"/>
      <c r="U923" s="5">
        <f>Tabella1[[#This Row],[ORA FINE POMERIGGIO]]-Tabella1[[#This Row],[ORA INIZIO POMERIGGIO]]</f>
        <v>0</v>
      </c>
      <c r="V923" s="5">
        <f>Tabella1[[#This Row],[TOT. TEMPO POMERIGGIO]]+Tabella1[[#This Row],[TOT. TEMPO MATTINA]]</f>
        <v>6.25E-2</v>
      </c>
      <c r="W923" s="7">
        <f>((HOUR(Tabella1[[#This Row],[TOT. ORE]])*60)+MINUTE(Tabella1[[#This Row],[TOT. ORE]]))</f>
        <v>90</v>
      </c>
      <c r="Y923" s="6">
        <f>Tabella1[[#This Row],[TOT. MINUTI]]-Tabella1[[#This Row],[FERMO MACCHINA]]</f>
        <v>90</v>
      </c>
      <c r="Z923" s="6">
        <f>ROUNDDOWN(Tabella1[[#This Row],[DIFFERENZA EFFETTIVA - SCARTI]]/Tabella1[[#This Row],[TEMPO EFFETTIVO]]*60,0)</f>
        <v>116</v>
      </c>
    </row>
    <row r="924" spans="1:27" x14ac:dyDescent="0.25">
      <c r="A924" s="1">
        <v>44685</v>
      </c>
      <c r="B924">
        <v>11</v>
      </c>
      <c r="C924" s="6" t="str">
        <f>VLOOKUP(Tabella1[[#This Row],[COD. OPERATORE]],Tabella3[],2,FALSE)</f>
        <v>ILENIA</v>
      </c>
      <c r="D924" t="s">
        <v>16</v>
      </c>
      <c r="E924" t="s">
        <v>96</v>
      </c>
      <c r="F924">
        <v>6</v>
      </c>
      <c r="G924" s="6" t="str">
        <f>VLOOKUP(Tabella1[[#This Row],[COD. MACCHINA]],Tabella35[],2,FALSE)</f>
        <v>MSA matr.4319</v>
      </c>
      <c r="H924">
        <v>597277</v>
      </c>
      <c r="I924">
        <v>597780</v>
      </c>
      <c r="J924" s="6">
        <f>Tabella1[[#This Row],[ASS. FINALI]]-Tabella1[[#This Row],[ASS.INIZIALI]]</f>
        <v>503</v>
      </c>
      <c r="K924" t="s">
        <v>20</v>
      </c>
      <c r="M924" s="6">
        <f>ROUNDDOWN(IF(Tabella1[[#This Row],[DOPPIO OPERATORE '[SI/NO']]]="SI",Tabella1[[#This Row],[DIFFERENZA]]/2,Tabella1[[#This Row],[DIFFERENZA]]),0)</f>
        <v>503</v>
      </c>
      <c r="O924" s="6">
        <f>Tabella1[[#This Row],[DIFFERENZA EFFETTIVA SE DOPPIO OPERATORE]]-Tabella1[[#This Row],[SCARTI]]</f>
        <v>503</v>
      </c>
      <c r="P924" s="4">
        <v>0.33333333333333331</v>
      </c>
      <c r="Q924" s="4">
        <v>0.38194444444444442</v>
      </c>
      <c r="R924" s="5">
        <f>Tabella1[[#This Row],[ORA FINE MATTINA]]-Tabella1[[#This Row],[ORA INIZIO MATTINA]]</f>
        <v>4.8611111111111105E-2</v>
      </c>
      <c r="S924" s="4"/>
      <c r="T924" s="4"/>
      <c r="U924" s="5">
        <f>Tabella1[[#This Row],[ORA FINE POMERIGGIO]]-Tabella1[[#This Row],[ORA INIZIO POMERIGGIO]]</f>
        <v>0</v>
      </c>
      <c r="V924" s="5">
        <f>Tabella1[[#This Row],[TOT. TEMPO POMERIGGIO]]+Tabella1[[#This Row],[TOT. TEMPO MATTINA]]</f>
        <v>4.8611111111111105E-2</v>
      </c>
      <c r="W924" s="7">
        <f>((HOUR(Tabella1[[#This Row],[TOT. ORE]])*60)+MINUTE(Tabella1[[#This Row],[TOT. ORE]]))</f>
        <v>70</v>
      </c>
      <c r="Y924" s="6">
        <f>Tabella1[[#This Row],[TOT. MINUTI]]-Tabella1[[#This Row],[FERMO MACCHINA]]</f>
        <v>70</v>
      </c>
      <c r="Z924" s="6">
        <f>ROUNDDOWN(Tabella1[[#This Row],[DIFFERENZA EFFETTIVA - SCARTI]]/Tabella1[[#This Row],[TEMPO EFFETTIVO]]*60,0)</f>
        <v>431</v>
      </c>
    </row>
    <row r="925" spans="1:27" x14ac:dyDescent="0.25">
      <c r="A925" s="1">
        <v>44686</v>
      </c>
      <c r="B925">
        <v>11</v>
      </c>
      <c r="C925" s="6" t="str">
        <f>VLOOKUP(Tabella1[[#This Row],[COD. OPERATORE]],Tabella3[],2,FALSE)</f>
        <v>ILENIA</v>
      </c>
      <c r="D925" t="s">
        <v>87</v>
      </c>
      <c r="E925" t="s">
        <v>391</v>
      </c>
      <c r="F925">
        <v>11</v>
      </c>
      <c r="G925" s="6" t="str">
        <f>VLOOKUP(Tabella1[[#This Row],[COD. MACCHINA]],Tabella35[],2,FALSE)</f>
        <v>MOTORE ELETTRICO</v>
      </c>
      <c r="H925">
        <v>0</v>
      </c>
      <c r="I925">
        <v>888</v>
      </c>
      <c r="J925" s="6">
        <f>Tabella1[[#This Row],[ASS. FINALI]]-Tabella1[[#This Row],[ASS.INIZIALI]]</f>
        <v>888</v>
      </c>
      <c r="K925" t="s">
        <v>20</v>
      </c>
      <c r="M925" s="6">
        <f>ROUNDDOWN(IF(Tabella1[[#This Row],[DOPPIO OPERATORE '[SI/NO']]]="SI",Tabella1[[#This Row],[DIFFERENZA]]/2,Tabella1[[#This Row],[DIFFERENZA]]),0)</f>
        <v>888</v>
      </c>
      <c r="O925" s="6">
        <f>Tabella1[[#This Row],[DIFFERENZA EFFETTIVA SE DOPPIO OPERATORE]]-Tabella1[[#This Row],[SCARTI]]</f>
        <v>888</v>
      </c>
      <c r="P925" s="4">
        <v>0.38194444444444442</v>
      </c>
      <c r="Q925" s="4">
        <v>0.5</v>
      </c>
      <c r="R925" s="5">
        <f>Tabella1[[#This Row],[ORA FINE MATTINA]]-Tabella1[[#This Row],[ORA INIZIO MATTINA]]</f>
        <v>0.11805555555555558</v>
      </c>
      <c r="S925" s="4">
        <v>0.5625</v>
      </c>
      <c r="T925" s="4">
        <v>0.60416666666666663</v>
      </c>
      <c r="U925" s="5">
        <f>Tabella1[[#This Row],[ORA FINE POMERIGGIO]]-Tabella1[[#This Row],[ORA INIZIO POMERIGGIO]]</f>
        <v>4.166666666666663E-2</v>
      </c>
      <c r="V925" s="5">
        <f>Tabella1[[#This Row],[TOT. TEMPO POMERIGGIO]]+Tabella1[[#This Row],[TOT. TEMPO MATTINA]]</f>
        <v>0.15972222222222221</v>
      </c>
      <c r="W925" s="7">
        <f>((HOUR(Tabella1[[#This Row],[TOT. ORE]])*60)+MINUTE(Tabella1[[#This Row],[TOT. ORE]]))</f>
        <v>230</v>
      </c>
      <c r="Y925" s="6">
        <f>Tabella1[[#This Row],[TOT. MINUTI]]-Tabella1[[#This Row],[FERMO MACCHINA]]</f>
        <v>230</v>
      </c>
      <c r="Z925" s="6">
        <f>ROUNDDOWN(Tabella1[[#This Row],[DIFFERENZA EFFETTIVA - SCARTI]]/Tabella1[[#This Row],[TEMPO EFFETTIVO]]*60,0)</f>
        <v>231</v>
      </c>
    </row>
    <row r="926" spans="1:27" x14ac:dyDescent="0.25">
      <c r="A926" s="1">
        <v>44686</v>
      </c>
      <c r="B926">
        <v>11</v>
      </c>
      <c r="C926" s="6" t="str">
        <f>VLOOKUP(Tabella1[[#This Row],[COD. OPERATORE]],Tabella3[],2,FALSE)</f>
        <v>ILENIA</v>
      </c>
      <c r="D926" t="s">
        <v>87</v>
      </c>
      <c r="E926" t="s">
        <v>391</v>
      </c>
      <c r="F926" t="s">
        <v>64</v>
      </c>
      <c r="G926" s="6" t="str">
        <f>VLOOKUP(Tabella1[[#This Row],[COD. MACCHINA]],Tabella35[],2,FALSE)</f>
        <v>MANUALE</v>
      </c>
      <c r="H926">
        <v>0</v>
      </c>
      <c r="I926">
        <v>350</v>
      </c>
      <c r="J926" s="6">
        <f>Tabella1[[#This Row],[ASS. FINALI]]-Tabella1[[#This Row],[ASS.INIZIALI]]</f>
        <v>350</v>
      </c>
      <c r="K926" t="s">
        <v>20</v>
      </c>
      <c r="M926" s="6">
        <f>ROUNDDOWN(IF(Tabella1[[#This Row],[DOPPIO OPERATORE '[SI/NO']]]="SI",Tabella1[[#This Row],[DIFFERENZA]]/2,Tabella1[[#This Row],[DIFFERENZA]]),0)</f>
        <v>350</v>
      </c>
      <c r="O926" s="6">
        <f>Tabella1[[#This Row],[DIFFERENZA EFFETTIVA SE DOPPIO OPERATORE]]-Tabella1[[#This Row],[SCARTI]]</f>
        <v>350</v>
      </c>
      <c r="P926" s="4">
        <v>0.60416666666666663</v>
      </c>
      <c r="Q926" s="4">
        <v>0.72916666666666663</v>
      </c>
      <c r="R926" s="5">
        <f>Tabella1[[#This Row],[ORA FINE MATTINA]]-Tabella1[[#This Row],[ORA INIZIO MATTINA]]</f>
        <v>0.125</v>
      </c>
      <c r="S926" s="4"/>
      <c r="T926" s="4"/>
      <c r="U926" s="5">
        <f>Tabella1[[#This Row],[ORA FINE POMERIGGIO]]-Tabella1[[#This Row],[ORA INIZIO POMERIGGIO]]</f>
        <v>0</v>
      </c>
      <c r="V926" s="5">
        <f>Tabella1[[#This Row],[TOT. TEMPO POMERIGGIO]]+Tabella1[[#This Row],[TOT. TEMPO MATTINA]]</f>
        <v>0.125</v>
      </c>
      <c r="W926" s="7">
        <f>((HOUR(Tabella1[[#This Row],[TOT. ORE]])*60)+MINUTE(Tabella1[[#This Row],[TOT. ORE]]))</f>
        <v>180</v>
      </c>
      <c r="Y926" s="6">
        <f>Tabella1[[#This Row],[TOT. MINUTI]]-Tabella1[[#This Row],[FERMO MACCHINA]]</f>
        <v>180</v>
      </c>
      <c r="Z926" s="6">
        <f>ROUNDDOWN(Tabella1[[#This Row],[DIFFERENZA EFFETTIVA - SCARTI]]/Tabella1[[#This Row],[TEMPO EFFETTIVO]]*60,0)</f>
        <v>116</v>
      </c>
      <c r="AA926" t="s">
        <v>392</v>
      </c>
    </row>
    <row r="927" spans="1:27" x14ac:dyDescent="0.25">
      <c r="A927" s="1">
        <v>44687</v>
      </c>
      <c r="B927">
        <v>11</v>
      </c>
      <c r="C927" s="6" t="str">
        <f>VLOOKUP(Tabella1[[#This Row],[COD. OPERATORE]],Tabella3[],2,FALSE)</f>
        <v>ILENIA</v>
      </c>
      <c r="D927" t="s">
        <v>87</v>
      </c>
      <c r="E927" t="s">
        <v>391</v>
      </c>
      <c r="F927" t="s">
        <v>64</v>
      </c>
      <c r="G927" s="6" t="str">
        <f>VLOOKUP(Tabella1[[#This Row],[COD. MACCHINA]],Tabella35[],2,FALSE)</f>
        <v>MANUALE</v>
      </c>
      <c r="H927">
        <v>350</v>
      </c>
      <c r="I927">
        <v>1140</v>
      </c>
      <c r="J927" s="6">
        <f>Tabella1[[#This Row],[ASS. FINALI]]-Tabella1[[#This Row],[ASS.INIZIALI]]</f>
        <v>790</v>
      </c>
      <c r="K927" t="s">
        <v>20</v>
      </c>
      <c r="M927" s="6">
        <f>ROUNDDOWN(IF(Tabella1[[#This Row],[DOPPIO OPERATORE '[SI/NO']]]="SI",Tabella1[[#This Row],[DIFFERENZA]]/2,Tabella1[[#This Row],[DIFFERENZA]]),0)</f>
        <v>790</v>
      </c>
      <c r="O927" s="6">
        <f>Tabella1[[#This Row],[DIFFERENZA EFFETTIVA SE DOPPIO OPERATORE]]-Tabella1[[#This Row],[SCARTI]]</f>
        <v>790</v>
      </c>
      <c r="P927" s="4">
        <v>0.33333333333333331</v>
      </c>
      <c r="Q927" s="4">
        <v>0.5</v>
      </c>
      <c r="R927" s="5">
        <f>Tabella1[[#This Row],[ORA FINE MATTINA]]-Tabella1[[#This Row],[ORA INIZIO MATTINA]]</f>
        <v>0.16666666666666669</v>
      </c>
      <c r="S927" s="4">
        <v>0.5625</v>
      </c>
      <c r="T927" s="4">
        <v>0.72916666666666663</v>
      </c>
      <c r="U927" s="5">
        <f>Tabella1[[#This Row],[ORA FINE POMERIGGIO]]-Tabella1[[#This Row],[ORA INIZIO POMERIGGIO]]</f>
        <v>0.16666666666666663</v>
      </c>
      <c r="V927" s="5">
        <f>Tabella1[[#This Row],[TOT. TEMPO POMERIGGIO]]+Tabella1[[#This Row],[TOT. TEMPO MATTINA]]</f>
        <v>0.33333333333333331</v>
      </c>
      <c r="W927" s="7">
        <f>((HOUR(Tabella1[[#This Row],[TOT. ORE]])*60)+MINUTE(Tabella1[[#This Row],[TOT. ORE]]))</f>
        <v>480</v>
      </c>
      <c r="Y927" s="6">
        <f>Tabella1[[#This Row],[TOT. MINUTI]]-Tabella1[[#This Row],[FERMO MACCHINA]]</f>
        <v>480</v>
      </c>
      <c r="Z927" s="6">
        <f>ROUNDDOWN(Tabella1[[#This Row],[DIFFERENZA EFFETTIVA - SCARTI]]/Tabella1[[#This Row],[TEMPO EFFETTIVO]]*60,0)</f>
        <v>98</v>
      </c>
      <c r="AA927" t="s">
        <v>392</v>
      </c>
    </row>
    <row r="928" spans="1:27" x14ac:dyDescent="0.25">
      <c r="A928" s="1">
        <v>44690</v>
      </c>
      <c r="B928">
        <v>11</v>
      </c>
      <c r="C928" s="6" t="str">
        <f>VLOOKUP(Tabella1[[#This Row],[COD. OPERATORE]],Tabella3[],2,FALSE)</f>
        <v>ILENIA</v>
      </c>
      <c r="D928" t="s">
        <v>87</v>
      </c>
      <c r="E928" t="s">
        <v>391</v>
      </c>
      <c r="F928" t="s">
        <v>64</v>
      </c>
      <c r="G928" s="6" t="str">
        <f>VLOOKUP(Tabella1[[#This Row],[COD. MACCHINA]],Tabella35[],2,FALSE)</f>
        <v>MANUALE</v>
      </c>
      <c r="H928">
        <v>1140</v>
      </c>
      <c r="I928">
        <v>1738</v>
      </c>
      <c r="J928" s="6">
        <f>Tabella1[[#This Row],[ASS. FINALI]]-Tabella1[[#This Row],[ASS.INIZIALI]]</f>
        <v>598</v>
      </c>
      <c r="K928" t="s">
        <v>20</v>
      </c>
      <c r="M928" s="6">
        <f>ROUNDDOWN(IF(Tabella1[[#This Row],[DOPPIO OPERATORE '[SI/NO']]]="SI",Tabella1[[#This Row],[DIFFERENZA]]/2,Tabella1[[#This Row],[DIFFERENZA]]),0)</f>
        <v>598</v>
      </c>
      <c r="O928" s="6">
        <f>Tabella1[[#This Row],[DIFFERENZA EFFETTIVA SE DOPPIO OPERATORE]]-Tabella1[[#This Row],[SCARTI]]</f>
        <v>598</v>
      </c>
      <c r="P928" s="4">
        <v>0.3888888888888889</v>
      </c>
      <c r="Q928" s="4">
        <v>0.5</v>
      </c>
      <c r="R928" s="5">
        <f>Tabella1[[#This Row],[ORA FINE MATTINA]]-Tabella1[[#This Row],[ORA INIZIO MATTINA]]</f>
        <v>0.1111111111111111</v>
      </c>
      <c r="S928" s="4"/>
      <c r="T928" s="4"/>
      <c r="U928" s="5">
        <f>Tabella1[[#This Row],[ORA FINE POMERIGGIO]]-Tabella1[[#This Row],[ORA INIZIO POMERIGGIO]]</f>
        <v>0</v>
      </c>
      <c r="V928" s="5">
        <f>Tabella1[[#This Row],[TOT. TEMPO POMERIGGIO]]+Tabella1[[#This Row],[TOT. TEMPO MATTINA]]</f>
        <v>0.1111111111111111</v>
      </c>
      <c r="W928" s="7">
        <f>((HOUR(Tabella1[[#This Row],[TOT. ORE]])*60)+MINUTE(Tabella1[[#This Row],[TOT. ORE]]))</f>
        <v>160</v>
      </c>
      <c r="Y928" s="6">
        <f>Tabella1[[#This Row],[TOT. MINUTI]]-Tabella1[[#This Row],[FERMO MACCHINA]]</f>
        <v>160</v>
      </c>
      <c r="Z928" s="6">
        <f>ROUNDDOWN(Tabella1[[#This Row],[DIFFERENZA EFFETTIVA - SCARTI]]/Tabella1[[#This Row],[TEMPO EFFETTIVO]]*60,0)</f>
        <v>224</v>
      </c>
      <c r="AA928" t="s">
        <v>392</v>
      </c>
    </row>
    <row r="929" spans="1:27" x14ac:dyDescent="0.25">
      <c r="A929" s="1">
        <v>44686</v>
      </c>
      <c r="B929">
        <v>32</v>
      </c>
      <c r="C929" s="6" t="str">
        <f>VLOOKUP(Tabella1[[#This Row],[COD. OPERATORE]],Tabella3[],2,FALSE)</f>
        <v>ALESSANDRA</v>
      </c>
      <c r="D929" t="s">
        <v>56</v>
      </c>
      <c r="E929" t="s">
        <v>63</v>
      </c>
      <c r="F929" t="s">
        <v>64</v>
      </c>
      <c r="G929" s="6" t="str">
        <f>VLOOKUP(Tabella1[[#This Row],[COD. MACCHINA]],Tabella35[],2,FALSE)</f>
        <v>MANUALE</v>
      </c>
      <c r="H929">
        <v>161</v>
      </c>
      <c r="I929">
        <v>180</v>
      </c>
      <c r="J929" s="6">
        <f>Tabella1[[#This Row],[ASS. FINALI]]-Tabella1[[#This Row],[ASS.INIZIALI]]</f>
        <v>19</v>
      </c>
      <c r="K929" t="s">
        <v>20</v>
      </c>
      <c r="M929" s="6">
        <f>ROUNDDOWN(IF(Tabella1[[#This Row],[DOPPIO OPERATORE '[SI/NO']]]="SI",Tabella1[[#This Row],[DIFFERENZA]]/2,Tabella1[[#This Row],[DIFFERENZA]]),0)</f>
        <v>19</v>
      </c>
      <c r="O929" s="6">
        <f>Tabella1[[#This Row],[DIFFERENZA EFFETTIVA SE DOPPIO OPERATORE]]-Tabella1[[#This Row],[SCARTI]]</f>
        <v>19</v>
      </c>
      <c r="P929" s="4">
        <v>0.57638888888888895</v>
      </c>
      <c r="Q929" s="4">
        <v>0.60416666666666663</v>
      </c>
      <c r="R929" s="5">
        <f>Tabella1[[#This Row],[ORA FINE MATTINA]]-Tabella1[[#This Row],[ORA INIZIO MATTINA]]</f>
        <v>2.7777777777777679E-2</v>
      </c>
      <c r="S929" s="4"/>
      <c r="T929" s="4"/>
      <c r="U929" s="5">
        <f>Tabella1[[#This Row],[ORA FINE POMERIGGIO]]-Tabella1[[#This Row],[ORA INIZIO POMERIGGIO]]</f>
        <v>0</v>
      </c>
      <c r="V929" s="5">
        <f>Tabella1[[#This Row],[TOT. TEMPO POMERIGGIO]]+Tabella1[[#This Row],[TOT. TEMPO MATTINA]]</f>
        <v>2.7777777777777679E-2</v>
      </c>
      <c r="W929" s="7">
        <f>((HOUR(Tabella1[[#This Row],[TOT. ORE]])*60)+MINUTE(Tabella1[[#This Row],[TOT. ORE]]))</f>
        <v>40</v>
      </c>
      <c r="Y929" s="6">
        <f>Tabella1[[#This Row],[TOT. MINUTI]]-Tabella1[[#This Row],[FERMO MACCHINA]]</f>
        <v>40</v>
      </c>
      <c r="Z929" s="6">
        <f>ROUNDDOWN(Tabella1[[#This Row],[DIFFERENZA EFFETTIVA - SCARTI]]/Tabella1[[#This Row],[TEMPO EFFETTIVO]]*60,0)</f>
        <v>28</v>
      </c>
    </row>
    <row r="930" spans="1:27" x14ac:dyDescent="0.25">
      <c r="A930" s="1">
        <v>44686</v>
      </c>
      <c r="B930">
        <v>32</v>
      </c>
      <c r="C930" s="6" t="str">
        <f>VLOOKUP(Tabella1[[#This Row],[COD. OPERATORE]],Tabella3[],2,FALSE)</f>
        <v>ALESSANDRA</v>
      </c>
      <c r="D930" t="s">
        <v>87</v>
      </c>
      <c r="E930" t="s">
        <v>391</v>
      </c>
      <c r="F930">
        <v>11</v>
      </c>
      <c r="G930" s="6" t="str">
        <f>VLOOKUP(Tabella1[[#This Row],[COD. MACCHINA]],Tabella35[],2,FALSE)</f>
        <v>MOTORE ELETTRICO</v>
      </c>
      <c r="H930">
        <v>888</v>
      </c>
      <c r="I930">
        <v>1536</v>
      </c>
      <c r="J930" s="6">
        <f>Tabella1[[#This Row],[ASS. FINALI]]-Tabella1[[#This Row],[ASS.INIZIALI]]</f>
        <v>648</v>
      </c>
      <c r="K930" t="s">
        <v>20</v>
      </c>
      <c r="M930" s="6">
        <f>ROUNDDOWN(IF(Tabella1[[#This Row],[DOPPIO OPERATORE '[SI/NO']]]="SI",Tabella1[[#This Row],[DIFFERENZA]]/2,Tabella1[[#This Row],[DIFFERENZA]]),0)</f>
        <v>648</v>
      </c>
      <c r="O930" s="6">
        <f>Tabella1[[#This Row],[DIFFERENZA EFFETTIVA SE DOPPIO OPERATORE]]-Tabella1[[#This Row],[SCARTI]]</f>
        <v>648</v>
      </c>
      <c r="P930" s="4">
        <v>0.60416666666666663</v>
      </c>
      <c r="Q930" s="4">
        <v>0.72916666666666663</v>
      </c>
      <c r="R930" s="5">
        <f>Tabella1[[#This Row],[ORA FINE MATTINA]]-Tabella1[[#This Row],[ORA INIZIO MATTINA]]</f>
        <v>0.125</v>
      </c>
      <c r="S930" s="4"/>
      <c r="T930" s="4"/>
      <c r="U930" s="5">
        <f>Tabella1[[#This Row],[ORA FINE POMERIGGIO]]-Tabella1[[#This Row],[ORA INIZIO POMERIGGIO]]</f>
        <v>0</v>
      </c>
      <c r="V930" s="5">
        <f>Tabella1[[#This Row],[TOT. TEMPO POMERIGGIO]]+Tabella1[[#This Row],[TOT. TEMPO MATTINA]]</f>
        <v>0.125</v>
      </c>
      <c r="W930" s="7">
        <f>((HOUR(Tabella1[[#This Row],[TOT. ORE]])*60)+MINUTE(Tabella1[[#This Row],[TOT. ORE]]))</f>
        <v>180</v>
      </c>
      <c r="Y930" s="6">
        <f>Tabella1[[#This Row],[TOT. MINUTI]]-Tabella1[[#This Row],[FERMO MACCHINA]]</f>
        <v>180</v>
      </c>
      <c r="Z930" s="6">
        <f>ROUNDDOWN(Tabella1[[#This Row],[DIFFERENZA EFFETTIVA - SCARTI]]/Tabella1[[#This Row],[TEMPO EFFETTIVO]]*60,0)</f>
        <v>216</v>
      </c>
    </row>
    <row r="931" spans="1:27" x14ac:dyDescent="0.25">
      <c r="A931" s="1">
        <v>44687</v>
      </c>
      <c r="B931">
        <v>32</v>
      </c>
      <c r="C931" s="6" t="str">
        <f>VLOOKUP(Tabella1[[#This Row],[COD. OPERATORE]],Tabella3[],2,FALSE)</f>
        <v>ALESSANDRA</v>
      </c>
      <c r="D931" t="s">
        <v>87</v>
      </c>
      <c r="E931" t="s">
        <v>391</v>
      </c>
      <c r="F931">
        <v>11</v>
      </c>
      <c r="G931" s="6" t="str">
        <f>VLOOKUP(Tabella1[[#This Row],[COD. MACCHINA]],Tabella35[],2,FALSE)</f>
        <v>MOTORE ELETTRICO</v>
      </c>
      <c r="H931">
        <v>1536</v>
      </c>
      <c r="I931">
        <v>2856</v>
      </c>
      <c r="J931" s="6">
        <f>Tabella1[[#This Row],[ASS. FINALI]]-Tabella1[[#This Row],[ASS.INIZIALI]]</f>
        <v>1320</v>
      </c>
      <c r="K931" t="s">
        <v>20</v>
      </c>
      <c r="M931" s="6">
        <f>ROUNDDOWN(IF(Tabella1[[#This Row],[DOPPIO OPERATORE '[SI/NO']]]="SI",Tabella1[[#This Row],[DIFFERENZA]]/2,Tabella1[[#This Row],[DIFFERENZA]]),0)</f>
        <v>1320</v>
      </c>
      <c r="O931" s="6">
        <f>Tabella1[[#This Row],[DIFFERENZA EFFETTIVA SE DOPPIO OPERATORE]]-Tabella1[[#This Row],[SCARTI]]</f>
        <v>1320</v>
      </c>
      <c r="P931" s="4">
        <v>0.3125</v>
      </c>
      <c r="Q931" s="4">
        <v>0.45833333333333331</v>
      </c>
      <c r="R931" s="5">
        <f>Tabella1[[#This Row],[ORA FINE MATTINA]]-Tabella1[[#This Row],[ORA INIZIO MATTINA]]</f>
        <v>0.14583333333333331</v>
      </c>
      <c r="S931" s="4">
        <v>0.5625</v>
      </c>
      <c r="T931" s="4">
        <v>0.72916666666666663</v>
      </c>
      <c r="U931" s="5">
        <f>Tabella1[[#This Row],[ORA FINE POMERIGGIO]]-Tabella1[[#This Row],[ORA INIZIO POMERIGGIO]]</f>
        <v>0.16666666666666663</v>
      </c>
      <c r="V931" s="5">
        <f>Tabella1[[#This Row],[TOT. TEMPO POMERIGGIO]]+Tabella1[[#This Row],[TOT. TEMPO MATTINA]]</f>
        <v>0.31249999999999994</v>
      </c>
      <c r="W931" s="7">
        <f>((HOUR(Tabella1[[#This Row],[TOT. ORE]])*60)+MINUTE(Tabella1[[#This Row],[TOT. ORE]]))</f>
        <v>450</v>
      </c>
      <c r="Y931" s="6">
        <f>Tabella1[[#This Row],[TOT. MINUTI]]-Tabella1[[#This Row],[FERMO MACCHINA]]</f>
        <v>450</v>
      </c>
      <c r="Z931" s="6">
        <f>ROUNDDOWN(Tabella1[[#This Row],[DIFFERENZA EFFETTIVA - SCARTI]]/Tabella1[[#This Row],[TEMPO EFFETTIVO]]*60,0)</f>
        <v>176</v>
      </c>
      <c r="AA931" t="s">
        <v>66</v>
      </c>
    </row>
    <row r="932" spans="1:27" x14ac:dyDescent="0.25">
      <c r="A932" s="1">
        <v>44690</v>
      </c>
      <c r="B932">
        <v>32</v>
      </c>
      <c r="C932" s="6" t="str">
        <f>VLOOKUP(Tabella1[[#This Row],[COD. OPERATORE]],Tabella3[],2,FALSE)</f>
        <v>ALESSANDRA</v>
      </c>
      <c r="D932" t="s">
        <v>87</v>
      </c>
      <c r="E932" t="s">
        <v>391</v>
      </c>
      <c r="F932">
        <v>11</v>
      </c>
      <c r="G932" s="6" t="str">
        <f>VLOOKUP(Tabella1[[#This Row],[COD. MACCHINA]],Tabella35[],2,FALSE)</f>
        <v>MOTORE ELETTRICO</v>
      </c>
      <c r="H932">
        <v>2856</v>
      </c>
      <c r="I932">
        <v>4000</v>
      </c>
      <c r="J932" s="6">
        <f>Tabella1[[#This Row],[ASS. FINALI]]-Tabella1[[#This Row],[ASS.INIZIALI]]</f>
        <v>1144</v>
      </c>
      <c r="K932" t="s">
        <v>20</v>
      </c>
      <c r="M932" s="6">
        <f>ROUNDDOWN(IF(Tabella1[[#This Row],[DOPPIO OPERATORE '[SI/NO']]]="SI",Tabella1[[#This Row],[DIFFERENZA]]/2,Tabella1[[#This Row],[DIFFERENZA]]),0)</f>
        <v>1144</v>
      </c>
      <c r="O932" s="6">
        <f>Tabella1[[#This Row],[DIFFERENZA EFFETTIVA SE DOPPIO OPERATORE]]-Tabella1[[#This Row],[SCARTI]]</f>
        <v>1144</v>
      </c>
      <c r="P932" s="4">
        <v>0.375</v>
      </c>
      <c r="Q932" s="4">
        <v>0.5</v>
      </c>
      <c r="R932" s="5">
        <f>Tabella1[[#This Row],[ORA FINE MATTINA]]-Tabella1[[#This Row],[ORA INIZIO MATTINA]]</f>
        <v>0.125</v>
      </c>
      <c r="S932" s="4">
        <v>0.5625</v>
      </c>
      <c r="T932" s="4">
        <v>0.72916666666666663</v>
      </c>
      <c r="U932" s="5">
        <f>Tabella1[[#This Row],[ORA FINE POMERIGGIO]]-Tabella1[[#This Row],[ORA INIZIO POMERIGGIO]]</f>
        <v>0.16666666666666663</v>
      </c>
      <c r="V932" s="5">
        <f>Tabella1[[#This Row],[TOT. TEMPO POMERIGGIO]]+Tabella1[[#This Row],[TOT. TEMPO MATTINA]]</f>
        <v>0.29166666666666663</v>
      </c>
      <c r="W932" s="7">
        <f>((HOUR(Tabella1[[#This Row],[TOT. ORE]])*60)+MINUTE(Tabella1[[#This Row],[TOT. ORE]]))</f>
        <v>420</v>
      </c>
      <c r="Y932" s="6">
        <f>Tabella1[[#This Row],[TOT. MINUTI]]-Tabella1[[#This Row],[FERMO MACCHINA]]</f>
        <v>420</v>
      </c>
      <c r="Z932" s="6">
        <f>ROUNDDOWN(Tabella1[[#This Row],[DIFFERENZA EFFETTIVA - SCARTI]]/Tabella1[[#This Row],[TEMPO EFFETTIVO]]*60,0)</f>
        <v>163</v>
      </c>
      <c r="AA932" t="s">
        <v>66</v>
      </c>
    </row>
    <row r="933" spans="1:27" x14ac:dyDescent="0.25">
      <c r="A933" s="1">
        <v>44691</v>
      </c>
      <c r="B933">
        <v>32</v>
      </c>
      <c r="C933" s="6" t="str">
        <f>VLOOKUP(Tabella1[[#This Row],[COD. OPERATORE]],Tabella3[],2,FALSE)</f>
        <v>ALESSANDRA</v>
      </c>
      <c r="D933" t="s">
        <v>87</v>
      </c>
      <c r="E933" t="s">
        <v>391</v>
      </c>
      <c r="F933">
        <v>11</v>
      </c>
      <c r="G933" s="6" t="str">
        <f>VLOOKUP(Tabella1[[#This Row],[COD. MACCHINA]],Tabella35[],2,FALSE)</f>
        <v>MOTORE ELETTRICO</v>
      </c>
      <c r="H933">
        <v>4720</v>
      </c>
      <c r="I933">
        <v>5000</v>
      </c>
      <c r="J933" s="6">
        <f>Tabella1[[#This Row],[ASS. FINALI]]-Tabella1[[#This Row],[ASS.INIZIALI]]</f>
        <v>280</v>
      </c>
      <c r="K933" t="s">
        <v>20</v>
      </c>
      <c r="M933" s="6">
        <f>ROUNDDOWN(IF(Tabella1[[#This Row],[DOPPIO OPERATORE '[SI/NO']]]="SI",Tabella1[[#This Row],[DIFFERENZA]]/2,Tabella1[[#This Row],[DIFFERENZA]]),0)</f>
        <v>280</v>
      </c>
      <c r="O933" s="6">
        <f>Tabella1[[#This Row],[DIFFERENZA EFFETTIVA SE DOPPIO OPERATORE]]-Tabella1[[#This Row],[SCARTI]]</f>
        <v>280</v>
      </c>
      <c r="P933" s="4">
        <v>0.3125</v>
      </c>
      <c r="Q933" s="4">
        <v>0.35416666666666669</v>
      </c>
      <c r="R933" s="5">
        <f>Tabella1[[#This Row],[ORA FINE MATTINA]]-Tabella1[[#This Row],[ORA INIZIO MATTINA]]</f>
        <v>4.1666666666666685E-2</v>
      </c>
      <c r="S933" s="4"/>
      <c r="T933" s="4"/>
      <c r="U933" s="5">
        <f>Tabella1[[#This Row],[ORA FINE POMERIGGIO]]-Tabella1[[#This Row],[ORA INIZIO POMERIGGIO]]</f>
        <v>0</v>
      </c>
      <c r="V933" s="5">
        <f>Tabella1[[#This Row],[TOT. TEMPO POMERIGGIO]]+Tabella1[[#This Row],[TOT. TEMPO MATTINA]]</f>
        <v>4.1666666666666685E-2</v>
      </c>
      <c r="W933" s="7">
        <f>((HOUR(Tabella1[[#This Row],[TOT. ORE]])*60)+MINUTE(Tabella1[[#This Row],[TOT. ORE]]))</f>
        <v>60</v>
      </c>
      <c r="Y933" s="6">
        <f>Tabella1[[#This Row],[TOT. MINUTI]]-Tabella1[[#This Row],[FERMO MACCHINA]]</f>
        <v>60</v>
      </c>
      <c r="Z933" s="6">
        <f>ROUNDDOWN(Tabella1[[#This Row],[DIFFERENZA EFFETTIVA - SCARTI]]/Tabella1[[#This Row],[TEMPO EFFETTIVO]]*60,0)</f>
        <v>280</v>
      </c>
    </row>
    <row r="934" spans="1:27" x14ac:dyDescent="0.25">
      <c r="A934" s="1">
        <v>44692</v>
      </c>
      <c r="B934">
        <v>32</v>
      </c>
      <c r="C934" s="6" t="str">
        <f>VLOOKUP(Tabella1[[#This Row],[COD. OPERATORE]],Tabella3[],2,FALSE)</f>
        <v>ALESSANDRA</v>
      </c>
      <c r="D934" t="s">
        <v>87</v>
      </c>
      <c r="E934" t="s">
        <v>391</v>
      </c>
      <c r="F934" t="s">
        <v>64</v>
      </c>
      <c r="G934" s="6" t="str">
        <f>VLOOKUP(Tabella1[[#This Row],[COD. MACCHINA]],Tabella35[],2,FALSE)</f>
        <v>MANUALE</v>
      </c>
      <c r="H934">
        <v>0</v>
      </c>
      <c r="I934">
        <v>625</v>
      </c>
      <c r="J934" s="6">
        <f>Tabella1[[#This Row],[ASS. FINALI]]-Tabella1[[#This Row],[ASS.INIZIALI]]</f>
        <v>625</v>
      </c>
      <c r="K934" t="s">
        <v>20</v>
      </c>
      <c r="M934" s="6">
        <f>ROUNDDOWN(IF(Tabella1[[#This Row],[DOPPIO OPERATORE '[SI/NO']]]="SI",Tabella1[[#This Row],[DIFFERENZA]]/2,Tabella1[[#This Row],[DIFFERENZA]]),0)</f>
        <v>625</v>
      </c>
      <c r="O934" s="6">
        <f>Tabella1[[#This Row],[DIFFERENZA EFFETTIVA SE DOPPIO OPERATORE]]-Tabella1[[#This Row],[SCARTI]]</f>
        <v>625</v>
      </c>
      <c r="P934" s="4">
        <v>0.35416666666666669</v>
      </c>
      <c r="Q934" s="4">
        <v>0.5</v>
      </c>
      <c r="R934" s="5">
        <f>Tabella1[[#This Row],[ORA FINE MATTINA]]-Tabella1[[#This Row],[ORA INIZIO MATTINA]]</f>
        <v>0.14583333333333331</v>
      </c>
      <c r="S934" s="4">
        <v>0.5625</v>
      </c>
      <c r="T934" s="4">
        <v>0.72916666666666663</v>
      </c>
      <c r="U934" s="5">
        <f>Tabella1[[#This Row],[ORA FINE POMERIGGIO]]-Tabella1[[#This Row],[ORA INIZIO POMERIGGIO]]</f>
        <v>0.16666666666666663</v>
      </c>
      <c r="V934" s="5">
        <f>Tabella1[[#This Row],[TOT. TEMPO POMERIGGIO]]+Tabella1[[#This Row],[TOT. TEMPO MATTINA]]</f>
        <v>0.31249999999999994</v>
      </c>
      <c r="W934" s="7">
        <f>((HOUR(Tabella1[[#This Row],[TOT. ORE]])*60)+MINUTE(Tabella1[[#This Row],[TOT. ORE]]))</f>
        <v>450</v>
      </c>
      <c r="Y934" s="6">
        <f>Tabella1[[#This Row],[TOT. MINUTI]]-Tabella1[[#This Row],[FERMO MACCHINA]]</f>
        <v>450</v>
      </c>
      <c r="Z934" s="6">
        <f>ROUNDDOWN(Tabella1[[#This Row],[DIFFERENZA EFFETTIVA - SCARTI]]/Tabella1[[#This Row],[TEMPO EFFETTIVO]]*60,0)</f>
        <v>83</v>
      </c>
      <c r="AA934" t="s">
        <v>393</v>
      </c>
    </row>
    <row r="935" spans="1:27" x14ac:dyDescent="0.25">
      <c r="A935" s="1">
        <v>44687</v>
      </c>
      <c r="B935">
        <v>1</v>
      </c>
      <c r="C935" s="6" t="str">
        <f>VLOOKUP(Tabella1[[#This Row],[COD. OPERATORE]],Tabella3[],2,FALSE)</f>
        <v>ROBY</v>
      </c>
      <c r="D935" t="s">
        <v>74</v>
      </c>
      <c r="E935" t="s">
        <v>75</v>
      </c>
      <c r="F935">
        <v>22</v>
      </c>
      <c r="G935" s="6" t="str">
        <f>VLOOKUP(Tabella1[[#This Row],[COD. MACCHINA]],Tabella35[],2,FALSE)</f>
        <v>LASER VIOLA</v>
      </c>
      <c r="H935">
        <v>3272</v>
      </c>
      <c r="I935">
        <v>3568</v>
      </c>
      <c r="J935" s="6">
        <f>Tabella1[[#This Row],[ASS. FINALI]]-Tabella1[[#This Row],[ASS.INIZIALI]]</f>
        <v>296</v>
      </c>
      <c r="K935" t="s">
        <v>20</v>
      </c>
      <c r="M935" s="6">
        <f>ROUNDDOWN(IF(Tabella1[[#This Row],[DOPPIO OPERATORE '[SI/NO']]]="SI",Tabella1[[#This Row],[DIFFERENZA]]/2,Tabella1[[#This Row],[DIFFERENZA]]),0)</f>
        <v>296</v>
      </c>
      <c r="O935" s="6">
        <f>Tabella1[[#This Row],[DIFFERENZA EFFETTIVA SE DOPPIO OPERATORE]]-Tabella1[[#This Row],[SCARTI]]</f>
        <v>296</v>
      </c>
      <c r="P935" s="4">
        <v>0.5625</v>
      </c>
      <c r="Q935" s="4">
        <v>0.72916666666666663</v>
      </c>
      <c r="R935" s="5">
        <f>Tabella1[[#This Row],[ORA FINE MATTINA]]-Tabella1[[#This Row],[ORA INIZIO MATTINA]]</f>
        <v>0.16666666666666663</v>
      </c>
      <c r="S935" s="4"/>
      <c r="T935" s="4"/>
      <c r="U935" s="5">
        <f>Tabella1[[#This Row],[ORA FINE POMERIGGIO]]-Tabella1[[#This Row],[ORA INIZIO POMERIGGIO]]</f>
        <v>0</v>
      </c>
      <c r="V935" s="5">
        <f>Tabella1[[#This Row],[TOT. TEMPO POMERIGGIO]]+Tabella1[[#This Row],[TOT. TEMPO MATTINA]]</f>
        <v>0.16666666666666663</v>
      </c>
      <c r="W935" s="7">
        <f>((HOUR(Tabella1[[#This Row],[TOT. ORE]])*60)+MINUTE(Tabella1[[#This Row],[TOT. ORE]]))</f>
        <v>240</v>
      </c>
      <c r="Y935" s="6">
        <f>Tabella1[[#This Row],[TOT. MINUTI]]-Tabella1[[#This Row],[FERMO MACCHINA]]</f>
        <v>240</v>
      </c>
      <c r="Z935" s="6">
        <f>ROUNDDOWN(Tabella1[[#This Row],[DIFFERENZA EFFETTIVA - SCARTI]]/Tabella1[[#This Row],[TEMPO EFFETTIVO]]*60,0)</f>
        <v>74</v>
      </c>
    </row>
    <row r="936" spans="1:27" x14ac:dyDescent="0.25">
      <c r="A936" s="1">
        <v>44688</v>
      </c>
      <c r="B936">
        <v>1</v>
      </c>
      <c r="C936" s="6" t="str">
        <f>VLOOKUP(Tabella1[[#This Row],[COD. OPERATORE]],Tabella3[],2,FALSE)</f>
        <v>ROBY</v>
      </c>
      <c r="D936" t="s">
        <v>74</v>
      </c>
      <c r="E936" t="s">
        <v>75</v>
      </c>
      <c r="F936">
        <v>22</v>
      </c>
      <c r="G936" s="6" t="str">
        <f>VLOOKUP(Tabella1[[#This Row],[COD. MACCHINA]],Tabella35[],2,FALSE)</f>
        <v>LASER VIOLA</v>
      </c>
      <c r="H936">
        <v>3568</v>
      </c>
      <c r="I936">
        <v>4021</v>
      </c>
      <c r="J936" s="6">
        <f>Tabella1[[#This Row],[ASS. FINALI]]-Tabella1[[#This Row],[ASS.INIZIALI]]</f>
        <v>453</v>
      </c>
      <c r="K936" t="s">
        <v>20</v>
      </c>
      <c r="M936" s="6">
        <f>ROUNDDOWN(IF(Tabella1[[#This Row],[DOPPIO OPERATORE '[SI/NO']]]="SI",Tabella1[[#This Row],[DIFFERENZA]]/2,Tabella1[[#This Row],[DIFFERENZA]]),0)</f>
        <v>453</v>
      </c>
      <c r="O936" s="6">
        <f>Tabella1[[#This Row],[DIFFERENZA EFFETTIVA SE DOPPIO OPERATORE]]-Tabella1[[#This Row],[SCARTI]]</f>
        <v>453</v>
      </c>
      <c r="P936" s="4">
        <v>0.33333333333333331</v>
      </c>
      <c r="Q936" s="4">
        <v>0.5</v>
      </c>
      <c r="R936" s="5">
        <f>Tabella1[[#This Row],[ORA FINE MATTINA]]-Tabella1[[#This Row],[ORA INIZIO MATTINA]]</f>
        <v>0.16666666666666669</v>
      </c>
      <c r="S936" s="4">
        <v>0.5625</v>
      </c>
      <c r="T936" s="4">
        <v>0.72916666666666663</v>
      </c>
      <c r="U936" s="5">
        <f>Tabella1[[#This Row],[ORA FINE POMERIGGIO]]-Tabella1[[#This Row],[ORA INIZIO POMERIGGIO]]</f>
        <v>0.16666666666666663</v>
      </c>
      <c r="V936" s="5">
        <f>Tabella1[[#This Row],[TOT. TEMPO POMERIGGIO]]+Tabella1[[#This Row],[TOT. TEMPO MATTINA]]</f>
        <v>0.33333333333333331</v>
      </c>
      <c r="W936" s="7">
        <f>((HOUR(Tabella1[[#This Row],[TOT. ORE]])*60)+MINUTE(Tabella1[[#This Row],[TOT. ORE]]))</f>
        <v>480</v>
      </c>
      <c r="Y936" s="6">
        <f>Tabella1[[#This Row],[TOT. MINUTI]]-Tabella1[[#This Row],[FERMO MACCHINA]]</f>
        <v>480</v>
      </c>
      <c r="Z936" s="6">
        <f>ROUNDDOWN(Tabella1[[#This Row],[DIFFERENZA EFFETTIVA - SCARTI]]/Tabella1[[#This Row],[TEMPO EFFETTIVO]]*60,0)</f>
        <v>56</v>
      </c>
    </row>
    <row r="937" spans="1:27" x14ac:dyDescent="0.25">
      <c r="A937" s="1">
        <v>44689</v>
      </c>
      <c r="B937">
        <v>1</v>
      </c>
      <c r="C937" s="6" t="str">
        <f>VLOOKUP(Tabella1[[#This Row],[COD. OPERATORE]],Tabella3[],2,FALSE)</f>
        <v>ROBY</v>
      </c>
      <c r="D937" t="s">
        <v>74</v>
      </c>
      <c r="E937" t="s">
        <v>75</v>
      </c>
      <c r="F937">
        <v>22</v>
      </c>
      <c r="G937" s="6" t="str">
        <f>VLOOKUP(Tabella1[[#This Row],[COD. MACCHINA]],Tabella35[],2,FALSE)</f>
        <v>LASER VIOLA</v>
      </c>
      <c r="H937">
        <v>4021</v>
      </c>
      <c r="I937">
        <v>4540</v>
      </c>
      <c r="J937" s="6">
        <f>Tabella1[[#This Row],[ASS. FINALI]]-Tabella1[[#This Row],[ASS.INIZIALI]]</f>
        <v>519</v>
      </c>
      <c r="K937" t="s">
        <v>20</v>
      </c>
      <c r="M937" s="6">
        <f>ROUNDDOWN(IF(Tabella1[[#This Row],[DOPPIO OPERATORE '[SI/NO']]]="SI",Tabella1[[#This Row],[DIFFERENZA]]/2,Tabella1[[#This Row],[DIFFERENZA]]),0)</f>
        <v>519</v>
      </c>
      <c r="O937" s="6">
        <f>Tabella1[[#This Row],[DIFFERENZA EFFETTIVA SE DOPPIO OPERATORE]]-Tabella1[[#This Row],[SCARTI]]</f>
        <v>519</v>
      </c>
      <c r="P937" s="4">
        <v>0.33333333333333331</v>
      </c>
      <c r="Q937" s="4">
        <v>0.5</v>
      </c>
      <c r="R937" s="5">
        <f>Tabella1[[#This Row],[ORA FINE MATTINA]]-Tabella1[[#This Row],[ORA INIZIO MATTINA]]</f>
        <v>0.16666666666666669</v>
      </c>
      <c r="S937" s="4">
        <v>0.5625</v>
      </c>
      <c r="T937" s="4">
        <v>0.70138888888888884</v>
      </c>
      <c r="U937" s="5">
        <f>Tabella1[[#This Row],[ORA FINE POMERIGGIO]]-Tabella1[[#This Row],[ORA INIZIO POMERIGGIO]]</f>
        <v>0.13888888888888884</v>
      </c>
      <c r="V937" s="5">
        <f>Tabella1[[#This Row],[TOT. TEMPO POMERIGGIO]]+Tabella1[[#This Row],[TOT. TEMPO MATTINA]]</f>
        <v>0.30555555555555552</v>
      </c>
      <c r="W937" s="7">
        <f>((HOUR(Tabella1[[#This Row],[TOT. ORE]])*60)+MINUTE(Tabella1[[#This Row],[TOT. ORE]]))</f>
        <v>440</v>
      </c>
      <c r="Y937" s="6">
        <f>Tabella1[[#This Row],[TOT. MINUTI]]-Tabella1[[#This Row],[FERMO MACCHINA]]</f>
        <v>440</v>
      </c>
      <c r="Z937" s="6">
        <f>ROUNDDOWN(Tabella1[[#This Row],[DIFFERENZA EFFETTIVA - SCARTI]]/Tabella1[[#This Row],[TEMPO EFFETTIVO]]*60,0)</f>
        <v>70</v>
      </c>
    </row>
    <row r="938" spans="1:27" x14ac:dyDescent="0.25">
      <c r="A938" s="1">
        <v>44689</v>
      </c>
      <c r="B938">
        <v>1</v>
      </c>
      <c r="C938" s="6" t="str">
        <f>VLOOKUP(Tabella1[[#This Row],[COD. OPERATORE]],Tabella3[],2,FALSE)</f>
        <v>ROBY</v>
      </c>
      <c r="D938" t="s">
        <v>56</v>
      </c>
      <c r="E938" t="s">
        <v>394</v>
      </c>
      <c r="F938" t="s">
        <v>64</v>
      </c>
      <c r="G938" s="6" t="str">
        <f>VLOOKUP(Tabella1[[#This Row],[COD. MACCHINA]],Tabella35[],2,FALSE)</f>
        <v>MANUALE</v>
      </c>
      <c r="H938">
        <v>89</v>
      </c>
      <c r="I938">
        <v>230</v>
      </c>
      <c r="J938" s="6">
        <f>Tabella1[[#This Row],[ASS. FINALI]]-Tabella1[[#This Row],[ASS.INIZIALI]]</f>
        <v>141</v>
      </c>
      <c r="K938" t="s">
        <v>58</v>
      </c>
      <c r="L938">
        <v>31</v>
      </c>
      <c r="M938" s="6">
        <f>ROUNDDOWN(IF(Tabella1[[#This Row],[DOPPIO OPERATORE '[SI/NO']]]="SI",Tabella1[[#This Row],[DIFFERENZA]]/2,Tabella1[[#This Row],[DIFFERENZA]]),0)</f>
        <v>70</v>
      </c>
      <c r="O938" s="6">
        <f>Tabella1[[#This Row],[DIFFERENZA EFFETTIVA SE DOPPIO OPERATORE]]-Tabella1[[#This Row],[SCARTI]]</f>
        <v>70</v>
      </c>
      <c r="P938" s="4">
        <v>0.70138888888888884</v>
      </c>
      <c r="Q938" s="4">
        <v>0.72916666666666663</v>
      </c>
      <c r="R938" s="5">
        <f>Tabella1[[#This Row],[ORA FINE MATTINA]]-Tabella1[[#This Row],[ORA INIZIO MATTINA]]</f>
        <v>2.777777777777779E-2</v>
      </c>
      <c r="S938" s="4"/>
      <c r="T938" s="4"/>
      <c r="U938" s="5">
        <f>Tabella1[[#This Row],[ORA FINE POMERIGGIO]]-Tabella1[[#This Row],[ORA INIZIO POMERIGGIO]]</f>
        <v>0</v>
      </c>
      <c r="V938" s="5">
        <f>Tabella1[[#This Row],[TOT. TEMPO POMERIGGIO]]+Tabella1[[#This Row],[TOT. TEMPO MATTINA]]</f>
        <v>2.777777777777779E-2</v>
      </c>
      <c r="W938" s="7">
        <f>((HOUR(Tabella1[[#This Row],[TOT. ORE]])*60)+MINUTE(Tabella1[[#This Row],[TOT. ORE]]))</f>
        <v>40</v>
      </c>
      <c r="Y938" s="6">
        <f>Tabella1[[#This Row],[TOT. MINUTI]]-Tabella1[[#This Row],[FERMO MACCHINA]]</f>
        <v>40</v>
      </c>
      <c r="Z938" s="6">
        <f>ROUNDDOWN(Tabella1[[#This Row],[DIFFERENZA EFFETTIVA - SCARTI]]/Tabella1[[#This Row],[TEMPO EFFETTIVO]]*60,0)</f>
        <v>105</v>
      </c>
      <c r="AA938" t="s">
        <v>395</v>
      </c>
    </row>
    <row r="939" spans="1:27" x14ac:dyDescent="0.25">
      <c r="A939" s="1">
        <v>44692</v>
      </c>
      <c r="B939">
        <v>1</v>
      </c>
      <c r="C939" s="6" t="str">
        <f>VLOOKUP(Tabella1[[#This Row],[COD. OPERATORE]],Tabella3[],2,FALSE)</f>
        <v>ROBY</v>
      </c>
      <c r="D939" t="s">
        <v>16</v>
      </c>
      <c r="E939" t="s">
        <v>178</v>
      </c>
      <c r="F939">
        <v>2</v>
      </c>
      <c r="G939" s="6" t="str">
        <f>VLOOKUP(Tabella1[[#This Row],[COD. MACCHINA]],Tabella35[],2,FALSE)</f>
        <v>MUPI matr.1252</v>
      </c>
      <c r="H939">
        <v>0</v>
      </c>
      <c r="I939">
        <v>235</v>
      </c>
      <c r="J939" s="6">
        <f>Tabella1[[#This Row],[ASS. FINALI]]-Tabella1[[#This Row],[ASS.INIZIALI]]</f>
        <v>235</v>
      </c>
      <c r="K939" t="s">
        <v>20</v>
      </c>
      <c r="M939" s="6">
        <f>ROUNDDOWN(IF(Tabella1[[#This Row],[DOPPIO OPERATORE '[SI/NO']]]="SI",Tabella1[[#This Row],[DIFFERENZA]]/2,Tabella1[[#This Row],[DIFFERENZA]]),0)</f>
        <v>235</v>
      </c>
      <c r="O939" s="6">
        <f>Tabella1[[#This Row],[DIFFERENZA EFFETTIVA SE DOPPIO OPERATORE]]-Tabella1[[#This Row],[SCARTI]]</f>
        <v>235</v>
      </c>
      <c r="P939" s="4">
        <v>0.33333333333333331</v>
      </c>
      <c r="Q939" s="4">
        <v>0.4375</v>
      </c>
      <c r="R939" s="5">
        <f>Tabella1[[#This Row],[ORA FINE MATTINA]]-Tabella1[[#This Row],[ORA INIZIO MATTINA]]</f>
        <v>0.10416666666666669</v>
      </c>
      <c r="S939" s="4"/>
      <c r="T939" s="4"/>
      <c r="U939" s="5">
        <f>Tabella1[[#This Row],[ORA FINE POMERIGGIO]]-Tabella1[[#This Row],[ORA INIZIO POMERIGGIO]]</f>
        <v>0</v>
      </c>
      <c r="V939" s="5">
        <f>Tabella1[[#This Row],[TOT. TEMPO POMERIGGIO]]+Tabella1[[#This Row],[TOT. TEMPO MATTINA]]</f>
        <v>0.10416666666666669</v>
      </c>
      <c r="W939" s="7">
        <f>((HOUR(Tabella1[[#This Row],[TOT. ORE]])*60)+MINUTE(Tabella1[[#This Row],[TOT. ORE]]))</f>
        <v>150</v>
      </c>
      <c r="Y939" s="6">
        <f>Tabella1[[#This Row],[TOT. MINUTI]]-Tabella1[[#This Row],[FERMO MACCHINA]]</f>
        <v>150</v>
      </c>
      <c r="Z939" s="6">
        <f>ROUNDDOWN(Tabella1[[#This Row],[DIFFERENZA EFFETTIVA - SCARTI]]/Tabella1[[#This Row],[TEMPO EFFETTIVO]]*60,0)</f>
        <v>94</v>
      </c>
      <c r="AA939" t="s">
        <v>367</v>
      </c>
    </row>
    <row r="940" spans="1:27" x14ac:dyDescent="0.25">
      <c r="A940" s="1">
        <v>44692</v>
      </c>
      <c r="B940">
        <v>1</v>
      </c>
      <c r="C940" s="6" t="str">
        <f>VLOOKUP(Tabella1[[#This Row],[COD. OPERATORE]],Tabella3[],2,FALSE)</f>
        <v>ROBY</v>
      </c>
      <c r="D940" t="s">
        <v>16</v>
      </c>
      <c r="E940" t="s">
        <v>211</v>
      </c>
      <c r="F940">
        <v>2</v>
      </c>
      <c r="G940" s="6" t="str">
        <f>VLOOKUP(Tabella1[[#This Row],[COD. MACCHINA]],Tabella35[],2,FALSE)</f>
        <v>MUPI matr.1252</v>
      </c>
      <c r="H940">
        <v>0</v>
      </c>
      <c r="I940">
        <v>235</v>
      </c>
      <c r="J940" s="6">
        <f>Tabella1[[#This Row],[ASS. FINALI]]-Tabella1[[#This Row],[ASS.INIZIALI]]</f>
        <v>235</v>
      </c>
      <c r="K940" t="s">
        <v>20</v>
      </c>
      <c r="M940" s="6">
        <f>ROUNDDOWN(IF(Tabella1[[#This Row],[DOPPIO OPERATORE '[SI/NO']]]="SI",Tabella1[[#This Row],[DIFFERENZA]]/2,Tabella1[[#This Row],[DIFFERENZA]]),0)</f>
        <v>235</v>
      </c>
      <c r="O940" s="6">
        <f>Tabella1[[#This Row],[DIFFERENZA EFFETTIVA SE DOPPIO OPERATORE]]-Tabella1[[#This Row],[SCARTI]]</f>
        <v>235</v>
      </c>
      <c r="P940" s="4">
        <v>0.33333333333333331</v>
      </c>
      <c r="Q940" s="4">
        <v>0.4375</v>
      </c>
      <c r="R940" s="5">
        <f>Tabella1[[#This Row],[ORA FINE MATTINA]]-Tabella1[[#This Row],[ORA INIZIO MATTINA]]</f>
        <v>0.10416666666666669</v>
      </c>
      <c r="S940" s="4"/>
      <c r="T940" s="4"/>
      <c r="U940" s="5">
        <f>Tabella1[[#This Row],[ORA FINE POMERIGGIO]]-Tabella1[[#This Row],[ORA INIZIO POMERIGGIO]]</f>
        <v>0</v>
      </c>
      <c r="V940" s="5">
        <f>Tabella1[[#This Row],[TOT. TEMPO POMERIGGIO]]+Tabella1[[#This Row],[TOT. TEMPO MATTINA]]</f>
        <v>0.10416666666666669</v>
      </c>
      <c r="W940" s="7">
        <f>((HOUR(Tabella1[[#This Row],[TOT. ORE]])*60)+MINUTE(Tabella1[[#This Row],[TOT. ORE]]))</f>
        <v>150</v>
      </c>
      <c r="Y940" s="6">
        <f>Tabella1[[#This Row],[TOT. MINUTI]]-Tabella1[[#This Row],[FERMO MACCHINA]]</f>
        <v>150</v>
      </c>
      <c r="Z940" s="6">
        <f>ROUNDDOWN(Tabella1[[#This Row],[DIFFERENZA EFFETTIVA - SCARTI]]/Tabella1[[#This Row],[TEMPO EFFETTIVO]]*60,0)</f>
        <v>94</v>
      </c>
      <c r="AA940" t="s">
        <v>367</v>
      </c>
    </row>
    <row r="941" spans="1:27" x14ac:dyDescent="0.25">
      <c r="A941" s="1">
        <v>44692</v>
      </c>
      <c r="B941">
        <v>1</v>
      </c>
      <c r="C941" s="6" t="str">
        <f>VLOOKUP(Tabella1[[#This Row],[COD. OPERATORE]],Tabella3[],2,FALSE)</f>
        <v>ROBY</v>
      </c>
      <c r="D941" t="s">
        <v>56</v>
      </c>
      <c r="E941" t="s">
        <v>95</v>
      </c>
      <c r="F941" t="s">
        <v>64</v>
      </c>
      <c r="G941" s="6" t="str">
        <f>VLOOKUP(Tabella1[[#This Row],[COD. MACCHINA]],Tabella35[],2,FALSE)</f>
        <v>MANUALE</v>
      </c>
      <c r="H941">
        <v>22</v>
      </c>
      <c r="I941">
        <v>1000</v>
      </c>
      <c r="J941" s="6">
        <f>Tabella1[[#This Row],[ASS. FINALI]]-Tabella1[[#This Row],[ASS.INIZIALI]]</f>
        <v>978</v>
      </c>
      <c r="K941" t="s">
        <v>58</v>
      </c>
      <c r="L941">
        <v>32</v>
      </c>
      <c r="M941" s="6">
        <f>ROUNDDOWN(IF(Tabella1[[#This Row],[DOPPIO OPERATORE '[SI/NO']]]="SI",Tabella1[[#This Row],[DIFFERENZA]]/2,Tabella1[[#This Row],[DIFFERENZA]]),0)</f>
        <v>489</v>
      </c>
      <c r="O941" s="6">
        <f>Tabella1[[#This Row],[DIFFERENZA EFFETTIVA SE DOPPIO OPERATORE]]-Tabella1[[#This Row],[SCARTI]]</f>
        <v>489</v>
      </c>
      <c r="P941" s="4">
        <v>0.44097222222222227</v>
      </c>
      <c r="Q941" s="4">
        <v>0.5</v>
      </c>
      <c r="R941" s="5">
        <f>Tabella1[[#This Row],[ORA FINE MATTINA]]-Tabella1[[#This Row],[ORA INIZIO MATTINA]]</f>
        <v>5.9027777777777735E-2</v>
      </c>
      <c r="S941" s="4">
        <v>0.5625</v>
      </c>
      <c r="T941" s="4">
        <v>0.72916666666666663</v>
      </c>
      <c r="U941" s="5">
        <f>Tabella1[[#This Row],[ORA FINE POMERIGGIO]]-Tabella1[[#This Row],[ORA INIZIO POMERIGGIO]]</f>
        <v>0.16666666666666663</v>
      </c>
      <c r="V941" s="5">
        <f>Tabella1[[#This Row],[TOT. TEMPO POMERIGGIO]]+Tabella1[[#This Row],[TOT. TEMPO MATTINA]]</f>
        <v>0.22569444444444436</v>
      </c>
      <c r="W941" s="7">
        <f>((HOUR(Tabella1[[#This Row],[TOT. ORE]])*60)+MINUTE(Tabella1[[#This Row],[TOT. ORE]]))</f>
        <v>325</v>
      </c>
      <c r="Y941" s="6">
        <f>Tabella1[[#This Row],[TOT. MINUTI]]-Tabella1[[#This Row],[FERMO MACCHINA]]</f>
        <v>325</v>
      </c>
      <c r="Z941" s="6">
        <f>ROUNDDOWN(Tabella1[[#This Row],[DIFFERENZA EFFETTIVA - SCARTI]]/Tabella1[[#This Row],[TEMPO EFFETTIVO]]*60,0)</f>
        <v>90</v>
      </c>
    </row>
    <row r="942" spans="1:27" x14ac:dyDescent="0.25">
      <c r="A942" s="1">
        <v>44693</v>
      </c>
      <c r="B942">
        <v>1</v>
      </c>
      <c r="C942" s="6" t="str">
        <f>VLOOKUP(Tabella1[[#This Row],[COD. OPERATORE]],Tabella3[],2,FALSE)</f>
        <v>ROBY</v>
      </c>
      <c r="D942" t="s">
        <v>56</v>
      </c>
      <c r="E942" t="s">
        <v>95</v>
      </c>
      <c r="F942" t="s">
        <v>64</v>
      </c>
      <c r="G942" s="6" t="str">
        <f>VLOOKUP(Tabella1[[#This Row],[COD. MACCHINA]],Tabella35[],2,FALSE)</f>
        <v>MANUALE</v>
      </c>
      <c r="H942">
        <v>1000</v>
      </c>
      <c r="I942">
        <v>2000</v>
      </c>
      <c r="J942" s="6">
        <f>Tabella1[[#This Row],[ASS. FINALI]]-Tabella1[[#This Row],[ASS.INIZIALI]]</f>
        <v>1000</v>
      </c>
      <c r="K942" t="s">
        <v>20</v>
      </c>
      <c r="M942" s="6">
        <f>ROUNDDOWN(IF(Tabella1[[#This Row],[DOPPIO OPERATORE '[SI/NO']]]="SI",Tabella1[[#This Row],[DIFFERENZA]]/2,Tabella1[[#This Row],[DIFFERENZA]]),0)</f>
        <v>1000</v>
      </c>
      <c r="O942" s="6">
        <f>Tabella1[[#This Row],[DIFFERENZA EFFETTIVA SE DOPPIO OPERATORE]]-Tabella1[[#This Row],[SCARTI]]</f>
        <v>1000</v>
      </c>
      <c r="P942" s="4">
        <v>0.33333333333333331</v>
      </c>
      <c r="Q942" s="4">
        <v>0.5</v>
      </c>
      <c r="R942" s="5">
        <f>Tabella1[[#This Row],[ORA FINE MATTINA]]-Tabella1[[#This Row],[ORA INIZIO MATTINA]]</f>
        <v>0.16666666666666669</v>
      </c>
      <c r="S942" s="4">
        <v>0.5625</v>
      </c>
      <c r="T942" s="4">
        <v>0.72916666666666663</v>
      </c>
      <c r="U942" s="5">
        <f>Tabella1[[#This Row],[ORA FINE POMERIGGIO]]-Tabella1[[#This Row],[ORA INIZIO POMERIGGIO]]</f>
        <v>0.16666666666666663</v>
      </c>
      <c r="V942" s="5">
        <f>Tabella1[[#This Row],[TOT. TEMPO POMERIGGIO]]+Tabella1[[#This Row],[TOT. TEMPO MATTINA]]</f>
        <v>0.33333333333333331</v>
      </c>
      <c r="W942" s="7">
        <f>((HOUR(Tabella1[[#This Row],[TOT. ORE]])*60)+MINUTE(Tabella1[[#This Row],[TOT. ORE]]))</f>
        <v>480</v>
      </c>
      <c r="Y942" s="6">
        <f>Tabella1[[#This Row],[TOT. MINUTI]]-Tabella1[[#This Row],[FERMO MACCHINA]]</f>
        <v>480</v>
      </c>
      <c r="Z942" s="6">
        <f>ROUNDDOWN(Tabella1[[#This Row],[DIFFERENZA EFFETTIVA - SCARTI]]/Tabella1[[#This Row],[TEMPO EFFETTIVO]]*60,0)</f>
        <v>125</v>
      </c>
    </row>
    <row r="943" spans="1:27" x14ac:dyDescent="0.25">
      <c r="A943" s="1">
        <v>44693</v>
      </c>
      <c r="B943">
        <v>1</v>
      </c>
      <c r="C943" s="6" t="str">
        <f>VLOOKUP(Tabella1[[#This Row],[COD. OPERATORE]],Tabella3[],2,FALSE)</f>
        <v>ROBY</v>
      </c>
      <c r="D943" t="s">
        <v>76</v>
      </c>
      <c r="E943" t="s">
        <v>320</v>
      </c>
      <c r="F943" t="s">
        <v>64</v>
      </c>
      <c r="G943" s="6" t="str">
        <f>VLOOKUP(Tabella1[[#This Row],[COD. MACCHINA]],Tabella35[],2,FALSE)</f>
        <v>MANUALE</v>
      </c>
      <c r="H943">
        <v>0</v>
      </c>
      <c r="I943">
        <v>200</v>
      </c>
      <c r="J943" s="6">
        <f>Tabella1[[#This Row],[ASS. FINALI]]-Tabella1[[#This Row],[ASS.INIZIALI]]</f>
        <v>200</v>
      </c>
      <c r="K943" t="s">
        <v>20</v>
      </c>
      <c r="M943" s="6">
        <f>ROUNDDOWN(IF(Tabella1[[#This Row],[DOPPIO OPERATORE '[SI/NO']]]="SI",Tabella1[[#This Row],[DIFFERENZA]]/2,Tabella1[[#This Row],[DIFFERENZA]]),0)</f>
        <v>200</v>
      </c>
      <c r="O943" s="6">
        <f>Tabella1[[#This Row],[DIFFERENZA EFFETTIVA SE DOPPIO OPERATORE]]-Tabella1[[#This Row],[SCARTI]]</f>
        <v>200</v>
      </c>
      <c r="P943" s="4">
        <v>0.69791666666666663</v>
      </c>
      <c r="Q943" s="4">
        <v>0.72916666666666663</v>
      </c>
      <c r="R943" s="5">
        <f>Tabella1[[#This Row],[ORA FINE MATTINA]]-Tabella1[[#This Row],[ORA INIZIO MATTINA]]</f>
        <v>3.125E-2</v>
      </c>
      <c r="S943" s="4"/>
      <c r="T943" s="4"/>
      <c r="U943" s="5">
        <f>Tabella1[[#This Row],[ORA FINE POMERIGGIO]]-Tabella1[[#This Row],[ORA INIZIO POMERIGGIO]]</f>
        <v>0</v>
      </c>
      <c r="V943" s="5">
        <f>Tabella1[[#This Row],[TOT. TEMPO POMERIGGIO]]+Tabella1[[#This Row],[TOT. TEMPO MATTINA]]</f>
        <v>3.125E-2</v>
      </c>
      <c r="W943" s="7">
        <f>((HOUR(Tabella1[[#This Row],[TOT. ORE]])*60)+MINUTE(Tabella1[[#This Row],[TOT. ORE]]))</f>
        <v>45</v>
      </c>
      <c r="Y943" s="6">
        <f>Tabella1[[#This Row],[TOT. MINUTI]]-Tabella1[[#This Row],[FERMO MACCHINA]]</f>
        <v>45</v>
      </c>
      <c r="Z943" s="6">
        <f>ROUNDDOWN(Tabella1[[#This Row],[DIFFERENZA EFFETTIVA - SCARTI]]/Tabella1[[#This Row],[TEMPO EFFETTIVO]]*60,0)</f>
        <v>266</v>
      </c>
    </row>
    <row r="944" spans="1:27" x14ac:dyDescent="0.25">
      <c r="A944" s="1">
        <v>44693</v>
      </c>
      <c r="B944">
        <v>1</v>
      </c>
      <c r="C944" s="6" t="str">
        <f>VLOOKUP(Tabella1[[#This Row],[COD. OPERATORE]],Tabella3[],2,FALSE)</f>
        <v>ROBY</v>
      </c>
      <c r="D944" t="s">
        <v>76</v>
      </c>
      <c r="E944" t="s">
        <v>320</v>
      </c>
      <c r="F944" t="s">
        <v>64</v>
      </c>
      <c r="G944" s="6" t="str">
        <f>VLOOKUP(Tabella1[[#This Row],[COD. MACCHINA]],Tabella35[],2,FALSE)</f>
        <v>MANUALE</v>
      </c>
      <c r="H944">
        <v>200</v>
      </c>
      <c r="I944">
        <v>280</v>
      </c>
      <c r="J944" s="6">
        <f>Tabella1[[#This Row],[ASS. FINALI]]-Tabella1[[#This Row],[ASS.INIZIALI]]</f>
        <v>80</v>
      </c>
      <c r="K944" t="s">
        <v>20</v>
      </c>
      <c r="M944" s="6">
        <f>ROUNDDOWN(IF(Tabella1[[#This Row],[DOPPIO OPERATORE '[SI/NO']]]="SI",Tabella1[[#This Row],[DIFFERENZA]]/2,Tabella1[[#This Row],[DIFFERENZA]]),0)</f>
        <v>80</v>
      </c>
      <c r="O944" s="6">
        <f>Tabella1[[#This Row],[DIFFERENZA EFFETTIVA SE DOPPIO OPERATORE]]-Tabella1[[#This Row],[SCARTI]]</f>
        <v>80</v>
      </c>
      <c r="P944" s="4">
        <v>0.33333333333333331</v>
      </c>
      <c r="Q944" s="4">
        <v>0.35069444444444442</v>
      </c>
      <c r="R944" s="5">
        <f>Tabella1[[#This Row],[ORA FINE MATTINA]]-Tabella1[[#This Row],[ORA INIZIO MATTINA]]</f>
        <v>1.7361111111111105E-2</v>
      </c>
      <c r="S944" s="4"/>
      <c r="T944" s="4"/>
      <c r="U944" s="5">
        <f>Tabella1[[#This Row],[ORA FINE POMERIGGIO]]-Tabella1[[#This Row],[ORA INIZIO POMERIGGIO]]</f>
        <v>0</v>
      </c>
      <c r="V944" s="5">
        <f>Tabella1[[#This Row],[TOT. TEMPO POMERIGGIO]]+Tabella1[[#This Row],[TOT. TEMPO MATTINA]]</f>
        <v>1.7361111111111105E-2</v>
      </c>
      <c r="W944" s="7">
        <f>((HOUR(Tabella1[[#This Row],[TOT. ORE]])*60)+MINUTE(Tabella1[[#This Row],[TOT. ORE]]))</f>
        <v>25</v>
      </c>
      <c r="Y944" s="6">
        <f>Tabella1[[#This Row],[TOT. MINUTI]]-Tabella1[[#This Row],[FERMO MACCHINA]]</f>
        <v>25</v>
      </c>
      <c r="Z944" s="6">
        <f>ROUNDDOWN(Tabella1[[#This Row],[DIFFERENZA EFFETTIVA - SCARTI]]/Tabella1[[#This Row],[TEMPO EFFETTIVO]]*60,0)</f>
        <v>192</v>
      </c>
    </row>
    <row r="945" spans="1:27" x14ac:dyDescent="0.25">
      <c r="A945" s="1">
        <v>44694</v>
      </c>
      <c r="B945">
        <v>1</v>
      </c>
      <c r="C945" s="6" t="str">
        <f>VLOOKUP(Tabella1[[#This Row],[COD. OPERATORE]],Tabella3[],2,FALSE)</f>
        <v>ROBY</v>
      </c>
      <c r="D945" t="s">
        <v>16</v>
      </c>
      <c r="E945" t="s">
        <v>211</v>
      </c>
      <c r="F945">
        <v>2</v>
      </c>
      <c r="G945" s="6" t="str">
        <f>VLOOKUP(Tabella1[[#This Row],[COD. MACCHINA]],Tabella35[],2,FALSE)</f>
        <v>MUPI matr.1252</v>
      </c>
      <c r="H945">
        <v>235</v>
      </c>
      <c r="I945">
        <v>400</v>
      </c>
      <c r="J945" s="6">
        <f>Tabella1[[#This Row],[ASS. FINALI]]-Tabella1[[#This Row],[ASS.INIZIALI]]</f>
        <v>165</v>
      </c>
      <c r="K945" t="s">
        <v>20</v>
      </c>
      <c r="M945" s="6">
        <f>ROUNDDOWN(IF(Tabella1[[#This Row],[DOPPIO OPERATORE '[SI/NO']]]="SI",Tabella1[[#This Row],[DIFFERENZA]]/2,Tabella1[[#This Row],[DIFFERENZA]]),0)</f>
        <v>165</v>
      </c>
      <c r="O945" s="6">
        <f>Tabella1[[#This Row],[DIFFERENZA EFFETTIVA SE DOPPIO OPERATORE]]-Tabella1[[#This Row],[SCARTI]]</f>
        <v>165</v>
      </c>
      <c r="P945" s="4">
        <v>0.35069444444444442</v>
      </c>
      <c r="Q945" s="4">
        <v>0.43055555555555558</v>
      </c>
      <c r="R945" s="5">
        <f>Tabella1[[#This Row],[ORA FINE MATTINA]]-Tabella1[[#This Row],[ORA INIZIO MATTINA]]</f>
        <v>7.986111111111116E-2</v>
      </c>
      <c r="S945" s="4"/>
      <c r="T945" s="4"/>
      <c r="U945" s="5">
        <f>Tabella1[[#This Row],[ORA FINE POMERIGGIO]]-Tabella1[[#This Row],[ORA INIZIO POMERIGGIO]]</f>
        <v>0</v>
      </c>
      <c r="V945" s="5">
        <f>Tabella1[[#This Row],[TOT. TEMPO POMERIGGIO]]+Tabella1[[#This Row],[TOT. TEMPO MATTINA]]</f>
        <v>7.986111111111116E-2</v>
      </c>
      <c r="W945" s="7">
        <f>((HOUR(Tabella1[[#This Row],[TOT. ORE]])*60)+MINUTE(Tabella1[[#This Row],[TOT. ORE]]))</f>
        <v>115</v>
      </c>
      <c r="Y945" s="6">
        <f>Tabella1[[#This Row],[TOT. MINUTI]]-Tabella1[[#This Row],[FERMO MACCHINA]]</f>
        <v>115</v>
      </c>
      <c r="Z945" s="6">
        <f>ROUNDDOWN(Tabella1[[#This Row],[DIFFERENZA EFFETTIVA - SCARTI]]/Tabella1[[#This Row],[TEMPO EFFETTIVO]]*60,0)</f>
        <v>86</v>
      </c>
    </row>
    <row r="946" spans="1:27" x14ac:dyDescent="0.25">
      <c r="A946" s="1">
        <v>44694</v>
      </c>
      <c r="B946">
        <v>1</v>
      </c>
      <c r="C946" s="6" t="str">
        <f>VLOOKUP(Tabella1[[#This Row],[COD. OPERATORE]],Tabella3[],2,FALSE)</f>
        <v>ROBY</v>
      </c>
      <c r="D946" t="s">
        <v>16</v>
      </c>
      <c r="E946" t="s">
        <v>178</v>
      </c>
      <c r="F946">
        <v>2</v>
      </c>
      <c r="G946" s="6" t="str">
        <f>VLOOKUP(Tabella1[[#This Row],[COD. MACCHINA]],Tabella35[],2,FALSE)</f>
        <v>MUPI matr.1252</v>
      </c>
      <c r="H946">
        <v>235</v>
      </c>
      <c r="I946">
        <v>400</v>
      </c>
      <c r="J946" s="6">
        <f>Tabella1[[#This Row],[ASS. FINALI]]-Tabella1[[#This Row],[ASS.INIZIALI]]</f>
        <v>165</v>
      </c>
      <c r="K946" t="s">
        <v>20</v>
      </c>
      <c r="M946" s="6">
        <f>ROUNDDOWN(IF(Tabella1[[#This Row],[DOPPIO OPERATORE '[SI/NO']]]="SI",Tabella1[[#This Row],[DIFFERENZA]]/2,Tabella1[[#This Row],[DIFFERENZA]]),0)</f>
        <v>165</v>
      </c>
      <c r="O946" s="6">
        <f>Tabella1[[#This Row],[DIFFERENZA EFFETTIVA SE DOPPIO OPERATORE]]-Tabella1[[#This Row],[SCARTI]]</f>
        <v>165</v>
      </c>
      <c r="P946" s="4">
        <v>0.35069444444444442</v>
      </c>
      <c r="Q946" s="4">
        <v>0.43055555555555558</v>
      </c>
      <c r="R946" s="5">
        <f>Tabella1[[#This Row],[ORA FINE MATTINA]]-Tabella1[[#This Row],[ORA INIZIO MATTINA]]</f>
        <v>7.986111111111116E-2</v>
      </c>
      <c r="S946" s="4"/>
      <c r="T946" s="4"/>
      <c r="U946" s="5">
        <f>Tabella1[[#This Row],[ORA FINE POMERIGGIO]]-Tabella1[[#This Row],[ORA INIZIO POMERIGGIO]]</f>
        <v>0</v>
      </c>
      <c r="V946" s="5">
        <f>Tabella1[[#This Row],[TOT. TEMPO POMERIGGIO]]+Tabella1[[#This Row],[TOT. TEMPO MATTINA]]</f>
        <v>7.986111111111116E-2</v>
      </c>
      <c r="W946" s="7">
        <f>((HOUR(Tabella1[[#This Row],[TOT. ORE]])*60)+MINUTE(Tabella1[[#This Row],[TOT. ORE]]))</f>
        <v>115</v>
      </c>
      <c r="Y946" s="6">
        <f>Tabella1[[#This Row],[TOT. MINUTI]]-Tabella1[[#This Row],[FERMO MACCHINA]]</f>
        <v>115</v>
      </c>
      <c r="Z946" s="6">
        <f>ROUNDDOWN(Tabella1[[#This Row],[DIFFERENZA EFFETTIVA - SCARTI]]/Tabella1[[#This Row],[TEMPO EFFETTIVO]]*60,0)</f>
        <v>86</v>
      </c>
    </row>
    <row r="947" spans="1:27" x14ac:dyDescent="0.25">
      <c r="A947" s="1">
        <v>44690</v>
      </c>
      <c r="B947">
        <v>33</v>
      </c>
      <c r="C947" s="6" t="str">
        <f>VLOOKUP(Tabella1[[#This Row],[COD. OPERATORE]],Tabella3[],2,FALSE)</f>
        <v>KETTY</v>
      </c>
      <c r="D947" t="s">
        <v>56</v>
      </c>
      <c r="E947" t="s">
        <v>63</v>
      </c>
      <c r="F947" t="s">
        <v>64</v>
      </c>
      <c r="G947" s="6" t="str">
        <f>VLOOKUP(Tabella1[[#This Row],[COD. MACCHINA]],Tabella35[],2,FALSE)</f>
        <v>MANUALE</v>
      </c>
      <c r="H947">
        <v>0</v>
      </c>
      <c r="I947">
        <v>283</v>
      </c>
      <c r="J947" s="6">
        <f>Tabella1[[#This Row],[ASS. FINALI]]-Tabella1[[#This Row],[ASS.INIZIALI]]</f>
        <v>283</v>
      </c>
      <c r="K947" t="s">
        <v>20</v>
      </c>
      <c r="M947" s="6">
        <f>ROUNDDOWN(IF(Tabella1[[#This Row],[DOPPIO OPERATORE '[SI/NO']]]="SI",Tabella1[[#This Row],[DIFFERENZA]]/2,Tabella1[[#This Row],[DIFFERENZA]]),0)</f>
        <v>283</v>
      </c>
      <c r="O947" s="6">
        <f>Tabella1[[#This Row],[DIFFERENZA EFFETTIVA SE DOPPIO OPERATORE]]-Tabella1[[#This Row],[SCARTI]]</f>
        <v>283</v>
      </c>
      <c r="P947" s="4">
        <v>0.36805555555555558</v>
      </c>
      <c r="Q947" s="4">
        <v>0.5</v>
      </c>
      <c r="R947" s="5">
        <f>Tabella1[[#This Row],[ORA FINE MATTINA]]-Tabella1[[#This Row],[ORA INIZIO MATTINA]]</f>
        <v>0.13194444444444442</v>
      </c>
      <c r="S947" s="4">
        <v>0.5625</v>
      </c>
      <c r="T947" s="4">
        <v>0.72916666666666663</v>
      </c>
      <c r="U947" s="5">
        <f>Tabella1[[#This Row],[ORA FINE POMERIGGIO]]-Tabella1[[#This Row],[ORA INIZIO POMERIGGIO]]</f>
        <v>0.16666666666666663</v>
      </c>
      <c r="V947" s="5">
        <f>Tabella1[[#This Row],[TOT. TEMPO POMERIGGIO]]+Tabella1[[#This Row],[TOT. TEMPO MATTINA]]</f>
        <v>0.29861111111111105</v>
      </c>
      <c r="W947" s="7">
        <f>((HOUR(Tabella1[[#This Row],[TOT. ORE]])*60)+MINUTE(Tabella1[[#This Row],[TOT. ORE]]))</f>
        <v>430</v>
      </c>
      <c r="Y947" s="6">
        <f>Tabella1[[#This Row],[TOT. MINUTI]]-Tabella1[[#This Row],[FERMO MACCHINA]]</f>
        <v>430</v>
      </c>
      <c r="Z947" s="6">
        <f>ROUNDDOWN(Tabella1[[#This Row],[DIFFERENZA EFFETTIVA - SCARTI]]/Tabella1[[#This Row],[TEMPO EFFETTIVO]]*60,0)</f>
        <v>39</v>
      </c>
      <c r="AA947" t="s">
        <v>396</v>
      </c>
    </row>
    <row r="948" spans="1:27" x14ac:dyDescent="0.25">
      <c r="A948" s="1">
        <v>44691</v>
      </c>
      <c r="B948">
        <v>33</v>
      </c>
      <c r="C948" s="6" t="str">
        <f>VLOOKUP(Tabella1[[#This Row],[COD. OPERATORE]],Tabella3[],2,FALSE)</f>
        <v>KETTY</v>
      </c>
      <c r="D948" t="s">
        <v>87</v>
      </c>
      <c r="E948" t="s">
        <v>391</v>
      </c>
      <c r="F948" t="s">
        <v>64</v>
      </c>
      <c r="G948" s="6" t="str">
        <f>VLOOKUP(Tabella1[[#This Row],[COD. MACCHINA]],Tabella35[],2,FALSE)</f>
        <v>MANUALE</v>
      </c>
      <c r="H948">
        <v>1738</v>
      </c>
      <c r="I948">
        <v>2540</v>
      </c>
      <c r="J948" s="6">
        <f>Tabella1[[#This Row],[ASS. FINALI]]-Tabella1[[#This Row],[ASS.INIZIALI]]</f>
        <v>802</v>
      </c>
      <c r="K948" t="s">
        <v>20</v>
      </c>
      <c r="M948" s="6">
        <f>ROUNDDOWN(IF(Tabella1[[#This Row],[DOPPIO OPERATORE '[SI/NO']]]="SI",Tabella1[[#This Row],[DIFFERENZA]]/2,Tabella1[[#This Row],[DIFFERENZA]]),0)</f>
        <v>802</v>
      </c>
      <c r="O948" s="6">
        <f>Tabella1[[#This Row],[DIFFERENZA EFFETTIVA SE DOPPIO OPERATORE]]-Tabella1[[#This Row],[SCARTI]]</f>
        <v>802</v>
      </c>
      <c r="P948" s="4">
        <v>0.36805555555555558</v>
      </c>
      <c r="Q948" s="4">
        <v>0.5</v>
      </c>
      <c r="R948" s="5">
        <f>Tabella1[[#This Row],[ORA FINE MATTINA]]-Tabella1[[#This Row],[ORA INIZIO MATTINA]]</f>
        <v>0.13194444444444442</v>
      </c>
      <c r="S948" s="4">
        <v>0.5625</v>
      </c>
      <c r="T948" s="4">
        <v>0.61111111111111105</v>
      </c>
      <c r="U948" s="5">
        <f>Tabella1[[#This Row],[ORA FINE POMERIGGIO]]-Tabella1[[#This Row],[ORA INIZIO POMERIGGIO]]</f>
        <v>4.8611111111111049E-2</v>
      </c>
      <c r="V948" s="5">
        <f>Tabella1[[#This Row],[TOT. TEMPO POMERIGGIO]]+Tabella1[[#This Row],[TOT. TEMPO MATTINA]]</f>
        <v>0.18055555555555547</v>
      </c>
      <c r="W948" s="7">
        <f>((HOUR(Tabella1[[#This Row],[TOT. ORE]])*60)+MINUTE(Tabella1[[#This Row],[TOT. ORE]]))</f>
        <v>260</v>
      </c>
      <c r="Y948" s="6">
        <f>Tabella1[[#This Row],[TOT. MINUTI]]-Tabella1[[#This Row],[FERMO MACCHINA]]</f>
        <v>260</v>
      </c>
      <c r="Z948" s="6">
        <f>ROUNDDOWN(Tabella1[[#This Row],[DIFFERENZA EFFETTIVA - SCARTI]]/Tabella1[[#This Row],[TEMPO EFFETTIVO]]*60,0)</f>
        <v>185</v>
      </c>
      <c r="AA948" t="s">
        <v>66</v>
      </c>
    </row>
    <row r="949" spans="1:27" x14ac:dyDescent="0.25">
      <c r="A949" s="1">
        <v>44691</v>
      </c>
      <c r="B949">
        <v>33</v>
      </c>
      <c r="C949" s="6" t="str">
        <f>VLOOKUP(Tabella1[[#This Row],[COD. OPERATORE]],Tabella3[],2,FALSE)</f>
        <v>KETTY</v>
      </c>
      <c r="D949" t="s">
        <v>16</v>
      </c>
      <c r="E949" t="s">
        <v>26</v>
      </c>
      <c r="F949">
        <v>6</v>
      </c>
      <c r="G949" s="6" t="str">
        <f>VLOOKUP(Tabella1[[#This Row],[COD. MACCHINA]],Tabella35[],2,FALSE)</f>
        <v>MSA matr.4319</v>
      </c>
      <c r="H949">
        <v>598788</v>
      </c>
      <c r="I949">
        <v>599440</v>
      </c>
      <c r="J949" s="6">
        <f>Tabella1[[#This Row],[ASS. FINALI]]-Tabella1[[#This Row],[ASS.INIZIALI]]</f>
        <v>652</v>
      </c>
      <c r="K949" t="s">
        <v>20</v>
      </c>
      <c r="M949" s="6">
        <f>ROUNDDOWN(IF(Tabella1[[#This Row],[DOPPIO OPERATORE '[SI/NO']]]="SI",Tabella1[[#This Row],[DIFFERENZA]]/2,Tabella1[[#This Row],[DIFFERENZA]]),0)</f>
        <v>652</v>
      </c>
      <c r="O949" s="6">
        <f>Tabella1[[#This Row],[DIFFERENZA EFFETTIVA SE DOPPIO OPERATORE]]-Tabella1[[#This Row],[SCARTI]]</f>
        <v>652</v>
      </c>
      <c r="P949" s="4">
        <v>0.61111111111111105</v>
      </c>
      <c r="Q949" s="4">
        <v>0.72916666666666663</v>
      </c>
      <c r="R949" s="5">
        <f>Tabella1[[#This Row],[ORA FINE MATTINA]]-Tabella1[[#This Row],[ORA INIZIO MATTINA]]</f>
        <v>0.11805555555555558</v>
      </c>
      <c r="S949" s="4"/>
      <c r="T949" s="4"/>
      <c r="U949" s="5">
        <f>Tabella1[[#This Row],[ORA FINE POMERIGGIO]]-Tabella1[[#This Row],[ORA INIZIO POMERIGGIO]]</f>
        <v>0</v>
      </c>
      <c r="V949" s="5">
        <f>Tabella1[[#This Row],[TOT. TEMPO POMERIGGIO]]+Tabella1[[#This Row],[TOT. TEMPO MATTINA]]</f>
        <v>0.11805555555555558</v>
      </c>
      <c r="W949" s="7">
        <f>((HOUR(Tabella1[[#This Row],[TOT. ORE]])*60)+MINUTE(Tabella1[[#This Row],[TOT. ORE]]))</f>
        <v>170</v>
      </c>
      <c r="Y949" s="6">
        <f>Tabella1[[#This Row],[TOT. MINUTI]]-Tabella1[[#This Row],[FERMO MACCHINA]]</f>
        <v>170</v>
      </c>
      <c r="Z949" s="6">
        <f>ROUNDDOWN(Tabella1[[#This Row],[DIFFERENZA EFFETTIVA - SCARTI]]/Tabella1[[#This Row],[TEMPO EFFETTIVO]]*60,0)</f>
        <v>230</v>
      </c>
    </row>
    <row r="950" spans="1:27" x14ac:dyDescent="0.25">
      <c r="A950" s="1">
        <v>44692</v>
      </c>
      <c r="B950">
        <v>33</v>
      </c>
      <c r="C950" s="6" t="str">
        <f>VLOOKUP(Tabella1[[#This Row],[COD. OPERATORE]],Tabella3[],2,FALSE)</f>
        <v>KETTY</v>
      </c>
      <c r="D950" t="s">
        <v>16</v>
      </c>
      <c r="E950" t="s">
        <v>97</v>
      </c>
      <c r="F950">
        <v>6</v>
      </c>
      <c r="G950" s="6" t="str">
        <f>VLOOKUP(Tabella1[[#This Row],[COD. MACCHINA]],Tabella35[],2,FALSE)</f>
        <v>MSA matr.4319</v>
      </c>
      <c r="H950">
        <v>599443</v>
      </c>
      <c r="I950">
        <v>599796</v>
      </c>
      <c r="J950" s="6">
        <f>Tabella1[[#This Row],[ASS. FINALI]]-Tabella1[[#This Row],[ASS.INIZIALI]]</f>
        <v>353</v>
      </c>
      <c r="K950" t="s">
        <v>20</v>
      </c>
      <c r="M950" s="6">
        <f>ROUNDDOWN(IF(Tabella1[[#This Row],[DOPPIO OPERATORE '[SI/NO']]]="SI",Tabella1[[#This Row],[DIFFERENZA]]/2,Tabella1[[#This Row],[DIFFERENZA]]),0)</f>
        <v>353</v>
      </c>
      <c r="O950" s="6">
        <f>Tabella1[[#This Row],[DIFFERENZA EFFETTIVA SE DOPPIO OPERATORE]]-Tabella1[[#This Row],[SCARTI]]</f>
        <v>353</v>
      </c>
      <c r="P950" s="4">
        <v>0.36805555555555558</v>
      </c>
      <c r="Q950" s="4">
        <v>0.4201388888888889</v>
      </c>
      <c r="R950" s="5">
        <f>Tabella1[[#This Row],[ORA FINE MATTINA]]-Tabella1[[#This Row],[ORA INIZIO MATTINA]]</f>
        <v>5.2083333333333315E-2</v>
      </c>
      <c r="S950" s="4"/>
      <c r="T950" s="4"/>
      <c r="U950" s="5">
        <f>Tabella1[[#This Row],[ORA FINE POMERIGGIO]]-Tabella1[[#This Row],[ORA INIZIO POMERIGGIO]]</f>
        <v>0</v>
      </c>
      <c r="V950" s="5">
        <f>Tabella1[[#This Row],[TOT. TEMPO POMERIGGIO]]+Tabella1[[#This Row],[TOT. TEMPO MATTINA]]</f>
        <v>5.2083333333333315E-2</v>
      </c>
      <c r="W950" s="7">
        <f>((HOUR(Tabella1[[#This Row],[TOT. ORE]])*60)+MINUTE(Tabella1[[#This Row],[TOT. ORE]]))</f>
        <v>75</v>
      </c>
      <c r="Y950" s="6">
        <f>Tabella1[[#This Row],[TOT. MINUTI]]-Tabella1[[#This Row],[FERMO MACCHINA]]</f>
        <v>75</v>
      </c>
      <c r="Z950" s="6">
        <f>ROUNDDOWN(Tabella1[[#This Row],[DIFFERENZA EFFETTIVA - SCARTI]]/Tabella1[[#This Row],[TEMPO EFFETTIVO]]*60,0)</f>
        <v>282</v>
      </c>
    </row>
    <row r="951" spans="1:27" x14ac:dyDescent="0.25">
      <c r="A951" s="1">
        <v>44692</v>
      </c>
      <c r="B951">
        <v>33</v>
      </c>
      <c r="C951" s="6" t="str">
        <f>VLOOKUP(Tabella1[[#This Row],[COD. OPERATORE]],Tabella3[],2,FALSE)</f>
        <v>KETTY</v>
      </c>
      <c r="D951" t="s">
        <v>56</v>
      </c>
      <c r="E951" t="s">
        <v>63</v>
      </c>
      <c r="F951" t="s">
        <v>64</v>
      </c>
      <c r="G951" s="6" t="str">
        <f>VLOOKUP(Tabella1[[#This Row],[COD. MACCHINA]],Tabella35[],2,FALSE)</f>
        <v>MANUALE</v>
      </c>
      <c r="H951">
        <v>100</v>
      </c>
      <c r="I951">
        <v>340</v>
      </c>
      <c r="J951" s="6">
        <f>Tabella1[[#This Row],[ASS. FINALI]]-Tabella1[[#This Row],[ASS.INIZIALI]]</f>
        <v>240</v>
      </c>
      <c r="K951" t="s">
        <v>20</v>
      </c>
      <c r="M951" s="6">
        <f>ROUNDDOWN(IF(Tabella1[[#This Row],[DOPPIO OPERATORE '[SI/NO']]]="SI",Tabella1[[#This Row],[DIFFERENZA]]/2,Tabella1[[#This Row],[DIFFERENZA]]),0)</f>
        <v>240</v>
      </c>
      <c r="O951" s="6">
        <f>Tabella1[[#This Row],[DIFFERENZA EFFETTIVA SE DOPPIO OPERATORE]]-Tabella1[[#This Row],[SCARTI]]</f>
        <v>240</v>
      </c>
      <c r="P951" s="4">
        <v>100</v>
      </c>
      <c r="Q951" s="4">
        <v>340</v>
      </c>
      <c r="R951" s="5">
        <f>Tabella1[[#This Row],[ORA FINE MATTINA]]-Tabella1[[#This Row],[ORA INIZIO MATTINA]]</f>
        <v>240</v>
      </c>
      <c r="S951" s="4">
        <v>0.4201388888888889</v>
      </c>
      <c r="T951" s="4">
        <v>0.5</v>
      </c>
      <c r="U951" s="5">
        <f>Tabella1[[#This Row],[ORA FINE POMERIGGIO]]-Tabella1[[#This Row],[ORA INIZIO POMERIGGIO]]</f>
        <v>7.9861111111111105E-2</v>
      </c>
      <c r="V951" s="5">
        <f>Tabella1[[#This Row],[TOT. TEMPO POMERIGGIO]]+Tabella1[[#This Row],[TOT. TEMPO MATTINA]]</f>
        <v>240.07986111111111</v>
      </c>
      <c r="W951" s="7">
        <f>((HOUR(Tabella1[[#This Row],[TOT. ORE]])*60)+MINUTE(Tabella1[[#This Row],[TOT. ORE]]))</f>
        <v>115</v>
      </c>
      <c r="Y951" s="6">
        <f>Tabella1[[#This Row],[TOT. MINUTI]]-Tabella1[[#This Row],[FERMO MACCHINA]]</f>
        <v>115</v>
      </c>
      <c r="Z951" s="6">
        <f>ROUNDDOWN(Tabella1[[#This Row],[DIFFERENZA EFFETTIVA - SCARTI]]/Tabella1[[#This Row],[TEMPO EFFETTIVO]]*60,0)</f>
        <v>125</v>
      </c>
    </row>
    <row r="952" spans="1:27" x14ac:dyDescent="0.25">
      <c r="A952" s="1">
        <v>44693</v>
      </c>
      <c r="B952">
        <v>33</v>
      </c>
      <c r="C952" s="6" t="str">
        <f>VLOOKUP(Tabella1[[#This Row],[COD. OPERATORE]],Tabella3[],2,FALSE)</f>
        <v>KETTY</v>
      </c>
      <c r="D952" t="s">
        <v>56</v>
      </c>
      <c r="E952" t="s">
        <v>63</v>
      </c>
      <c r="F952" t="s">
        <v>64</v>
      </c>
      <c r="G952" s="6" t="str">
        <f>VLOOKUP(Tabella1[[#This Row],[COD. MACCHINA]],Tabella35[],2,FALSE)</f>
        <v>MANUALE</v>
      </c>
      <c r="H952">
        <v>340</v>
      </c>
      <c r="I952">
        <v>360</v>
      </c>
      <c r="J952" s="6">
        <f>Tabella1[[#This Row],[ASS. FINALI]]-Tabella1[[#This Row],[ASS.INIZIALI]]</f>
        <v>20</v>
      </c>
      <c r="K952" t="s">
        <v>20</v>
      </c>
      <c r="M952" s="6">
        <f>ROUNDDOWN(IF(Tabella1[[#This Row],[DOPPIO OPERATORE '[SI/NO']]]="SI",Tabella1[[#This Row],[DIFFERENZA]]/2,Tabella1[[#This Row],[DIFFERENZA]]),0)</f>
        <v>20</v>
      </c>
      <c r="O952" s="6">
        <f>Tabella1[[#This Row],[DIFFERENZA EFFETTIVA SE DOPPIO OPERATORE]]-Tabella1[[#This Row],[SCARTI]]</f>
        <v>20</v>
      </c>
      <c r="P952" s="4">
        <v>0.375</v>
      </c>
      <c r="Q952" s="4">
        <v>0.39583333333333331</v>
      </c>
      <c r="R952" s="5">
        <f>Tabella1[[#This Row],[ORA FINE MATTINA]]-Tabella1[[#This Row],[ORA INIZIO MATTINA]]</f>
        <v>2.0833333333333315E-2</v>
      </c>
      <c r="S952" s="4"/>
      <c r="T952" s="4"/>
      <c r="U952" s="5">
        <f>Tabella1[[#This Row],[ORA FINE POMERIGGIO]]-Tabella1[[#This Row],[ORA INIZIO POMERIGGIO]]</f>
        <v>0</v>
      </c>
      <c r="V952" s="5">
        <f>Tabella1[[#This Row],[TOT. TEMPO POMERIGGIO]]+Tabella1[[#This Row],[TOT. TEMPO MATTINA]]</f>
        <v>2.0833333333333315E-2</v>
      </c>
      <c r="W952" s="7">
        <f>((HOUR(Tabella1[[#This Row],[TOT. ORE]])*60)+MINUTE(Tabella1[[#This Row],[TOT. ORE]]))</f>
        <v>30</v>
      </c>
      <c r="Y952" s="6">
        <f>Tabella1[[#This Row],[TOT. MINUTI]]-Tabella1[[#This Row],[FERMO MACCHINA]]</f>
        <v>30</v>
      </c>
      <c r="Z952" s="6">
        <f>ROUNDDOWN(Tabella1[[#This Row],[DIFFERENZA EFFETTIVA - SCARTI]]/Tabella1[[#This Row],[TEMPO EFFETTIVO]]*60,0)</f>
        <v>40</v>
      </c>
    </row>
    <row r="953" spans="1:27" x14ac:dyDescent="0.25">
      <c r="A953" s="1">
        <v>44693</v>
      </c>
      <c r="B953">
        <v>33</v>
      </c>
      <c r="C953" s="6" t="str">
        <f>VLOOKUP(Tabella1[[#This Row],[COD. OPERATORE]],Tabella3[],2,FALSE)</f>
        <v>KETTY</v>
      </c>
      <c r="D953" t="s">
        <v>16</v>
      </c>
      <c r="E953" t="s">
        <v>97</v>
      </c>
      <c r="F953">
        <v>6</v>
      </c>
      <c r="G953" s="6" t="str">
        <f>VLOOKUP(Tabella1[[#This Row],[COD. MACCHINA]],Tabella35[],2,FALSE)</f>
        <v>MSA matr.4319</v>
      </c>
      <c r="H953">
        <v>599797</v>
      </c>
      <c r="I953">
        <v>600678</v>
      </c>
      <c r="J953" s="6">
        <f>Tabella1[[#This Row],[ASS. FINALI]]-Tabella1[[#This Row],[ASS.INIZIALI]]</f>
        <v>881</v>
      </c>
      <c r="K953" t="s">
        <v>20</v>
      </c>
      <c r="M953" s="6">
        <f>ROUNDDOWN(IF(Tabella1[[#This Row],[DOPPIO OPERATORE '[SI/NO']]]="SI",Tabella1[[#This Row],[DIFFERENZA]]/2,Tabella1[[#This Row],[DIFFERENZA]]),0)</f>
        <v>881</v>
      </c>
      <c r="O953" s="6">
        <f>Tabella1[[#This Row],[DIFFERENZA EFFETTIVA SE DOPPIO OPERATORE]]-Tabella1[[#This Row],[SCARTI]]</f>
        <v>881</v>
      </c>
      <c r="P953" s="4">
        <v>0.39583333333333331</v>
      </c>
      <c r="Q953" s="4">
        <v>0.5</v>
      </c>
      <c r="R953" s="5">
        <f>Tabella1[[#This Row],[ORA FINE MATTINA]]-Tabella1[[#This Row],[ORA INIZIO MATTINA]]</f>
        <v>0.10416666666666669</v>
      </c>
      <c r="S953" s="4">
        <v>0.5625</v>
      </c>
      <c r="T953" s="4">
        <v>0.59375</v>
      </c>
      <c r="U953" s="5">
        <f>Tabella1[[#This Row],[ORA FINE POMERIGGIO]]-Tabella1[[#This Row],[ORA INIZIO POMERIGGIO]]</f>
        <v>3.125E-2</v>
      </c>
      <c r="V953" s="5">
        <f>Tabella1[[#This Row],[TOT. TEMPO POMERIGGIO]]+Tabella1[[#This Row],[TOT. TEMPO MATTINA]]</f>
        <v>0.13541666666666669</v>
      </c>
      <c r="W953" s="7">
        <f>((HOUR(Tabella1[[#This Row],[TOT. ORE]])*60)+MINUTE(Tabella1[[#This Row],[TOT. ORE]]))</f>
        <v>195</v>
      </c>
      <c r="Y953" s="6">
        <f>Tabella1[[#This Row],[TOT. MINUTI]]-Tabella1[[#This Row],[FERMO MACCHINA]]</f>
        <v>195</v>
      </c>
      <c r="Z953" s="6">
        <f>ROUNDDOWN(Tabella1[[#This Row],[DIFFERENZA EFFETTIVA - SCARTI]]/Tabella1[[#This Row],[TEMPO EFFETTIVO]]*60,0)</f>
        <v>271</v>
      </c>
    </row>
    <row r="954" spans="1:27" x14ac:dyDescent="0.25">
      <c r="A954" s="1">
        <v>44690</v>
      </c>
      <c r="B954">
        <v>2</v>
      </c>
      <c r="C954" s="6" t="str">
        <f>VLOOKUP(Tabella1[[#This Row],[COD. OPERATORE]],Tabella3[],2,FALSE)</f>
        <v>DAVIDE</v>
      </c>
      <c r="D954" t="s">
        <v>74</v>
      </c>
      <c r="E954" t="s">
        <v>131</v>
      </c>
      <c r="F954">
        <v>4</v>
      </c>
      <c r="G954" s="6" t="str">
        <f>VLOOKUP(Tabella1[[#This Row],[COD. MACCHINA]],Tabella35[],2,FALSE)</f>
        <v>LASER VERDE</v>
      </c>
      <c r="H954">
        <v>108</v>
      </c>
      <c r="I954">
        <v>136</v>
      </c>
      <c r="J954" s="6">
        <f>Tabella1[[#This Row],[ASS. FINALI]]-Tabella1[[#This Row],[ASS.INIZIALI]]</f>
        <v>28</v>
      </c>
      <c r="K954" t="s">
        <v>20</v>
      </c>
      <c r="M954" s="6">
        <f>ROUNDDOWN(IF(Tabella1[[#This Row],[DOPPIO OPERATORE '[SI/NO']]]="SI",Tabella1[[#This Row],[DIFFERENZA]]/2,Tabella1[[#This Row],[DIFFERENZA]]),0)</f>
        <v>28</v>
      </c>
      <c r="O954" s="6">
        <f>Tabella1[[#This Row],[DIFFERENZA EFFETTIVA SE DOPPIO OPERATORE]]-Tabella1[[#This Row],[SCARTI]]</f>
        <v>28</v>
      </c>
      <c r="P954" s="4">
        <v>0.375</v>
      </c>
      <c r="Q954" s="4">
        <v>0.3888888888888889</v>
      </c>
      <c r="R954" s="5">
        <f>Tabella1[[#This Row],[ORA FINE MATTINA]]-Tabella1[[#This Row],[ORA INIZIO MATTINA]]</f>
        <v>1.3888888888888895E-2</v>
      </c>
      <c r="S954" s="4"/>
      <c r="T954" s="4"/>
      <c r="U954" s="5">
        <f>Tabella1[[#This Row],[ORA FINE POMERIGGIO]]-Tabella1[[#This Row],[ORA INIZIO POMERIGGIO]]</f>
        <v>0</v>
      </c>
      <c r="V954" s="5">
        <f>Tabella1[[#This Row],[TOT. TEMPO POMERIGGIO]]+Tabella1[[#This Row],[TOT. TEMPO MATTINA]]</f>
        <v>1.3888888888888895E-2</v>
      </c>
      <c r="W954" s="7">
        <f>((HOUR(Tabella1[[#This Row],[TOT. ORE]])*60)+MINUTE(Tabella1[[#This Row],[TOT. ORE]]))</f>
        <v>20</v>
      </c>
      <c r="Y954" s="6">
        <f>Tabella1[[#This Row],[TOT. MINUTI]]-Tabella1[[#This Row],[FERMO MACCHINA]]</f>
        <v>20</v>
      </c>
      <c r="Z954" s="6">
        <f>ROUNDDOWN(Tabella1[[#This Row],[DIFFERENZA EFFETTIVA - SCARTI]]/Tabella1[[#This Row],[TEMPO EFFETTIVO]]*60,0)</f>
        <v>84</v>
      </c>
    </row>
    <row r="955" spans="1:27" x14ac:dyDescent="0.25">
      <c r="A955" s="1">
        <v>44690</v>
      </c>
      <c r="B955">
        <v>2</v>
      </c>
      <c r="C955" s="6" t="str">
        <f>VLOOKUP(Tabella1[[#This Row],[COD. OPERATORE]],Tabella3[],2,FALSE)</f>
        <v>DAVIDE</v>
      </c>
      <c r="D955" t="s">
        <v>74</v>
      </c>
      <c r="E955" t="s">
        <v>182</v>
      </c>
      <c r="F955">
        <v>22</v>
      </c>
      <c r="G955" s="6" t="str">
        <f>VLOOKUP(Tabella1[[#This Row],[COD. MACCHINA]],Tabella35[],2,FALSE)</f>
        <v>LASER VIOLA</v>
      </c>
      <c r="H955">
        <v>3421</v>
      </c>
      <c r="I955">
        <v>3450</v>
      </c>
      <c r="J955" s="6">
        <f>Tabella1[[#This Row],[ASS. FINALI]]-Tabella1[[#This Row],[ASS.INIZIALI]]</f>
        <v>29</v>
      </c>
      <c r="K955" t="s">
        <v>20</v>
      </c>
      <c r="M955" s="6">
        <f>ROUNDDOWN(IF(Tabella1[[#This Row],[DOPPIO OPERATORE '[SI/NO']]]="SI",Tabella1[[#This Row],[DIFFERENZA]]/2,Tabella1[[#This Row],[DIFFERENZA]]),0)</f>
        <v>29</v>
      </c>
      <c r="O955" s="6">
        <f>Tabella1[[#This Row],[DIFFERENZA EFFETTIVA SE DOPPIO OPERATORE]]-Tabella1[[#This Row],[SCARTI]]</f>
        <v>29</v>
      </c>
      <c r="P955" s="4">
        <v>0.375</v>
      </c>
      <c r="Q955" s="4">
        <v>0.3888888888888889</v>
      </c>
      <c r="R955" s="5">
        <f>Tabella1[[#This Row],[ORA FINE MATTINA]]-Tabella1[[#This Row],[ORA INIZIO MATTINA]]</f>
        <v>1.3888888888888895E-2</v>
      </c>
      <c r="S955" s="4"/>
      <c r="T955" s="4"/>
      <c r="U955" s="5">
        <f>Tabella1[[#This Row],[ORA FINE POMERIGGIO]]-Tabella1[[#This Row],[ORA INIZIO POMERIGGIO]]</f>
        <v>0</v>
      </c>
      <c r="V955" s="5">
        <f>Tabella1[[#This Row],[TOT. TEMPO POMERIGGIO]]+Tabella1[[#This Row],[TOT. TEMPO MATTINA]]</f>
        <v>1.3888888888888895E-2</v>
      </c>
      <c r="W955" s="7">
        <f>((HOUR(Tabella1[[#This Row],[TOT. ORE]])*60)+MINUTE(Tabella1[[#This Row],[TOT. ORE]]))</f>
        <v>20</v>
      </c>
      <c r="Y955" s="6">
        <f>Tabella1[[#This Row],[TOT. MINUTI]]-Tabella1[[#This Row],[FERMO MACCHINA]]</f>
        <v>20</v>
      </c>
      <c r="Z955" s="6">
        <f>ROUNDDOWN(Tabella1[[#This Row],[DIFFERENZA EFFETTIVA - SCARTI]]/Tabella1[[#This Row],[TEMPO EFFETTIVO]]*60,0)</f>
        <v>87</v>
      </c>
    </row>
    <row r="956" spans="1:27" x14ac:dyDescent="0.25">
      <c r="A956" s="1">
        <v>44690</v>
      </c>
      <c r="B956">
        <v>2</v>
      </c>
      <c r="C956" s="6" t="str">
        <f>VLOOKUP(Tabella1[[#This Row],[COD. OPERATORE]],Tabella3[],2,FALSE)</f>
        <v>DAVIDE</v>
      </c>
      <c r="D956" t="s">
        <v>16</v>
      </c>
      <c r="E956" t="s">
        <v>62</v>
      </c>
      <c r="F956">
        <v>9</v>
      </c>
      <c r="G956" s="6" t="str">
        <f>VLOOKUP(Tabella1[[#This Row],[COD. MACCHINA]],Tabella35[],2,FALSE)</f>
        <v>MONTAGGIO ANELLINI</v>
      </c>
      <c r="H956">
        <v>0</v>
      </c>
      <c r="I956">
        <v>1500</v>
      </c>
      <c r="J956" s="6">
        <f>Tabella1[[#This Row],[ASS. FINALI]]-Tabella1[[#This Row],[ASS.INIZIALI]]</f>
        <v>1500</v>
      </c>
      <c r="K956" t="s">
        <v>20</v>
      </c>
      <c r="M956" s="6">
        <f>ROUNDDOWN(IF(Tabella1[[#This Row],[DOPPIO OPERATORE '[SI/NO']]]="SI",Tabella1[[#This Row],[DIFFERENZA]]/2,Tabella1[[#This Row],[DIFFERENZA]]),0)</f>
        <v>1500</v>
      </c>
      <c r="O956" s="6">
        <f>Tabella1[[#This Row],[DIFFERENZA EFFETTIVA SE DOPPIO OPERATORE]]-Tabella1[[#This Row],[SCARTI]]</f>
        <v>1500</v>
      </c>
      <c r="P956" s="4">
        <v>0.58333333333333337</v>
      </c>
      <c r="Q956" s="4">
        <v>0.625</v>
      </c>
      <c r="R956" s="5">
        <f>Tabella1[[#This Row],[ORA FINE MATTINA]]-Tabella1[[#This Row],[ORA INIZIO MATTINA]]</f>
        <v>4.166666666666663E-2</v>
      </c>
      <c r="S956" s="4"/>
      <c r="T956" s="4"/>
      <c r="U956" s="5">
        <f>Tabella1[[#This Row],[ORA FINE POMERIGGIO]]-Tabella1[[#This Row],[ORA INIZIO POMERIGGIO]]</f>
        <v>0</v>
      </c>
      <c r="V956" s="5">
        <f>Tabella1[[#This Row],[TOT. TEMPO POMERIGGIO]]+Tabella1[[#This Row],[TOT. TEMPO MATTINA]]</f>
        <v>4.166666666666663E-2</v>
      </c>
      <c r="W956" s="7">
        <f>((HOUR(Tabella1[[#This Row],[TOT. ORE]])*60)+MINUTE(Tabella1[[#This Row],[TOT. ORE]]))</f>
        <v>60</v>
      </c>
      <c r="Y956" s="6">
        <f>Tabella1[[#This Row],[TOT. MINUTI]]-Tabella1[[#This Row],[FERMO MACCHINA]]</f>
        <v>60</v>
      </c>
      <c r="Z956" s="6">
        <f>ROUNDDOWN(Tabella1[[#This Row],[DIFFERENZA EFFETTIVA - SCARTI]]/Tabella1[[#This Row],[TEMPO EFFETTIVO]]*60,0)</f>
        <v>1500</v>
      </c>
    </row>
    <row r="957" spans="1:27" x14ac:dyDescent="0.25">
      <c r="A957" s="1">
        <v>44691</v>
      </c>
      <c r="B957">
        <v>2</v>
      </c>
      <c r="C957" s="6" t="str">
        <f>VLOOKUP(Tabella1[[#This Row],[COD. OPERATORE]],Tabella3[],2,FALSE)</f>
        <v>DAVIDE</v>
      </c>
      <c r="D957" t="s">
        <v>74</v>
      </c>
      <c r="E957" t="s">
        <v>131</v>
      </c>
      <c r="F957">
        <v>4</v>
      </c>
      <c r="G957" s="6" t="str">
        <f>VLOOKUP(Tabella1[[#This Row],[COD. MACCHINA]],Tabella35[],2,FALSE)</f>
        <v>LASER VERDE</v>
      </c>
      <c r="H957">
        <v>801</v>
      </c>
      <c r="I957">
        <v>1553</v>
      </c>
      <c r="J957" s="6">
        <f>Tabella1[[#This Row],[ASS. FINALI]]-Tabella1[[#This Row],[ASS.INIZIALI]]</f>
        <v>752</v>
      </c>
      <c r="K957" t="s">
        <v>20</v>
      </c>
      <c r="M957" s="6">
        <f>ROUNDDOWN(IF(Tabella1[[#This Row],[DOPPIO OPERATORE '[SI/NO']]]="SI",Tabella1[[#This Row],[DIFFERENZA]]/2,Tabella1[[#This Row],[DIFFERENZA]]),0)</f>
        <v>752</v>
      </c>
      <c r="O957" s="6">
        <f>Tabella1[[#This Row],[DIFFERENZA EFFETTIVA SE DOPPIO OPERATORE]]-Tabella1[[#This Row],[SCARTI]]</f>
        <v>752</v>
      </c>
      <c r="P957" s="4">
        <v>0.33333333333333331</v>
      </c>
      <c r="Q957" s="4">
        <v>0.5</v>
      </c>
      <c r="R957" s="5">
        <f>Tabella1[[#This Row],[ORA FINE MATTINA]]-Tabella1[[#This Row],[ORA INIZIO MATTINA]]</f>
        <v>0.16666666666666669</v>
      </c>
      <c r="S957" s="4">
        <v>0.58333333333333337</v>
      </c>
      <c r="T957" s="4">
        <v>0.75</v>
      </c>
      <c r="U957" s="5">
        <f>Tabella1[[#This Row],[ORA FINE POMERIGGIO]]-Tabella1[[#This Row],[ORA INIZIO POMERIGGIO]]</f>
        <v>0.16666666666666663</v>
      </c>
      <c r="V957" s="5">
        <f>Tabella1[[#This Row],[TOT. TEMPO POMERIGGIO]]+Tabella1[[#This Row],[TOT. TEMPO MATTINA]]</f>
        <v>0.33333333333333331</v>
      </c>
      <c r="W957" s="7">
        <f>((HOUR(Tabella1[[#This Row],[TOT. ORE]])*60)+MINUTE(Tabella1[[#This Row],[TOT. ORE]]))</f>
        <v>480</v>
      </c>
      <c r="Y957" s="6">
        <f>Tabella1[[#This Row],[TOT. MINUTI]]-Tabella1[[#This Row],[FERMO MACCHINA]]</f>
        <v>480</v>
      </c>
      <c r="Z957" s="6">
        <f>ROUNDDOWN(Tabella1[[#This Row],[DIFFERENZA EFFETTIVA - SCARTI]]/Tabella1[[#This Row],[TEMPO EFFETTIVO]]*60,0)</f>
        <v>94</v>
      </c>
    </row>
    <row r="958" spans="1:27" x14ac:dyDescent="0.25">
      <c r="A958" s="1">
        <v>44691</v>
      </c>
      <c r="B958">
        <v>2</v>
      </c>
      <c r="C958" s="6" t="str">
        <f>VLOOKUP(Tabella1[[#This Row],[COD. OPERATORE]],Tabella3[],2,FALSE)</f>
        <v>DAVIDE</v>
      </c>
      <c r="D958" t="s">
        <v>74</v>
      </c>
      <c r="E958" t="s">
        <v>182</v>
      </c>
      <c r="F958">
        <v>22</v>
      </c>
      <c r="G958" s="6" t="str">
        <f>VLOOKUP(Tabella1[[#This Row],[COD. MACCHINA]],Tabella35[],2,FALSE)</f>
        <v>LASER VIOLA</v>
      </c>
      <c r="H958">
        <v>4102</v>
      </c>
      <c r="I958">
        <v>4846</v>
      </c>
      <c r="J958" s="6">
        <f>Tabella1[[#This Row],[ASS. FINALI]]-Tabella1[[#This Row],[ASS.INIZIALI]]</f>
        <v>744</v>
      </c>
      <c r="K958" t="s">
        <v>20</v>
      </c>
      <c r="M958" s="6">
        <f>ROUNDDOWN(IF(Tabella1[[#This Row],[DOPPIO OPERATORE '[SI/NO']]]="SI",Tabella1[[#This Row],[DIFFERENZA]]/2,Tabella1[[#This Row],[DIFFERENZA]]),0)</f>
        <v>744</v>
      </c>
      <c r="O958" s="6">
        <f>Tabella1[[#This Row],[DIFFERENZA EFFETTIVA SE DOPPIO OPERATORE]]-Tabella1[[#This Row],[SCARTI]]</f>
        <v>744</v>
      </c>
      <c r="P958" s="4">
        <v>0.33333333333333331</v>
      </c>
      <c r="Q958" s="4">
        <v>0.5</v>
      </c>
      <c r="R958" s="5">
        <f>Tabella1[[#This Row],[ORA FINE MATTINA]]-Tabella1[[#This Row],[ORA INIZIO MATTINA]]</f>
        <v>0.16666666666666669</v>
      </c>
      <c r="S958" s="4">
        <v>0.58333333333333337</v>
      </c>
      <c r="T958" s="4">
        <v>0.72916666666666663</v>
      </c>
      <c r="U958" s="5">
        <f>Tabella1[[#This Row],[ORA FINE POMERIGGIO]]-Tabella1[[#This Row],[ORA INIZIO POMERIGGIO]]</f>
        <v>0.14583333333333326</v>
      </c>
      <c r="V958" s="5">
        <f>Tabella1[[#This Row],[TOT. TEMPO POMERIGGIO]]+Tabella1[[#This Row],[TOT. TEMPO MATTINA]]</f>
        <v>0.31249999999999994</v>
      </c>
      <c r="W958" s="7">
        <f>((HOUR(Tabella1[[#This Row],[TOT. ORE]])*60)+MINUTE(Tabella1[[#This Row],[TOT. ORE]]))</f>
        <v>450</v>
      </c>
      <c r="Y958" s="6">
        <f>Tabella1[[#This Row],[TOT. MINUTI]]-Tabella1[[#This Row],[FERMO MACCHINA]]</f>
        <v>450</v>
      </c>
      <c r="Z958" s="6">
        <f>ROUNDDOWN(Tabella1[[#This Row],[DIFFERENZA EFFETTIVA - SCARTI]]/Tabella1[[#This Row],[TEMPO EFFETTIVO]]*60,0)</f>
        <v>99</v>
      </c>
    </row>
    <row r="959" spans="1:27" x14ac:dyDescent="0.25">
      <c r="A959" s="1">
        <v>44691</v>
      </c>
      <c r="B959">
        <v>2</v>
      </c>
      <c r="C959" s="6" t="str">
        <f>VLOOKUP(Tabella1[[#This Row],[COD. OPERATORE]],Tabella3[],2,FALSE)</f>
        <v>DAVIDE</v>
      </c>
      <c r="D959" t="s">
        <v>74</v>
      </c>
      <c r="E959" t="s">
        <v>131</v>
      </c>
      <c r="F959">
        <v>22</v>
      </c>
      <c r="G959" s="6" t="str">
        <f>VLOOKUP(Tabella1[[#This Row],[COD. MACCHINA]],Tabella35[],2,FALSE)</f>
        <v>LASER VIOLA</v>
      </c>
      <c r="H959">
        <v>0</v>
      </c>
      <c r="I959">
        <v>40</v>
      </c>
      <c r="J959" s="6">
        <f>Tabella1[[#This Row],[ASS. FINALI]]-Tabella1[[#This Row],[ASS.INIZIALI]]</f>
        <v>40</v>
      </c>
      <c r="K959" t="s">
        <v>20</v>
      </c>
      <c r="M959" s="6">
        <f>ROUNDDOWN(IF(Tabella1[[#This Row],[DOPPIO OPERATORE '[SI/NO']]]="SI",Tabella1[[#This Row],[DIFFERENZA]]/2,Tabella1[[#This Row],[DIFFERENZA]]),0)</f>
        <v>40</v>
      </c>
      <c r="O959" s="6">
        <f>Tabella1[[#This Row],[DIFFERENZA EFFETTIVA SE DOPPIO OPERATORE]]-Tabella1[[#This Row],[SCARTI]]</f>
        <v>40</v>
      </c>
      <c r="P959" s="4">
        <v>0.72916666666666663</v>
      </c>
      <c r="Q959" s="4">
        <v>0.75</v>
      </c>
      <c r="R959" s="5">
        <f>Tabella1[[#This Row],[ORA FINE MATTINA]]-Tabella1[[#This Row],[ORA INIZIO MATTINA]]</f>
        <v>2.083333333333337E-2</v>
      </c>
      <c r="S959" s="4"/>
      <c r="T959" s="4"/>
      <c r="U959" s="5">
        <f>Tabella1[[#This Row],[ORA FINE POMERIGGIO]]-Tabella1[[#This Row],[ORA INIZIO POMERIGGIO]]</f>
        <v>0</v>
      </c>
      <c r="V959" s="5">
        <f>Tabella1[[#This Row],[TOT. TEMPO POMERIGGIO]]+Tabella1[[#This Row],[TOT. TEMPO MATTINA]]</f>
        <v>2.083333333333337E-2</v>
      </c>
      <c r="W959" s="7">
        <f>((HOUR(Tabella1[[#This Row],[TOT. ORE]])*60)+MINUTE(Tabella1[[#This Row],[TOT. ORE]]))</f>
        <v>30</v>
      </c>
      <c r="Y959" s="6">
        <f>Tabella1[[#This Row],[TOT. MINUTI]]-Tabella1[[#This Row],[FERMO MACCHINA]]</f>
        <v>30</v>
      </c>
      <c r="Z959" s="6">
        <f>ROUNDDOWN(Tabella1[[#This Row],[DIFFERENZA EFFETTIVA - SCARTI]]/Tabella1[[#This Row],[TEMPO EFFETTIVO]]*60,0)</f>
        <v>80</v>
      </c>
    </row>
    <row r="960" spans="1:27" x14ac:dyDescent="0.25">
      <c r="A960" s="1">
        <v>44692</v>
      </c>
      <c r="B960">
        <v>2</v>
      </c>
      <c r="C960" s="6" t="str">
        <f>VLOOKUP(Tabella1[[#This Row],[COD. OPERATORE]],Tabella3[],2,FALSE)</f>
        <v>DAVIDE</v>
      </c>
      <c r="D960" t="s">
        <v>74</v>
      </c>
      <c r="E960" t="s">
        <v>131</v>
      </c>
      <c r="F960">
        <v>4</v>
      </c>
      <c r="G960" s="6" t="str">
        <f>VLOOKUP(Tabella1[[#This Row],[COD. MACCHINA]],Tabella35[],2,FALSE)</f>
        <v>LASER VERDE</v>
      </c>
      <c r="H960">
        <v>1553</v>
      </c>
      <c r="I960">
        <v>1620</v>
      </c>
      <c r="J960" s="6">
        <f>Tabella1[[#This Row],[ASS. FINALI]]-Tabella1[[#This Row],[ASS.INIZIALI]]</f>
        <v>67</v>
      </c>
      <c r="K960" t="s">
        <v>20</v>
      </c>
      <c r="M960" s="6">
        <f>ROUNDDOWN(IF(Tabella1[[#This Row],[DOPPIO OPERATORE '[SI/NO']]]="SI",Tabella1[[#This Row],[DIFFERENZA]]/2,Tabella1[[#This Row],[DIFFERENZA]]),0)</f>
        <v>67</v>
      </c>
      <c r="O960" s="6">
        <f>Tabella1[[#This Row],[DIFFERENZA EFFETTIVA SE DOPPIO OPERATORE]]-Tabella1[[#This Row],[SCARTI]]</f>
        <v>67</v>
      </c>
      <c r="P960" s="4">
        <v>0.33333333333333331</v>
      </c>
      <c r="Q960" s="4">
        <v>0.45833333333333331</v>
      </c>
      <c r="R960" s="5">
        <f>Tabella1[[#This Row],[ORA FINE MATTINA]]-Tabella1[[#This Row],[ORA INIZIO MATTINA]]</f>
        <v>0.125</v>
      </c>
      <c r="S960" s="4"/>
      <c r="T960" s="4"/>
      <c r="U960" s="5">
        <f>Tabella1[[#This Row],[ORA FINE POMERIGGIO]]-Tabella1[[#This Row],[ORA INIZIO POMERIGGIO]]</f>
        <v>0</v>
      </c>
      <c r="V960" s="5">
        <f>Tabella1[[#This Row],[TOT. TEMPO POMERIGGIO]]+Tabella1[[#This Row],[TOT. TEMPO MATTINA]]</f>
        <v>0.125</v>
      </c>
      <c r="W960" s="7">
        <f>((HOUR(Tabella1[[#This Row],[TOT. ORE]])*60)+MINUTE(Tabella1[[#This Row],[TOT. ORE]]))</f>
        <v>180</v>
      </c>
      <c r="Y960" s="6">
        <f>Tabella1[[#This Row],[TOT. MINUTI]]-Tabella1[[#This Row],[FERMO MACCHINA]]</f>
        <v>180</v>
      </c>
      <c r="Z960" s="6">
        <f>ROUNDDOWN(Tabella1[[#This Row],[DIFFERENZA EFFETTIVA - SCARTI]]/Tabella1[[#This Row],[TEMPO EFFETTIVO]]*60,0)</f>
        <v>22</v>
      </c>
    </row>
    <row r="961" spans="1:27" x14ac:dyDescent="0.25">
      <c r="A961" s="1">
        <v>44692</v>
      </c>
      <c r="B961">
        <v>2</v>
      </c>
      <c r="C961" s="6" t="str">
        <f>VLOOKUP(Tabella1[[#This Row],[COD. OPERATORE]],Tabella3[],2,FALSE)</f>
        <v>DAVIDE</v>
      </c>
      <c r="D961" t="s">
        <v>74</v>
      </c>
      <c r="E961" t="s">
        <v>131</v>
      </c>
      <c r="F961">
        <v>22</v>
      </c>
      <c r="G961" s="6" t="str">
        <f>VLOOKUP(Tabella1[[#This Row],[COD. MACCHINA]],Tabella35[],2,FALSE)</f>
        <v>LASER VIOLA</v>
      </c>
      <c r="H961">
        <v>40</v>
      </c>
      <c r="I961">
        <v>333</v>
      </c>
      <c r="J961" s="6">
        <f>Tabella1[[#This Row],[ASS. FINALI]]-Tabella1[[#This Row],[ASS.INIZIALI]]</f>
        <v>293</v>
      </c>
      <c r="K961" t="s">
        <v>20</v>
      </c>
      <c r="M961" s="6">
        <f>ROUNDDOWN(IF(Tabella1[[#This Row],[DOPPIO OPERATORE '[SI/NO']]]="SI",Tabella1[[#This Row],[DIFFERENZA]]/2,Tabella1[[#This Row],[DIFFERENZA]]),0)</f>
        <v>293</v>
      </c>
      <c r="O961" s="6">
        <f>Tabella1[[#This Row],[DIFFERENZA EFFETTIVA SE DOPPIO OPERATORE]]-Tabella1[[#This Row],[SCARTI]]</f>
        <v>293</v>
      </c>
      <c r="P961" s="4">
        <v>0.33333333333333331</v>
      </c>
      <c r="Q961" s="4">
        <v>0.45833333333333331</v>
      </c>
      <c r="R961" s="5">
        <f>Tabella1[[#This Row],[ORA FINE MATTINA]]-Tabella1[[#This Row],[ORA INIZIO MATTINA]]</f>
        <v>0.125</v>
      </c>
      <c r="S961" s="4"/>
      <c r="T961" s="4"/>
      <c r="U961" s="5">
        <f>Tabella1[[#This Row],[ORA FINE POMERIGGIO]]-Tabella1[[#This Row],[ORA INIZIO POMERIGGIO]]</f>
        <v>0</v>
      </c>
      <c r="V961" s="5">
        <f>Tabella1[[#This Row],[TOT. TEMPO POMERIGGIO]]+Tabella1[[#This Row],[TOT. TEMPO MATTINA]]</f>
        <v>0.125</v>
      </c>
      <c r="W961" s="7">
        <f>((HOUR(Tabella1[[#This Row],[TOT. ORE]])*60)+MINUTE(Tabella1[[#This Row],[TOT. ORE]]))</f>
        <v>180</v>
      </c>
      <c r="Y961" s="6">
        <f>Tabella1[[#This Row],[TOT. MINUTI]]-Tabella1[[#This Row],[FERMO MACCHINA]]</f>
        <v>180</v>
      </c>
      <c r="Z961" s="6">
        <f>ROUNDDOWN(Tabella1[[#This Row],[DIFFERENZA EFFETTIVA - SCARTI]]/Tabella1[[#This Row],[TEMPO EFFETTIVO]]*60,0)</f>
        <v>97</v>
      </c>
    </row>
    <row r="962" spans="1:27" x14ac:dyDescent="0.25">
      <c r="A962" s="1">
        <v>44692</v>
      </c>
      <c r="B962">
        <v>2</v>
      </c>
      <c r="C962" s="6" t="str">
        <f>VLOOKUP(Tabella1[[#This Row],[COD. OPERATORE]],Tabella3[],2,FALSE)</f>
        <v>DAVIDE</v>
      </c>
      <c r="D962" t="s">
        <v>74</v>
      </c>
      <c r="E962" t="s">
        <v>155</v>
      </c>
      <c r="F962">
        <v>4</v>
      </c>
      <c r="G962" s="6" t="str">
        <f>VLOOKUP(Tabella1[[#This Row],[COD. MACCHINA]],Tabella35[],2,FALSE)</f>
        <v>LASER VERDE</v>
      </c>
      <c r="H962">
        <v>0</v>
      </c>
      <c r="I962">
        <v>222</v>
      </c>
      <c r="J962" s="6">
        <f>Tabella1[[#This Row],[ASS. FINALI]]-Tabella1[[#This Row],[ASS.INIZIALI]]</f>
        <v>222</v>
      </c>
      <c r="K962" t="s">
        <v>20</v>
      </c>
      <c r="M962" s="6">
        <f>ROUNDDOWN(IF(Tabella1[[#This Row],[DOPPIO OPERATORE '[SI/NO']]]="SI",Tabella1[[#This Row],[DIFFERENZA]]/2,Tabella1[[#This Row],[DIFFERENZA]]),0)</f>
        <v>222</v>
      </c>
      <c r="O962" s="6">
        <f>Tabella1[[#This Row],[DIFFERENZA EFFETTIVA SE DOPPIO OPERATORE]]-Tabella1[[#This Row],[SCARTI]]</f>
        <v>222</v>
      </c>
      <c r="P962" s="4">
        <v>0.33333333333333331</v>
      </c>
      <c r="Q962" s="4">
        <v>0.45833333333333331</v>
      </c>
      <c r="R962" s="5">
        <f>Tabella1[[#This Row],[ORA FINE MATTINA]]-Tabella1[[#This Row],[ORA INIZIO MATTINA]]</f>
        <v>0.125</v>
      </c>
      <c r="S962" s="4"/>
      <c r="T962" s="4"/>
      <c r="U962" s="5">
        <f>Tabella1[[#This Row],[ORA FINE POMERIGGIO]]-Tabella1[[#This Row],[ORA INIZIO POMERIGGIO]]</f>
        <v>0</v>
      </c>
      <c r="V962" s="5">
        <f>Tabella1[[#This Row],[TOT. TEMPO POMERIGGIO]]+Tabella1[[#This Row],[TOT. TEMPO MATTINA]]</f>
        <v>0.125</v>
      </c>
      <c r="W962" s="7">
        <f>((HOUR(Tabella1[[#This Row],[TOT. ORE]])*60)+MINUTE(Tabella1[[#This Row],[TOT. ORE]]))</f>
        <v>180</v>
      </c>
      <c r="Y962" s="6">
        <f>Tabella1[[#This Row],[TOT. MINUTI]]-Tabella1[[#This Row],[FERMO MACCHINA]]</f>
        <v>180</v>
      </c>
      <c r="Z962" s="6">
        <f>ROUNDDOWN(Tabella1[[#This Row],[DIFFERENZA EFFETTIVA - SCARTI]]/Tabella1[[#This Row],[TEMPO EFFETTIVO]]*60,0)</f>
        <v>74</v>
      </c>
    </row>
    <row r="963" spans="1:27" x14ac:dyDescent="0.25">
      <c r="A963" s="1">
        <v>44692</v>
      </c>
      <c r="B963">
        <v>2</v>
      </c>
      <c r="C963" s="6" t="str">
        <f>VLOOKUP(Tabella1[[#This Row],[COD. OPERATORE]],Tabella3[],2,FALSE)</f>
        <v>DAVIDE</v>
      </c>
      <c r="D963" t="s">
        <v>74</v>
      </c>
      <c r="E963" t="s">
        <v>131</v>
      </c>
      <c r="F963">
        <v>22</v>
      </c>
      <c r="G963" s="6" t="str">
        <f>VLOOKUP(Tabella1[[#This Row],[COD. MACCHINA]],Tabella35[],2,FALSE)</f>
        <v>LASER VIOLA</v>
      </c>
      <c r="H963">
        <v>333</v>
      </c>
      <c r="I963">
        <v>426</v>
      </c>
      <c r="J963" s="6">
        <f>Tabella1[[#This Row],[ASS. FINALI]]-Tabella1[[#This Row],[ASS.INIZIALI]]</f>
        <v>93</v>
      </c>
      <c r="K963" t="s">
        <v>20</v>
      </c>
      <c r="M963" s="6">
        <f>ROUNDDOWN(IF(Tabella1[[#This Row],[DOPPIO OPERATORE '[SI/NO']]]="SI",Tabella1[[#This Row],[DIFFERENZA]]/2,Tabella1[[#This Row],[DIFFERENZA]]),0)</f>
        <v>93</v>
      </c>
      <c r="O963" s="6">
        <f>Tabella1[[#This Row],[DIFFERENZA EFFETTIVA SE DOPPIO OPERATORE]]-Tabella1[[#This Row],[SCARTI]]</f>
        <v>93</v>
      </c>
      <c r="P963" s="4">
        <v>0.58333333333333337</v>
      </c>
      <c r="Q963" s="4">
        <v>0.625</v>
      </c>
      <c r="R963" s="5">
        <f>Tabella1[[#This Row],[ORA FINE MATTINA]]-Tabella1[[#This Row],[ORA INIZIO MATTINA]]</f>
        <v>4.166666666666663E-2</v>
      </c>
      <c r="S963" s="4"/>
      <c r="T963" s="4"/>
      <c r="U963" s="5">
        <f>Tabella1[[#This Row],[ORA FINE POMERIGGIO]]-Tabella1[[#This Row],[ORA INIZIO POMERIGGIO]]</f>
        <v>0</v>
      </c>
      <c r="V963" s="5">
        <f>Tabella1[[#This Row],[TOT. TEMPO POMERIGGIO]]+Tabella1[[#This Row],[TOT. TEMPO MATTINA]]</f>
        <v>4.166666666666663E-2</v>
      </c>
      <c r="W963" s="7">
        <f>((HOUR(Tabella1[[#This Row],[TOT. ORE]])*60)+MINUTE(Tabella1[[#This Row],[TOT. ORE]]))</f>
        <v>60</v>
      </c>
      <c r="Y963" s="6">
        <f>Tabella1[[#This Row],[TOT. MINUTI]]-Tabella1[[#This Row],[FERMO MACCHINA]]</f>
        <v>60</v>
      </c>
      <c r="Z963" s="6">
        <f>ROUNDDOWN(Tabella1[[#This Row],[DIFFERENZA EFFETTIVA - SCARTI]]/Tabella1[[#This Row],[TEMPO EFFETTIVO]]*60,0)</f>
        <v>93</v>
      </c>
    </row>
    <row r="964" spans="1:27" x14ac:dyDescent="0.25">
      <c r="A964" s="1">
        <v>44692</v>
      </c>
      <c r="B964">
        <v>2</v>
      </c>
      <c r="C964" s="6" t="str">
        <f>VLOOKUP(Tabella1[[#This Row],[COD. OPERATORE]],Tabella3[],2,FALSE)</f>
        <v>DAVIDE</v>
      </c>
      <c r="D964" t="s">
        <v>74</v>
      </c>
      <c r="E964" t="s">
        <v>155</v>
      </c>
      <c r="F964">
        <v>4</v>
      </c>
      <c r="G964" s="6" t="str">
        <f>VLOOKUP(Tabella1[[#This Row],[COD. MACCHINA]],Tabella35[],2,FALSE)</f>
        <v>LASER VERDE</v>
      </c>
      <c r="H964">
        <v>222</v>
      </c>
      <c r="I964">
        <v>309</v>
      </c>
      <c r="J964" s="6">
        <f>Tabella1[[#This Row],[ASS. FINALI]]-Tabella1[[#This Row],[ASS.INIZIALI]]</f>
        <v>87</v>
      </c>
      <c r="K964" t="s">
        <v>20</v>
      </c>
      <c r="M964" s="6">
        <f>ROUNDDOWN(IF(Tabella1[[#This Row],[DOPPIO OPERATORE '[SI/NO']]]="SI",Tabella1[[#This Row],[DIFFERENZA]]/2,Tabella1[[#This Row],[DIFFERENZA]]),0)</f>
        <v>87</v>
      </c>
      <c r="O964" s="6">
        <f>Tabella1[[#This Row],[DIFFERENZA EFFETTIVA SE DOPPIO OPERATORE]]-Tabella1[[#This Row],[SCARTI]]</f>
        <v>87</v>
      </c>
      <c r="P964" s="4">
        <v>0.58333333333333337</v>
      </c>
      <c r="Q964" s="4">
        <v>0.625</v>
      </c>
      <c r="R964" s="5">
        <f>Tabella1[[#This Row],[ORA FINE MATTINA]]-Tabella1[[#This Row],[ORA INIZIO MATTINA]]</f>
        <v>4.166666666666663E-2</v>
      </c>
      <c r="S964" s="4"/>
      <c r="T964" s="4"/>
      <c r="U964" s="5">
        <f>Tabella1[[#This Row],[ORA FINE POMERIGGIO]]-Tabella1[[#This Row],[ORA INIZIO POMERIGGIO]]</f>
        <v>0</v>
      </c>
      <c r="V964" s="5">
        <f>Tabella1[[#This Row],[TOT. TEMPO POMERIGGIO]]+Tabella1[[#This Row],[TOT. TEMPO MATTINA]]</f>
        <v>4.166666666666663E-2</v>
      </c>
      <c r="W964" s="7">
        <f>((HOUR(Tabella1[[#This Row],[TOT. ORE]])*60)+MINUTE(Tabella1[[#This Row],[TOT. ORE]]))</f>
        <v>60</v>
      </c>
      <c r="Y964" s="6">
        <f>Tabella1[[#This Row],[TOT. MINUTI]]-Tabella1[[#This Row],[FERMO MACCHINA]]</f>
        <v>60</v>
      </c>
      <c r="Z964" s="6">
        <f>ROUNDDOWN(Tabella1[[#This Row],[DIFFERENZA EFFETTIVA - SCARTI]]/Tabella1[[#This Row],[TEMPO EFFETTIVO]]*60,0)</f>
        <v>87</v>
      </c>
    </row>
    <row r="965" spans="1:27" x14ac:dyDescent="0.25">
      <c r="A965" s="1">
        <v>44693</v>
      </c>
      <c r="B965">
        <v>2</v>
      </c>
      <c r="C965" s="6" t="str">
        <f>VLOOKUP(Tabella1[[#This Row],[COD. OPERATORE]],Tabella3[],2,FALSE)</f>
        <v>DAVIDE</v>
      </c>
      <c r="D965" t="s">
        <v>16</v>
      </c>
      <c r="E965" t="s">
        <v>62</v>
      </c>
      <c r="F965">
        <v>9</v>
      </c>
      <c r="G965" s="6" t="str">
        <f>VLOOKUP(Tabella1[[#This Row],[COD. MACCHINA]],Tabella35[],2,FALSE)</f>
        <v>MONTAGGIO ANELLINI</v>
      </c>
      <c r="H965">
        <v>0</v>
      </c>
      <c r="I965">
        <v>1000</v>
      </c>
      <c r="J965" s="6">
        <f>Tabella1[[#This Row],[ASS. FINALI]]-Tabella1[[#This Row],[ASS.INIZIALI]]</f>
        <v>1000</v>
      </c>
      <c r="K965" t="s">
        <v>20</v>
      </c>
      <c r="M965" s="6">
        <f>ROUNDDOWN(IF(Tabella1[[#This Row],[DOPPIO OPERATORE '[SI/NO']]]="SI",Tabella1[[#This Row],[DIFFERENZA]]/2,Tabella1[[#This Row],[DIFFERENZA]]),0)</f>
        <v>1000</v>
      </c>
      <c r="O965" s="6">
        <f>Tabella1[[#This Row],[DIFFERENZA EFFETTIVA SE DOPPIO OPERATORE]]-Tabella1[[#This Row],[SCARTI]]</f>
        <v>1000</v>
      </c>
      <c r="P965" s="4">
        <v>0.58333333333333337</v>
      </c>
      <c r="Q965" s="4">
        <v>0.64583333333333337</v>
      </c>
      <c r="R965" s="5">
        <f>Tabella1[[#This Row],[ORA FINE MATTINA]]-Tabella1[[#This Row],[ORA INIZIO MATTINA]]</f>
        <v>6.25E-2</v>
      </c>
      <c r="S965" s="4"/>
      <c r="T965" s="4"/>
      <c r="U965" s="5">
        <f>Tabella1[[#This Row],[ORA FINE POMERIGGIO]]-Tabella1[[#This Row],[ORA INIZIO POMERIGGIO]]</f>
        <v>0</v>
      </c>
      <c r="V965" s="5">
        <f>Tabella1[[#This Row],[TOT. TEMPO POMERIGGIO]]+Tabella1[[#This Row],[TOT. TEMPO MATTINA]]</f>
        <v>6.25E-2</v>
      </c>
      <c r="W965" s="7">
        <f>((HOUR(Tabella1[[#This Row],[TOT. ORE]])*60)+MINUTE(Tabella1[[#This Row],[TOT. ORE]]))</f>
        <v>90</v>
      </c>
      <c r="Y965" s="6">
        <f>Tabella1[[#This Row],[TOT. MINUTI]]-Tabella1[[#This Row],[FERMO MACCHINA]]</f>
        <v>90</v>
      </c>
      <c r="Z965" s="6">
        <f>ROUNDDOWN(Tabella1[[#This Row],[DIFFERENZA EFFETTIVA - SCARTI]]/Tabella1[[#This Row],[TEMPO EFFETTIVO]]*60,0)</f>
        <v>666</v>
      </c>
    </row>
    <row r="966" spans="1:27" x14ac:dyDescent="0.25">
      <c r="A966" s="1">
        <v>44694</v>
      </c>
      <c r="B966">
        <v>2</v>
      </c>
      <c r="C966" s="6" t="str">
        <f>VLOOKUP(Tabella1[[#This Row],[COD. OPERATORE]],Tabella3[],2,FALSE)</f>
        <v>DAVIDE</v>
      </c>
      <c r="D966" t="s">
        <v>74</v>
      </c>
      <c r="E966" t="s">
        <v>155</v>
      </c>
      <c r="F966">
        <v>4</v>
      </c>
      <c r="G966" s="6" t="str">
        <f>VLOOKUP(Tabella1[[#This Row],[COD. MACCHINA]],Tabella35[],2,FALSE)</f>
        <v>LASER VERDE</v>
      </c>
      <c r="H966">
        <v>812</v>
      </c>
      <c r="I966">
        <v>1419</v>
      </c>
      <c r="J966" s="6">
        <f>Tabella1[[#This Row],[ASS. FINALI]]-Tabella1[[#This Row],[ASS.INIZIALI]]</f>
        <v>607</v>
      </c>
      <c r="K966" t="s">
        <v>20</v>
      </c>
      <c r="M966" s="6">
        <f>ROUNDDOWN(IF(Tabella1[[#This Row],[DOPPIO OPERATORE '[SI/NO']]]="SI",Tabella1[[#This Row],[DIFFERENZA]]/2,Tabella1[[#This Row],[DIFFERENZA]]),0)</f>
        <v>607</v>
      </c>
      <c r="O966" s="6">
        <f>Tabella1[[#This Row],[DIFFERENZA EFFETTIVA SE DOPPIO OPERATORE]]-Tabella1[[#This Row],[SCARTI]]</f>
        <v>607</v>
      </c>
      <c r="P966" s="4">
        <v>0.33333333333333331</v>
      </c>
      <c r="Q966" s="4">
        <v>0.5</v>
      </c>
      <c r="R966" s="5">
        <f>Tabella1[[#This Row],[ORA FINE MATTINA]]-Tabella1[[#This Row],[ORA INIZIO MATTINA]]</f>
        <v>0.16666666666666669</v>
      </c>
      <c r="S966" s="4"/>
      <c r="T966" s="4"/>
      <c r="U966" s="5">
        <f>Tabella1[[#This Row],[ORA FINE POMERIGGIO]]-Tabella1[[#This Row],[ORA INIZIO POMERIGGIO]]</f>
        <v>0</v>
      </c>
      <c r="V966" s="5">
        <f>Tabella1[[#This Row],[TOT. TEMPO POMERIGGIO]]+Tabella1[[#This Row],[TOT. TEMPO MATTINA]]</f>
        <v>0.16666666666666669</v>
      </c>
      <c r="W966" s="7">
        <f>((HOUR(Tabella1[[#This Row],[TOT. ORE]])*60)+MINUTE(Tabella1[[#This Row],[TOT. ORE]]))</f>
        <v>240</v>
      </c>
      <c r="Y966" s="6">
        <f>Tabella1[[#This Row],[TOT. MINUTI]]-Tabella1[[#This Row],[FERMO MACCHINA]]</f>
        <v>240</v>
      </c>
      <c r="Z966" s="6">
        <f>ROUNDDOWN(Tabella1[[#This Row],[DIFFERENZA EFFETTIVA - SCARTI]]/Tabella1[[#This Row],[TEMPO EFFETTIVO]]*60,0)</f>
        <v>151</v>
      </c>
    </row>
    <row r="967" spans="1:27" x14ac:dyDescent="0.25">
      <c r="A967" s="1">
        <v>44694</v>
      </c>
      <c r="B967">
        <v>2</v>
      </c>
      <c r="C967" s="6" t="str">
        <f>VLOOKUP(Tabella1[[#This Row],[COD. OPERATORE]],Tabella3[],2,FALSE)</f>
        <v>DAVIDE</v>
      </c>
      <c r="D967" t="s">
        <v>74</v>
      </c>
      <c r="E967" t="s">
        <v>155</v>
      </c>
      <c r="F967">
        <v>4</v>
      </c>
      <c r="G967" s="6" t="str">
        <f>VLOOKUP(Tabella1[[#This Row],[COD. MACCHINA]],Tabella35[],2,FALSE)</f>
        <v>LASER VERDE</v>
      </c>
      <c r="H967">
        <v>1419</v>
      </c>
      <c r="I967">
        <v>1777</v>
      </c>
      <c r="J967" s="6">
        <f>Tabella1[[#This Row],[ASS. FINALI]]-Tabella1[[#This Row],[ASS.INIZIALI]]</f>
        <v>358</v>
      </c>
      <c r="K967" t="s">
        <v>20</v>
      </c>
      <c r="M967" s="6">
        <f>ROUNDDOWN(IF(Tabella1[[#This Row],[DOPPIO OPERATORE '[SI/NO']]]="SI",Tabella1[[#This Row],[DIFFERENZA]]/2,Tabella1[[#This Row],[DIFFERENZA]]),0)</f>
        <v>358</v>
      </c>
      <c r="O967" s="6">
        <f>Tabella1[[#This Row],[DIFFERENZA EFFETTIVA SE DOPPIO OPERATORE]]-Tabella1[[#This Row],[SCARTI]]</f>
        <v>358</v>
      </c>
      <c r="P967" s="4">
        <v>0.58333333333333337</v>
      </c>
      <c r="Q967" s="4">
        <v>0.75</v>
      </c>
      <c r="R967" s="5">
        <f>Tabella1[[#This Row],[ORA FINE MATTINA]]-Tabella1[[#This Row],[ORA INIZIO MATTINA]]</f>
        <v>0.16666666666666663</v>
      </c>
      <c r="S967" s="4"/>
      <c r="T967" s="4"/>
      <c r="U967" s="5">
        <f>Tabella1[[#This Row],[ORA FINE POMERIGGIO]]-Tabella1[[#This Row],[ORA INIZIO POMERIGGIO]]</f>
        <v>0</v>
      </c>
      <c r="V967" s="5">
        <f>Tabella1[[#This Row],[TOT. TEMPO POMERIGGIO]]+Tabella1[[#This Row],[TOT. TEMPO MATTINA]]</f>
        <v>0.16666666666666663</v>
      </c>
      <c r="W967" s="7">
        <f>((HOUR(Tabella1[[#This Row],[TOT. ORE]])*60)+MINUTE(Tabella1[[#This Row],[TOT. ORE]]))</f>
        <v>240</v>
      </c>
      <c r="Y967" s="6">
        <f>Tabella1[[#This Row],[TOT. MINUTI]]-Tabella1[[#This Row],[FERMO MACCHINA]]</f>
        <v>240</v>
      </c>
      <c r="Z967" s="6">
        <f>ROUNDDOWN(Tabella1[[#This Row],[DIFFERENZA EFFETTIVA - SCARTI]]/Tabella1[[#This Row],[TEMPO EFFETTIVO]]*60,0)</f>
        <v>89</v>
      </c>
    </row>
    <row r="968" spans="1:27" x14ac:dyDescent="0.25">
      <c r="A968" s="1">
        <v>44694</v>
      </c>
      <c r="B968">
        <v>2</v>
      </c>
      <c r="C968" s="6" t="str">
        <f>VLOOKUP(Tabella1[[#This Row],[COD. OPERATORE]],Tabella3[],2,FALSE)</f>
        <v>DAVIDE</v>
      </c>
      <c r="D968" t="s">
        <v>74</v>
      </c>
      <c r="E968" t="s">
        <v>131</v>
      </c>
      <c r="F968">
        <v>22</v>
      </c>
      <c r="G968" s="6" t="str">
        <f>VLOOKUP(Tabella1[[#This Row],[COD. MACCHINA]],Tabella35[],2,FALSE)</f>
        <v>LASER VIOLA</v>
      </c>
      <c r="H968">
        <v>900</v>
      </c>
      <c r="I968">
        <v>1280</v>
      </c>
      <c r="J968" s="6">
        <f>Tabella1[[#This Row],[ASS. FINALI]]-Tabella1[[#This Row],[ASS.INIZIALI]]</f>
        <v>380</v>
      </c>
      <c r="K968" t="s">
        <v>20</v>
      </c>
      <c r="M968" s="6">
        <f>ROUNDDOWN(IF(Tabella1[[#This Row],[DOPPIO OPERATORE '[SI/NO']]]="SI",Tabella1[[#This Row],[DIFFERENZA]]/2,Tabella1[[#This Row],[DIFFERENZA]]),0)</f>
        <v>380</v>
      </c>
      <c r="O968" s="6">
        <f>Tabella1[[#This Row],[DIFFERENZA EFFETTIVA SE DOPPIO OPERATORE]]-Tabella1[[#This Row],[SCARTI]]</f>
        <v>380</v>
      </c>
      <c r="P968" s="4">
        <v>0.58333333333333337</v>
      </c>
      <c r="Q968" s="4">
        <v>0.75</v>
      </c>
      <c r="R968" s="5">
        <f>Tabella1[[#This Row],[ORA FINE MATTINA]]-Tabella1[[#This Row],[ORA INIZIO MATTINA]]</f>
        <v>0.16666666666666663</v>
      </c>
      <c r="S968" s="4"/>
      <c r="T968" s="4"/>
      <c r="U968" s="5">
        <f>Tabella1[[#This Row],[ORA FINE POMERIGGIO]]-Tabella1[[#This Row],[ORA INIZIO POMERIGGIO]]</f>
        <v>0</v>
      </c>
      <c r="V968" s="5">
        <f>Tabella1[[#This Row],[TOT. TEMPO POMERIGGIO]]+Tabella1[[#This Row],[TOT. TEMPO MATTINA]]</f>
        <v>0.16666666666666663</v>
      </c>
      <c r="W968" s="7">
        <f>((HOUR(Tabella1[[#This Row],[TOT. ORE]])*60)+MINUTE(Tabella1[[#This Row],[TOT. ORE]]))</f>
        <v>240</v>
      </c>
      <c r="Y968" s="6">
        <f>Tabella1[[#This Row],[TOT. MINUTI]]-Tabella1[[#This Row],[FERMO MACCHINA]]</f>
        <v>240</v>
      </c>
      <c r="Z968" s="6">
        <f>ROUNDDOWN(Tabella1[[#This Row],[DIFFERENZA EFFETTIVA - SCARTI]]/Tabella1[[#This Row],[TEMPO EFFETTIVO]]*60,0)</f>
        <v>95</v>
      </c>
    </row>
    <row r="969" spans="1:27" x14ac:dyDescent="0.25">
      <c r="A969" s="1">
        <v>44693</v>
      </c>
      <c r="B969">
        <v>32</v>
      </c>
      <c r="C969" s="6" t="str">
        <f>VLOOKUP(Tabella1[[#This Row],[COD. OPERATORE]],Tabella3[],2,FALSE)</f>
        <v>ALESSANDRA</v>
      </c>
      <c r="D969" t="s">
        <v>87</v>
      </c>
      <c r="E969" t="s">
        <v>391</v>
      </c>
      <c r="F969" t="s">
        <v>64</v>
      </c>
      <c r="G969" s="6" t="str">
        <f>VLOOKUP(Tabella1[[#This Row],[COD. MACCHINA]],Tabella35[],2,FALSE)</f>
        <v>MANUALE</v>
      </c>
      <c r="H969">
        <v>625</v>
      </c>
      <c r="I969">
        <v>1050</v>
      </c>
      <c r="J969" s="6">
        <f>Tabella1[[#This Row],[ASS. FINALI]]-Tabella1[[#This Row],[ASS.INIZIALI]]</f>
        <v>425</v>
      </c>
      <c r="K969" t="s">
        <v>20</v>
      </c>
      <c r="M969" s="6">
        <f>ROUNDDOWN(IF(Tabella1[[#This Row],[DOPPIO OPERATORE '[SI/NO']]]="SI",Tabella1[[#This Row],[DIFFERENZA]]/2,Tabella1[[#This Row],[DIFFERENZA]]),0)</f>
        <v>425</v>
      </c>
      <c r="O969" s="6">
        <f>Tabella1[[#This Row],[DIFFERENZA EFFETTIVA SE DOPPIO OPERATORE]]-Tabella1[[#This Row],[SCARTI]]</f>
        <v>425</v>
      </c>
      <c r="P969" s="4">
        <v>0.36458333333333331</v>
      </c>
      <c r="Q969" s="4">
        <v>0.5</v>
      </c>
      <c r="R969" s="5">
        <f>Tabella1[[#This Row],[ORA FINE MATTINA]]-Tabella1[[#This Row],[ORA INIZIO MATTINA]]</f>
        <v>0.13541666666666669</v>
      </c>
      <c r="S969" s="4">
        <v>0.5625</v>
      </c>
      <c r="T969" s="4">
        <v>0.59722222222222221</v>
      </c>
      <c r="U969" s="5">
        <f>Tabella1[[#This Row],[ORA FINE POMERIGGIO]]-Tabella1[[#This Row],[ORA INIZIO POMERIGGIO]]</f>
        <v>3.472222222222221E-2</v>
      </c>
      <c r="V969" s="5">
        <f>Tabella1[[#This Row],[TOT. TEMPO POMERIGGIO]]+Tabella1[[#This Row],[TOT. TEMPO MATTINA]]</f>
        <v>0.1701388888888889</v>
      </c>
      <c r="W969" s="7">
        <f>((HOUR(Tabella1[[#This Row],[TOT. ORE]])*60)+MINUTE(Tabella1[[#This Row],[TOT. ORE]]))</f>
        <v>245</v>
      </c>
      <c r="Y969" s="6">
        <f>Tabella1[[#This Row],[TOT. MINUTI]]-Tabella1[[#This Row],[FERMO MACCHINA]]</f>
        <v>245</v>
      </c>
      <c r="Z969" s="6">
        <f>ROUNDDOWN(Tabella1[[#This Row],[DIFFERENZA EFFETTIVA - SCARTI]]/Tabella1[[#This Row],[TEMPO EFFETTIVO]]*60,0)</f>
        <v>104</v>
      </c>
      <c r="AA969" t="s">
        <v>397</v>
      </c>
    </row>
    <row r="970" spans="1:27" x14ac:dyDescent="0.25">
      <c r="A970" s="1">
        <v>44694</v>
      </c>
      <c r="B970">
        <v>32</v>
      </c>
      <c r="C970" s="6" t="str">
        <f>VLOOKUP(Tabella1[[#This Row],[COD. OPERATORE]],Tabella3[],2,FALSE)</f>
        <v>ALESSANDRA</v>
      </c>
      <c r="D970" t="s">
        <v>56</v>
      </c>
      <c r="E970" t="s">
        <v>340</v>
      </c>
      <c r="F970" t="s">
        <v>64</v>
      </c>
      <c r="G970" s="6" t="str">
        <f>VLOOKUP(Tabella1[[#This Row],[COD. MACCHINA]],Tabella35[],2,FALSE)</f>
        <v>MANUALE</v>
      </c>
      <c r="H970">
        <v>0</v>
      </c>
      <c r="I970">
        <v>300</v>
      </c>
      <c r="J970" s="6">
        <f>Tabella1[[#This Row],[ASS. FINALI]]-Tabella1[[#This Row],[ASS.INIZIALI]]</f>
        <v>300</v>
      </c>
      <c r="K970" t="s">
        <v>20</v>
      </c>
      <c r="M970" s="6">
        <f>ROUNDDOWN(IF(Tabella1[[#This Row],[DOPPIO OPERATORE '[SI/NO']]]="SI",Tabella1[[#This Row],[DIFFERENZA]]/2,Tabella1[[#This Row],[DIFFERENZA]]),0)</f>
        <v>300</v>
      </c>
      <c r="O970" s="6">
        <f>Tabella1[[#This Row],[DIFFERENZA EFFETTIVA SE DOPPIO OPERATORE]]-Tabella1[[#This Row],[SCARTI]]</f>
        <v>300</v>
      </c>
      <c r="P970" s="4">
        <v>0.375</v>
      </c>
      <c r="Q970" s="4">
        <v>0.4548611111111111</v>
      </c>
      <c r="R970" s="5">
        <f>Tabella1[[#This Row],[ORA FINE MATTINA]]-Tabella1[[#This Row],[ORA INIZIO MATTINA]]</f>
        <v>7.9861111111111105E-2</v>
      </c>
      <c r="S970" s="4"/>
      <c r="T970" s="4"/>
      <c r="U970" s="5">
        <f>Tabella1[[#This Row],[ORA FINE POMERIGGIO]]-Tabella1[[#This Row],[ORA INIZIO POMERIGGIO]]</f>
        <v>0</v>
      </c>
      <c r="V970" s="5">
        <f>Tabella1[[#This Row],[TOT. TEMPO POMERIGGIO]]+Tabella1[[#This Row],[TOT. TEMPO MATTINA]]</f>
        <v>7.9861111111111105E-2</v>
      </c>
      <c r="W970" s="7">
        <f>((HOUR(Tabella1[[#This Row],[TOT. ORE]])*60)+MINUTE(Tabella1[[#This Row],[TOT. ORE]]))</f>
        <v>115</v>
      </c>
      <c r="Y970" s="6">
        <f>Tabella1[[#This Row],[TOT. MINUTI]]-Tabella1[[#This Row],[FERMO MACCHINA]]</f>
        <v>115</v>
      </c>
      <c r="Z970" s="6">
        <f>ROUNDDOWN(Tabella1[[#This Row],[DIFFERENZA EFFETTIVA - SCARTI]]/Tabella1[[#This Row],[TEMPO EFFETTIVO]]*60,0)</f>
        <v>156</v>
      </c>
      <c r="AA970" t="s">
        <v>397</v>
      </c>
    </row>
    <row r="971" spans="1:27" x14ac:dyDescent="0.25">
      <c r="A971" s="1">
        <v>44694</v>
      </c>
      <c r="B971">
        <v>32</v>
      </c>
      <c r="C971" s="6" t="str">
        <f>VLOOKUP(Tabella1[[#This Row],[COD. OPERATORE]],Tabella3[],2,FALSE)</f>
        <v>ALESSANDRA</v>
      </c>
      <c r="D971" t="s">
        <v>56</v>
      </c>
      <c r="E971" t="s">
        <v>188</v>
      </c>
      <c r="F971" t="s">
        <v>64</v>
      </c>
      <c r="G971" s="6" t="str">
        <f>VLOOKUP(Tabella1[[#This Row],[COD. MACCHINA]],Tabella35[],2,FALSE)</f>
        <v>MANUALE</v>
      </c>
      <c r="H971">
        <v>0</v>
      </c>
      <c r="I971">
        <v>970</v>
      </c>
      <c r="J971" s="6">
        <f>Tabella1[[#This Row],[ASS. FINALI]]-Tabella1[[#This Row],[ASS.INIZIALI]]</f>
        <v>970</v>
      </c>
      <c r="K971" t="s">
        <v>20</v>
      </c>
      <c r="M971" s="6">
        <f>ROUNDDOWN(IF(Tabella1[[#This Row],[DOPPIO OPERATORE '[SI/NO']]]="SI",Tabella1[[#This Row],[DIFFERENZA]]/2,Tabella1[[#This Row],[DIFFERENZA]]),0)</f>
        <v>970</v>
      </c>
      <c r="O971" s="6">
        <f>Tabella1[[#This Row],[DIFFERENZA EFFETTIVA SE DOPPIO OPERATORE]]-Tabella1[[#This Row],[SCARTI]]</f>
        <v>970</v>
      </c>
      <c r="P971" s="4">
        <v>0.4548611111111111</v>
      </c>
      <c r="Q971" s="4">
        <v>0.5</v>
      </c>
      <c r="R971" s="5">
        <f>Tabella1[[#This Row],[ORA FINE MATTINA]]-Tabella1[[#This Row],[ORA INIZIO MATTINA]]</f>
        <v>4.5138888888888895E-2</v>
      </c>
      <c r="S971" s="4">
        <v>0.5625</v>
      </c>
      <c r="T971" s="4">
        <v>0.72916666666666663</v>
      </c>
      <c r="U971" s="5">
        <f>Tabella1[[#This Row],[ORA FINE POMERIGGIO]]-Tabella1[[#This Row],[ORA INIZIO POMERIGGIO]]</f>
        <v>0.16666666666666663</v>
      </c>
      <c r="V971" s="5">
        <f>Tabella1[[#This Row],[TOT. TEMPO POMERIGGIO]]+Tabella1[[#This Row],[TOT. TEMPO MATTINA]]</f>
        <v>0.21180555555555552</v>
      </c>
      <c r="W971" s="7">
        <f>((HOUR(Tabella1[[#This Row],[TOT. ORE]])*60)+MINUTE(Tabella1[[#This Row],[TOT. ORE]]))</f>
        <v>305</v>
      </c>
      <c r="Y971" s="6">
        <f>Tabella1[[#This Row],[TOT. MINUTI]]-Tabella1[[#This Row],[FERMO MACCHINA]]</f>
        <v>305</v>
      </c>
      <c r="Z971" s="6">
        <f>ROUNDDOWN(Tabella1[[#This Row],[DIFFERENZA EFFETTIVA - SCARTI]]/Tabella1[[#This Row],[TEMPO EFFETTIVO]]*60,0)</f>
        <v>190</v>
      </c>
    </row>
    <row r="972" spans="1:27" x14ac:dyDescent="0.25">
      <c r="A972" s="1">
        <v>44697</v>
      </c>
      <c r="B972">
        <v>32</v>
      </c>
      <c r="C972" s="6" t="str">
        <f>VLOOKUP(Tabella1[[#This Row],[COD. OPERATORE]],Tabella3[],2,FALSE)</f>
        <v>ALESSANDRA</v>
      </c>
      <c r="D972" t="s">
        <v>16</v>
      </c>
      <c r="E972" t="s">
        <v>26</v>
      </c>
      <c r="F972">
        <v>6</v>
      </c>
      <c r="G972" s="6" t="str">
        <f>VLOOKUP(Tabella1[[#This Row],[COD. MACCHINA]],Tabella35[],2,FALSE)</f>
        <v>MSA matr.4319</v>
      </c>
      <c r="H972">
        <v>602111</v>
      </c>
      <c r="I972">
        <v>602611</v>
      </c>
      <c r="J972" s="6">
        <f>Tabella1[[#This Row],[ASS. FINALI]]-Tabella1[[#This Row],[ASS.INIZIALI]]</f>
        <v>500</v>
      </c>
      <c r="K972" t="s">
        <v>20</v>
      </c>
      <c r="M972" s="6">
        <f>ROUNDDOWN(IF(Tabella1[[#This Row],[DOPPIO OPERATORE '[SI/NO']]]="SI",Tabella1[[#This Row],[DIFFERENZA]]/2,Tabella1[[#This Row],[DIFFERENZA]]),0)</f>
        <v>500</v>
      </c>
      <c r="O972" s="6">
        <f>Tabella1[[#This Row],[DIFFERENZA EFFETTIVA SE DOPPIO OPERATORE]]-Tabella1[[#This Row],[SCARTI]]</f>
        <v>500</v>
      </c>
      <c r="P972" s="4">
        <v>0.5625</v>
      </c>
      <c r="Q972" s="4">
        <v>0.64583333333333337</v>
      </c>
      <c r="R972" s="5">
        <f>Tabella1[[#This Row],[ORA FINE MATTINA]]-Tabella1[[#This Row],[ORA INIZIO MATTINA]]</f>
        <v>8.333333333333337E-2</v>
      </c>
      <c r="S972" s="4"/>
      <c r="T972" s="4"/>
      <c r="U972" s="5">
        <f>Tabella1[[#This Row],[ORA FINE POMERIGGIO]]-Tabella1[[#This Row],[ORA INIZIO POMERIGGIO]]</f>
        <v>0</v>
      </c>
      <c r="V972" s="5">
        <f>Tabella1[[#This Row],[TOT. TEMPO POMERIGGIO]]+Tabella1[[#This Row],[TOT. TEMPO MATTINA]]</f>
        <v>8.333333333333337E-2</v>
      </c>
      <c r="W972" s="7">
        <f>((HOUR(Tabella1[[#This Row],[TOT. ORE]])*60)+MINUTE(Tabella1[[#This Row],[TOT. ORE]]))</f>
        <v>120</v>
      </c>
      <c r="Y972" s="6">
        <f>Tabella1[[#This Row],[TOT. MINUTI]]-Tabella1[[#This Row],[FERMO MACCHINA]]</f>
        <v>120</v>
      </c>
      <c r="Z972" s="6">
        <f>ROUNDDOWN(Tabella1[[#This Row],[DIFFERENZA EFFETTIVA - SCARTI]]/Tabella1[[#This Row],[TEMPO EFFETTIVO]]*60,0)</f>
        <v>250</v>
      </c>
    </row>
    <row r="973" spans="1:27" x14ac:dyDescent="0.25">
      <c r="A973" s="1">
        <v>44697</v>
      </c>
      <c r="B973">
        <v>32</v>
      </c>
      <c r="C973" s="6" t="str">
        <f>VLOOKUP(Tabella1[[#This Row],[COD. OPERATORE]],Tabella3[],2,FALSE)</f>
        <v>ALESSANDRA</v>
      </c>
      <c r="D973" t="s">
        <v>352</v>
      </c>
      <c r="E973" t="s">
        <v>353</v>
      </c>
      <c r="F973" t="s">
        <v>64</v>
      </c>
      <c r="G973" s="6" t="str">
        <f>VLOOKUP(Tabella1[[#This Row],[COD. MACCHINA]],Tabella35[],2,FALSE)</f>
        <v>MANUALE</v>
      </c>
      <c r="H973">
        <v>420</v>
      </c>
      <c r="I973">
        <v>1540</v>
      </c>
      <c r="J973" s="6">
        <f>Tabella1[[#This Row],[ASS. FINALI]]-Tabella1[[#This Row],[ASS.INIZIALI]]</f>
        <v>1120</v>
      </c>
      <c r="K973" t="s">
        <v>58</v>
      </c>
      <c r="L973">
        <v>33</v>
      </c>
      <c r="M973" s="6">
        <f>ROUNDDOWN(IF(Tabella1[[#This Row],[DOPPIO OPERATORE '[SI/NO']]]="SI",Tabella1[[#This Row],[DIFFERENZA]]/2,Tabella1[[#This Row],[DIFFERENZA]]),0)</f>
        <v>560</v>
      </c>
      <c r="O973" s="6">
        <f>Tabella1[[#This Row],[DIFFERENZA EFFETTIVA SE DOPPIO OPERATORE]]-Tabella1[[#This Row],[SCARTI]]</f>
        <v>560</v>
      </c>
      <c r="P973" s="4">
        <v>0.64583333333333337</v>
      </c>
      <c r="Q973" s="4">
        <v>0.72916666666666663</v>
      </c>
      <c r="R973" s="5">
        <f>Tabella1[[#This Row],[ORA FINE MATTINA]]-Tabella1[[#This Row],[ORA INIZIO MATTINA]]</f>
        <v>8.3333333333333259E-2</v>
      </c>
      <c r="S973" s="4"/>
      <c r="T973" s="4"/>
      <c r="U973" s="5">
        <f>Tabella1[[#This Row],[ORA FINE POMERIGGIO]]-Tabella1[[#This Row],[ORA INIZIO POMERIGGIO]]</f>
        <v>0</v>
      </c>
      <c r="V973" s="5">
        <f>Tabella1[[#This Row],[TOT. TEMPO POMERIGGIO]]+Tabella1[[#This Row],[TOT. TEMPO MATTINA]]</f>
        <v>8.3333333333333259E-2</v>
      </c>
      <c r="W973" s="7">
        <f>((HOUR(Tabella1[[#This Row],[TOT. ORE]])*60)+MINUTE(Tabella1[[#This Row],[TOT. ORE]]))</f>
        <v>120</v>
      </c>
      <c r="Y973" s="6">
        <f>Tabella1[[#This Row],[TOT. MINUTI]]-Tabella1[[#This Row],[FERMO MACCHINA]]</f>
        <v>120</v>
      </c>
      <c r="Z973" s="6">
        <f>ROUNDDOWN(Tabella1[[#This Row],[DIFFERENZA EFFETTIVA - SCARTI]]/Tabella1[[#This Row],[TEMPO EFFETTIVO]]*60,0)</f>
        <v>280</v>
      </c>
    </row>
    <row r="974" spans="1:27" x14ac:dyDescent="0.25">
      <c r="A974" s="1">
        <v>44698</v>
      </c>
      <c r="B974">
        <v>32</v>
      </c>
      <c r="C974" s="6" t="str">
        <f>VLOOKUP(Tabella1[[#This Row],[COD. OPERATORE]],Tabella3[],2,FALSE)</f>
        <v>ALESSANDRA</v>
      </c>
      <c r="D974" t="s">
        <v>56</v>
      </c>
      <c r="E974" t="s">
        <v>188</v>
      </c>
      <c r="F974" t="s">
        <v>64</v>
      </c>
      <c r="G974" s="6" t="str">
        <f>VLOOKUP(Tabella1[[#This Row],[COD. MACCHINA]],Tabella35[],2,FALSE)</f>
        <v>MANUALE</v>
      </c>
      <c r="H974">
        <v>950</v>
      </c>
      <c r="I974">
        <v>1500</v>
      </c>
      <c r="J974" s="6">
        <f>Tabella1[[#This Row],[ASS. FINALI]]-Tabella1[[#This Row],[ASS.INIZIALI]]</f>
        <v>550</v>
      </c>
      <c r="K974" t="s">
        <v>58</v>
      </c>
      <c r="L974">
        <v>1</v>
      </c>
      <c r="M974" s="6">
        <f>ROUNDDOWN(IF(Tabella1[[#This Row],[DOPPIO OPERATORE '[SI/NO']]]="SI",Tabella1[[#This Row],[DIFFERENZA]]/2,Tabella1[[#This Row],[DIFFERENZA]]),0)</f>
        <v>275</v>
      </c>
      <c r="O974" s="6">
        <f>Tabella1[[#This Row],[DIFFERENZA EFFETTIVA SE DOPPIO OPERATORE]]-Tabella1[[#This Row],[SCARTI]]</f>
        <v>275</v>
      </c>
      <c r="P974" s="4">
        <v>0.5625</v>
      </c>
      <c r="Q974" s="4">
        <v>0.67361111111111116</v>
      </c>
      <c r="R974" s="5">
        <f>Tabella1[[#This Row],[ORA FINE MATTINA]]-Tabella1[[#This Row],[ORA INIZIO MATTINA]]</f>
        <v>0.11111111111111116</v>
      </c>
      <c r="S974" s="4"/>
      <c r="T974" s="4"/>
      <c r="U974" s="5">
        <f>Tabella1[[#This Row],[ORA FINE POMERIGGIO]]-Tabella1[[#This Row],[ORA INIZIO POMERIGGIO]]</f>
        <v>0</v>
      </c>
      <c r="V974" s="5">
        <f>Tabella1[[#This Row],[TOT. TEMPO POMERIGGIO]]+Tabella1[[#This Row],[TOT. TEMPO MATTINA]]</f>
        <v>0.11111111111111116</v>
      </c>
      <c r="W974" s="7">
        <f>((HOUR(Tabella1[[#This Row],[TOT. ORE]])*60)+MINUTE(Tabella1[[#This Row],[TOT. ORE]]))</f>
        <v>160</v>
      </c>
      <c r="Y974" s="6">
        <f>Tabella1[[#This Row],[TOT. MINUTI]]-Tabella1[[#This Row],[FERMO MACCHINA]]</f>
        <v>160</v>
      </c>
      <c r="Z974" s="6">
        <f>ROUNDDOWN(Tabella1[[#This Row],[DIFFERENZA EFFETTIVA - SCARTI]]/Tabella1[[#This Row],[TEMPO EFFETTIVO]]*60,0)</f>
        <v>103</v>
      </c>
    </row>
    <row r="975" spans="1:27" x14ac:dyDescent="0.25">
      <c r="A975" s="1">
        <v>44698</v>
      </c>
      <c r="B975">
        <v>32</v>
      </c>
      <c r="C975" s="6" t="str">
        <f>VLOOKUP(Tabella1[[#This Row],[COD. OPERATORE]],Tabella3[],2,FALSE)</f>
        <v>ALESSANDRA</v>
      </c>
      <c r="D975" t="s">
        <v>56</v>
      </c>
      <c r="E975" t="s">
        <v>112</v>
      </c>
      <c r="F975" t="s">
        <v>64</v>
      </c>
      <c r="G975" s="6" t="str">
        <f>VLOOKUP(Tabella1[[#This Row],[COD. MACCHINA]],Tabella35[],2,FALSE)</f>
        <v>MANUALE</v>
      </c>
      <c r="H975">
        <v>0</v>
      </c>
      <c r="I975">
        <v>320</v>
      </c>
      <c r="J975" s="6">
        <f>Tabella1[[#This Row],[ASS. FINALI]]-Tabella1[[#This Row],[ASS.INIZIALI]]</f>
        <v>320</v>
      </c>
      <c r="K975" t="s">
        <v>58</v>
      </c>
      <c r="M975" s="6">
        <f>ROUNDDOWN(IF(Tabella1[[#This Row],[DOPPIO OPERATORE '[SI/NO']]]="SI",Tabella1[[#This Row],[DIFFERENZA]]/2,Tabella1[[#This Row],[DIFFERENZA]]),0)</f>
        <v>160</v>
      </c>
      <c r="O975" s="6">
        <f>Tabella1[[#This Row],[DIFFERENZA EFFETTIVA SE DOPPIO OPERATORE]]-Tabella1[[#This Row],[SCARTI]]</f>
        <v>160</v>
      </c>
      <c r="P975" s="4">
        <v>0.67361111111111116</v>
      </c>
      <c r="Q975" s="4">
        <v>0.72916666666666663</v>
      </c>
      <c r="R975" s="5">
        <f>Tabella1[[#This Row],[ORA FINE MATTINA]]-Tabella1[[#This Row],[ORA INIZIO MATTINA]]</f>
        <v>5.5555555555555469E-2</v>
      </c>
      <c r="S975" s="4"/>
      <c r="T975" s="4"/>
      <c r="U975" s="5">
        <f>Tabella1[[#This Row],[ORA FINE POMERIGGIO]]-Tabella1[[#This Row],[ORA INIZIO POMERIGGIO]]</f>
        <v>0</v>
      </c>
      <c r="V975" s="5">
        <f>Tabella1[[#This Row],[TOT. TEMPO POMERIGGIO]]+Tabella1[[#This Row],[TOT. TEMPO MATTINA]]</f>
        <v>5.5555555555555469E-2</v>
      </c>
      <c r="W975" s="7">
        <f>((HOUR(Tabella1[[#This Row],[TOT. ORE]])*60)+MINUTE(Tabella1[[#This Row],[TOT. ORE]]))</f>
        <v>80</v>
      </c>
      <c r="Y975" s="6">
        <f>Tabella1[[#This Row],[TOT. MINUTI]]-Tabella1[[#This Row],[FERMO MACCHINA]]</f>
        <v>80</v>
      </c>
      <c r="Z975" s="6">
        <f>ROUNDDOWN(Tabella1[[#This Row],[DIFFERENZA EFFETTIVA - SCARTI]]/Tabella1[[#This Row],[TEMPO EFFETTIVO]]*60,0)</f>
        <v>120</v>
      </c>
    </row>
    <row r="976" spans="1:27" x14ac:dyDescent="0.25">
      <c r="A976" s="1">
        <v>44693</v>
      </c>
      <c r="B976">
        <v>11</v>
      </c>
      <c r="C976" s="6" t="str">
        <f>VLOOKUP(Tabella1[[#This Row],[COD. OPERATORE]],Tabella3[],2,FALSE)</f>
        <v>ILENIA</v>
      </c>
      <c r="D976" t="s">
        <v>87</v>
      </c>
      <c r="E976" t="s">
        <v>398</v>
      </c>
      <c r="F976" t="s">
        <v>64</v>
      </c>
      <c r="G976" s="6" t="str">
        <f>VLOOKUP(Tabella1[[#This Row],[COD. MACCHINA]],Tabella35[],2,FALSE)</f>
        <v>MANUALE</v>
      </c>
      <c r="H976">
        <v>2100</v>
      </c>
      <c r="I976">
        <v>4000</v>
      </c>
      <c r="J976" s="6">
        <f>Tabella1[[#This Row],[ASS. FINALI]]-Tabella1[[#This Row],[ASS.INIZIALI]]</f>
        <v>1900</v>
      </c>
      <c r="K976" t="s">
        <v>58</v>
      </c>
      <c r="L976">
        <v>32</v>
      </c>
      <c r="M976" s="6">
        <f>ROUNDDOWN(IF(Tabella1[[#This Row],[DOPPIO OPERATORE '[SI/NO']]]="SI",Tabella1[[#This Row],[DIFFERENZA]]/2,Tabella1[[#This Row],[DIFFERENZA]]),0)</f>
        <v>950</v>
      </c>
      <c r="O976" s="6">
        <f>Tabella1[[#This Row],[DIFFERENZA EFFETTIVA SE DOPPIO OPERATORE]]-Tabella1[[#This Row],[SCARTI]]</f>
        <v>950</v>
      </c>
      <c r="P976" s="4">
        <v>0.33333333333333331</v>
      </c>
      <c r="Q976" s="4">
        <v>0.5</v>
      </c>
      <c r="R976" s="5">
        <f>Tabella1[[#This Row],[ORA FINE MATTINA]]-Tabella1[[#This Row],[ORA INIZIO MATTINA]]</f>
        <v>0.16666666666666669</v>
      </c>
      <c r="S976" s="4">
        <v>0.5625</v>
      </c>
      <c r="T976" s="4">
        <v>0.59722222222222221</v>
      </c>
      <c r="U976" s="5">
        <f>Tabella1[[#This Row],[ORA FINE POMERIGGIO]]-Tabella1[[#This Row],[ORA INIZIO POMERIGGIO]]</f>
        <v>3.472222222222221E-2</v>
      </c>
      <c r="V976" s="5">
        <f>Tabella1[[#This Row],[TOT. TEMPO POMERIGGIO]]+Tabella1[[#This Row],[TOT. TEMPO MATTINA]]</f>
        <v>0.2013888888888889</v>
      </c>
      <c r="W976" s="7">
        <f>((HOUR(Tabella1[[#This Row],[TOT. ORE]])*60)+MINUTE(Tabella1[[#This Row],[TOT. ORE]]))</f>
        <v>290</v>
      </c>
      <c r="Y976" s="6">
        <f>Tabella1[[#This Row],[TOT. MINUTI]]-Tabella1[[#This Row],[FERMO MACCHINA]]</f>
        <v>290</v>
      </c>
      <c r="Z976" s="6">
        <f>ROUNDDOWN(Tabella1[[#This Row],[DIFFERENZA EFFETTIVA - SCARTI]]/Tabella1[[#This Row],[TEMPO EFFETTIVO]]*60,0)</f>
        <v>196</v>
      </c>
      <c r="AA976" t="s">
        <v>397</v>
      </c>
    </row>
    <row r="977" spans="1:27" x14ac:dyDescent="0.25">
      <c r="A977" s="1">
        <v>44694</v>
      </c>
      <c r="B977">
        <v>11</v>
      </c>
      <c r="C977" s="6" t="str">
        <f>VLOOKUP(Tabella1[[#This Row],[COD. OPERATORE]],Tabella3[],2,FALSE)</f>
        <v>ILENIA</v>
      </c>
      <c r="D977" t="s">
        <v>56</v>
      </c>
      <c r="E977" t="s">
        <v>340</v>
      </c>
      <c r="F977" t="s">
        <v>64</v>
      </c>
      <c r="G977" s="6" t="str">
        <f>VLOOKUP(Tabella1[[#This Row],[COD. MACCHINA]],Tabella35[],2,FALSE)</f>
        <v>MANUALE</v>
      </c>
      <c r="H977">
        <v>0</v>
      </c>
      <c r="I977">
        <v>300</v>
      </c>
      <c r="J977" s="6">
        <f>Tabella1[[#This Row],[ASS. FINALI]]-Tabella1[[#This Row],[ASS.INIZIALI]]</f>
        <v>300</v>
      </c>
      <c r="K977" t="s">
        <v>20</v>
      </c>
      <c r="M977" s="6">
        <f>ROUNDDOWN(IF(Tabella1[[#This Row],[DOPPIO OPERATORE '[SI/NO']]]="SI",Tabella1[[#This Row],[DIFFERENZA]]/2,Tabella1[[#This Row],[DIFFERENZA]]),0)</f>
        <v>300</v>
      </c>
      <c r="O977" s="6">
        <f>Tabella1[[#This Row],[DIFFERENZA EFFETTIVA SE DOPPIO OPERATORE]]-Tabella1[[#This Row],[SCARTI]]</f>
        <v>300</v>
      </c>
      <c r="P977" s="4">
        <v>0.375</v>
      </c>
      <c r="Q977" s="4">
        <v>0.4548611111111111</v>
      </c>
      <c r="R977" s="5">
        <f>Tabella1[[#This Row],[ORA FINE MATTINA]]-Tabella1[[#This Row],[ORA INIZIO MATTINA]]</f>
        <v>7.9861111111111105E-2</v>
      </c>
      <c r="S977" s="4"/>
      <c r="T977" s="4"/>
      <c r="U977" s="5">
        <f>Tabella1[[#This Row],[ORA FINE POMERIGGIO]]-Tabella1[[#This Row],[ORA INIZIO POMERIGGIO]]</f>
        <v>0</v>
      </c>
      <c r="V977" s="5">
        <f>Tabella1[[#This Row],[TOT. TEMPO POMERIGGIO]]+Tabella1[[#This Row],[TOT. TEMPO MATTINA]]</f>
        <v>7.9861111111111105E-2</v>
      </c>
      <c r="W977" s="7">
        <f>((HOUR(Tabella1[[#This Row],[TOT. ORE]])*60)+MINUTE(Tabella1[[#This Row],[TOT. ORE]]))</f>
        <v>115</v>
      </c>
      <c r="Y977" s="6">
        <f>Tabella1[[#This Row],[TOT. MINUTI]]-Tabella1[[#This Row],[FERMO MACCHINA]]</f>
        <v>115</v>
      </c>
      <c r="Z977" s="6">
        <f>ROUNDDOWN(Tabella1[[#This Row],[DIFFERENZA EFFETTIVA - SCARTI]]/Tabella1[[#This Row],[TEMPO EFFETTIVO]]*60,0)</f>
        <v>156</v>
      </c>
      <c r="AA977" t="s">
        <v>397</v>
      </c>
    </row>
    <row r="978" spans="1:27" x14ac:dyDescent="0.25">
      <c r="A978" s="1">
        <v>44694</v>
      </c>
      <c r="B978">
        <v>11</v>
      </c>
      <c r="C978" s="6" t="str">
        <f>VLOOKUP(Tabella1[[#This Row],[COD. OPERATORE]],Tabella3[],2,FALSE)</f>
        <v>ILENIA</v>
      </c>
      <c r="D978" t="s">
        <v>16</v>
      </c>
      <c r="E978" t="s">
        <v>96</v>
      </c>
      <c r="F978">
        <v>6</v>
      </c>
      <c r="G978" s="6" t="str">
        <f>VLOOKUP(Tabella1[[#This Row],[COD. MACCHINA]],Tabella35[],2,FALSE)</f>
        <v>MSA matr.4319</v>
      </c>
      <c r="H978">
        <v>600804</v>
      </c>
      <c r="I978">
        <v>601806</v>
      </c>
      <c r="J978" s="6">
        <f>Tabella1[[#This Row],[ASS. FINALI]]-Tabella1[[#This Row],[ASS.INIZIALI]]</f>
        <v>1002</v>
      </c>
      <c r="K978" t="s">
        <v>20</v>
      </c>
      <c r="M978" s="6">
        <f>ROUNDDOWN(IF(Tabella1[[#This Row],[DOPPIO OPERATORE '[SI/NO']]]="SI",Tabella1[[#This Row],[DIFFERENZA]]/2,Tabella1[[#This Row],[DIFFERENZA]]),0)</f>
        <v>1002</v>
      </c>
      <c r="O978" s="6">
        <f>Tabella1[[#This Row],[DIFFERENZA EFFETTIVA SE DOPPIO OPERATORE]]-Tabella1[[#This Row],[SCARTI]]</f>
        <v>1002</v>
      </c>
      <c r="P978" s="4">
        <v>0.4548611111111111</v>
      </c>
      <c r="Q978" s="4">
        <v>0.5</v>
      </c>
      <c r="R978" s="5">
        <f>Tabella1[[#This Row],[ORA FINE MATTINA]]-Tabella1[[#This Row],[ORA INIZIO MATTINA]]</f>
        <v>4.5138888888888895E-2</v>
      </c>
      <c r="S978" s="4">
        <v>0.5625</v>
      </c>
      <c r="T978" s="4">
        <v>0.62152777777777779</v>
      </c>
      <c r="U978" s="5">
        <f>Tabella1[[#This Row],[ORA FINE POMERIGGIO]]-Tabella1[[#This Row],[ORA INIZIO POMERIGGIO]]</f>
        <v>5.902777777777779E-2</v>
      </c>
      <c r="V978" s="5">
        <f>Tabella1[[#This Row],[TOT. TEMPO POMERIGGIO]]+Tabella1[[#This Row],[TOT. TEMPO MATTINA]]</f>
        <v>0.10416666666666669</v>
      </c>
      <c r="W978" s="7">
        <f>((HOUR(Tabella1[[#This Row],[TOT. ORE]])*60)+MINUTE(Tabella1[[#This Row],[TOT. ORE]]))</f>
        <v>150</v>
      </c>
      <c r="Y978" s="6">
        <f>Tabella1[[#This Row],[TOT. MINUTI]]-Tabella1[[#This Row],[FERMO MACCHINA]]</f>
        <v>150</v>
      </c>
      <c r="Z978" s="6">
        <f>ROUNDDOWN(Tabella1[[#This Row],[DIFFERENZA EFFETTIVA - SCARTI]]/Tabella1[[#This Row],[TEMPO EFFETTIVO]]*60,0)</f>
        <v>400</v>
      </c>
    </row>
    <row r="979" spans="1:27" x14ac:dyDescent="0.25">
      <c r="A979" s="1">
        <v>44694</v>
      </c>
      <c r="B979">
        <v>11</v>
      </c>
      <c r="C979" s="6" t="str">
        <f>VLOOKUP(Tabella1[[#This Row],[COD. OPERATORE]],Tabella3[],2,FALSE)</f>
        <v>ILENIA</v>
      </c>
      <c r="D979" t="s">
        <v>16</v>
      </c>
      <c r="E979" t="s">
        <v>127</v>
      </c>
      <c r="F979">
        <v>6</v>
      </c>
      <c r="G979" s="6" t="str">
        <f>VLOOKUP(Tabella1[[#This Row],[COD. MACCHINA]],Tabella35[],2,FALSE)</f>
        <v>MSA matr.4319</v>
      </c>
      <c r="H979">
        <v>601806</v>
      </c>
      <c r="I979">
        <v>602109</v>
      </c>
      <c r="J979" s="6">
        <f>Tabella1[[#This Row],[ASS. FINALI]]-Tabella1[[#This Row],[ASS.INIZIALI]]</f>
        <v>303</v>
      </c>
      <c r="K979" t="s">
        <v>20</v>
      </c>
      <c r="M979" s="6">
        <f>ROUNDDOWN(IF(Tabella1[[#This Row],[DOPPIO OPERATORE '[SI/NO']]]="SI",Tabella1[[#This Row],[DIFFERENZA]]/2,Tabella1[[#This Row],[DIFFERENZA]]),0)</f>
        <v>303</v>
      </c>
      <c r="O979" s="6">
        <f>Tabella1[[#This Row],[DIFFERENZA EFFETTIVA SE DOPPIO OPERATORE]]-Tabella1[[#This Row],[SCARTI]]</f>
        <v>303</v>
      </c>
      <c r="P979" s="4">
        <v>0.62152777777777779</v>
      </c>
      <c r="Q979" s="4">
        <v>0.6875</v>
      </c>
      <c r="R979" s="5">
        <f>Tabella1[[#This Row],[ORA FINE MATTINA]]-Tabella1[[#This Row],[ORA INIZIO MATTINA]]</f>
        <v>6.597222222222221E-2</v>
      </c>
      <c r="S979" s="4"/>
      <c r="T979" s="4"/>
      <c r="U979" s="5">
        <f>Tabella1[[#This Row],[ORA FINE POMERIGGIO]]-Tabella1[[#This Row],[ORA INIZIO POMERIGGIO]]</f>
        <v>0</v>
      </c>
      <c r="V979" s="5">
        <f>Tabella1[[#This Row],[TOT. TEMPO POMERIGGIO]]+Tabella1[[#This Row],[TOT. TEMPO MATTINA]]</f>
        <v>6.597222222222221E-2</v>
      </c>
      <c r="W979" s="7">
        <f>((HOUR(Tabella1[[#This Row],[TOT. ORE]])*60)+MINUTE(Tabella1[[#This Row],[TOT. ORE]]))</f>
        <v>95</v>
      </c>
      <c r="Y979" s="6">
        <f>Tabella1[[#This Row],[TOT. MINUTI]]-Tabella1[[#This Row],[FERMO MACCHINA]]</f>
        <v>95</v>
      </c>
      <c r="Z979" s="6">
        <f>ROUNDDOWN(Tabella1[[#This Row],[DIFFERENZA EFFETTIVA - SCARTI]]/Tabella1[[#This Row],[TEMPO EFFETTIVO]]*60,0)</f>
        <v>191</v>
      </c>
    </row>
    <row r="980" spans="1:27" x14ac:dyDescent="0.25">
      <c r="A980" s="1">
        <v>44694</v>
      </c>
      <c r="B980">
        <v>11</v>
      </c>
      <c r="C980" s="6" t="str">
        <f>VLOOKUP(Tabella1[[#This Row],[COD. OPERATORE]],Tabella3[],2,FALSE)</f>
        <v>ILENIA</v>
      </c>
      <c r="D980" t="s">
        <v>16</v>
      </c>
      <c r="E980" t="s">
        <v>62</v>
      </c>
      <c r="F980">
        <v>9</v>
      </c>
      <c r="G980" s="6" t="str">
        <f>VLOOKUP(Tabella1[[#This Row],[COD. MACCHINA]],Tabella35[],2,FALSE)</f>
        <v>MONTAGGIO ANELLINI</v>
      </c>
      <c r="H980">
        <v>0</v>
      </c>
      <c r="I980">
        <v>540</v>
      </c>
      <c r="J980" s="6">
        <f>Tabella1[[#This Row],[ASS. FINALI]]-Tabella1[[#This Row],[ASS.INIZIALI]]</f>
        <v>540</v>
      </c>
      <c r="K980" t="s">
        <v>20</v>
      </c>
      <c r="M980" s="6">
        <f>ROUNDDOWN(IF(Tabella1[[#This Row],[DOPPIO OPERATORE '[SI/NO']]]="SI",Tabella1[[#This Row],[DIFFERENZA]]/2,Tabella1[[#This Row],[DIFFERENZA]]),0)</f>
        <v>540</v>
      </c>
      <c r="O980" s="6">
        <f>Tabella1[[#This Row],[DIFFERENZA EFFETTIVA SE DOPPIO OPERATORE]]-Tabella1[[#This Row],[SCARTI]]</f>
        <v>540</v>
      </c>
      <c r="P980" s="4">
        <v>0.6875</v>
      </c>
      <c r="Q980" s="4">
        <v>0.72916666666666663</v>
      </c>
      <c r="R980" s="5">
        <f>Tabella1[[#This Row],[ORA FINE MATTINA]]-Tabella1[[#This Row],[ORA INIZIO MATTINA]]</f>
        <v>4.166666666666663E-2</v>
      </c>
      <c r="S980" s="4"/>
      <c r="T980" s="4"/>
      <c r="U980" s="5">
        <f>Tabella1[[#This Row],[ORA FINE POMERIGGIO]]-Tabella1[[#This Row],[ORA INIZIO POMERIGGIO]]</f>
        <v>0</v>
      </c>
      <c r="V980" s="5">
        <f>Tabella1[[#This Row],[TOT. TEMPO POMERIGGIO]]+Tabella1[[#This Row],[TOT. TEMPO MATTINA]]</f>
        <v>4.166666666666663E-2</v>
      </c>
      <c r="W980" s="7">
        <f>((HOUR(Tabella1[[#This Row],[TOT. ORE]])*60)+MINUTE(Tabella1[[#This Row],[TOT. ORE]]))</f>
        <v>60</v>
      </c>
      <c r="Y980" s="6">
        <f>Tabella1[[#This Row],[TOT. MINUTI]]-Tabella1[[#This Row],[FERMO MACCHINA]]</f>
        <v>60</v>
      </c>
      <c r="Z980" s="6">
        <f>ROUNDDOWN(Tabella1[[#This Row],[DIFFERENZA EFFETTIVA - SCARTI]]/Tabella1[[#This Row],[TEMPO EFFETTIVO]]*60,0)</f>
        <v>540</v>
      </c>
      <c r="AA980" t="s">
        <v>396</v>
      </c>
    </row>
    <row r="981" spans="1:27" x14ac:dyDescent="0.25">
      <c r="A981" s="1">
        <v>44697</v>
      </c>
      <c r="B981">
        <v>11</v>
      </c>
      <c r="C981" s="6" t="str">
        <f>VLOOKUP(Tabella1[[#This Row],[COD. OPERATORE]],Tabella3[],2,FALSE)</f>
        <v>ILENIA</v>
      </c>
      <c r="D981" t="s">
        <v>56</v>
      </c>
      <c r="E981" t="s">
        <v>90</v>
      </c>
      <c r="F981" t="s">
        <v>64</v>
      </c>
      <c r="G981" s="6" t="str">
        <f>VLOOKUP(Tabella1[[#This Row],[COD. MACCHINA]],Tabella35[],2,FALSE)</f>
        <v>MANUALE</v>
      </c>
      <c r="H981">
        <v>0</v>
      </c>
      <c r="I981">
        <v>1000</v>
      </c>
      <c r="J981" s="6">
        <f>Tabella1[[#This Row],[ASS. FINALI]]-Tabella1[[#This Row],[ASS.INIZIALI]]</f>
        <v>1000</v>
      </c>
      <c r="K981" t="s">
        <v>58</v>
      </c>
      <c r="L981">
        <v>1</v>
      </c>
      <c r="M981" s="6">
        <f>ROUNDDOWN(IF(Tabella1[[#This Row],[DOPPIO OPERATORE '[SI/NO']]]="SI",Tabella1[[#This Row],[DIFFERENZA]]/2,Tabella1[[#This Row],[DIFFERENZA]]),0)</f>
        <v>500</v>
      </c>
      <c r="O981" s="6">
        <f>Tabella1[[#This Row],[DIFFERENZA EFFETTIVA SE DOPPIO OPERATORE]]-Tabella1[[#This Row],[SCARTI]]</f>
        <v>500</v>
      </c>
      <c r="P981" s="4">
        <v>0.33333333333333331</v>
      </c>
      <c r="Q981" s="4">
        <v>0.5</v>
      </c>
      <c r="R981" s="5">
        <f>Tabella1[[#This Row],[ORA FINE MATTINA]]-Tabella1[[#This Row],[ORA INIZIO MATTINA]]</f>
        <v>0.16666666666666669</v>
      </c>
      <c r="S981" s="4">
        <v>0.5625</v>
      </c>
      <c r="T981" s="4">
        <v>0.65625</v>
      </c>
      <c r="U981" s="5">
        <f>Tabella1[[#This Row],[ORA FINE POMERIGGIO]]-Tabella1[[#This Row],[ORA INIZIO POMERIGGIO]]</f>
        <v>9.375E-2</v>
      </c>
      <c r="V981" s="5">
        <f>Tabella1[[#This Row],[TOT. TEMPO POMERIGGIO]]+Tabella1[[#This Row],[TOT. TEMPO MATTINA]]</f>
        <v>0.26041666666666669</v>
      </c>
      <c r="W981" s="7">
        <f>((HOUR(Tabella1[[#This Row],[TOT. ORE]])*60)+MINUTE(Tabella1[[#This Row],[TOT. ORE]]))</f>
        <v>375</v>
      </c>
      <c r="Y981" s="6">
        <f>Tabella1[[#This Row],[TOT. MINUTI]]-Tabella1[[#This Row],[FERMO MACCHINA]]</f>
        <v>375</v>
      </c>
      <c r="Z981" s="6">
        <f>ROUNDDOWN(Tabella1[[#This Row],[DIFFERENZA EFFETTIVA - SCARTI]]/Tabella1[[#This Row],[TEMPO EFFETTIVO]]*60,0)</f>
        <v>80</v>
      </c>
    </row>
    <row r="982" spans="1:27" x14ac:dyDescent="0.25">
      <c r="A982" s="1">
        <v>44697</v>
      </c>
      <c r="B982">
        <v>11</v>
      </c>
      <c r="C982" s="6" t="str">
        <f>VLOOKUP(Tabella1[[#This Row],[COD. OPERATORE]],Tabella3[],2,FALSE)</f>
        <v>ILENIA</v>
      </c>
      <c r="D982" t="s">
        <v>56</v>
      </c>
      <c r="E982" t="s">
        <v>188</v>
      </c>
      <c r="F982" t="s">
        <v>64</v>
      </c>
      <c r="G982" s="6" t="str">
        <f>VLOOKUP(Tabella1[[#This Row],[COD. MACCHINA]],Tabella35[],2,FALSE)</f>
        <v>MANUALE</v>
      </c>
      <c r="H982">
        <v>0</v>
      </c>
      <c r="I982">
        <v>326</v>
      </c>
      <c r="J982" s="6">
        <f>Tabella1[[#This Row],[ASS. FINALI]]-Tabella1[[#This Row],[ASS.INIZIALI]]</f>
        <v>326</v>
      </c>
      <c r="K982" t="s">
        <v>58</v>
      </c>
      <c r="L982">
        <v>1</v>
      </c>
      <c r="M982" s="6">
        <f>ROUNDDOWN(IF(Tabella1[[#This Row],[DOPPIO OPERATORE '[SI/NO']]]="SI",Tabella1[[#This Row],[DIFFERENZA]]/2,Tabella1[[#This Row],[DIFFERENZA]]),0)</f>
        <v>163</v>
      </c>
      <c r="O982" s="6">
        <f>Tabella1[[#This Row],[DIFFERENZA EFFETTIVA SE DOPPIO OPERATORE]]-Tabella1[[#This Row],[SCARTI]]</f>
        <v>163</v>
      </c>
      <c r="P982" s="4">
        <v>0.65972222222222221</v>
      </c>
      <c r="Q982" s="4">
        <v>0.72916666666666663</v>
      </c>
      <c r="R982" s="5">
        <f>Tabella1[[#This Row],[ORA FINE MATTINA]]-Tabella1[[#This Row],[ORA INIZIO MATTINA]]</f>
        <v>6.944444444444442E-2</v>
      </c>
      <c r="S982" s="4"/>
      <c r="T982" s="4"/>
      <c r="U982" s="5">
        <f>Tabella1[[#This Row],[ORA FINE POMERIGGIO]]-Tabella1[[#This Row],[ORA INIZIO POMERIGGIO]]</f>
        <v>0</v>
      </c>
      <c r="V982" s="5">
        <f>Tabella1[[#This Row],[TOT. TEMPO POMERIGGIO]]+Tabella1[[#This Row],[TOT. TEMPO MATTINA]]</f>
        <v>6.944444444444442E-2</v>
      </c>
      <c r="W982" s="7">
        <f>((HOUR(Tabella1[[#This Row],[TOT. ORE]])*60)+MINUTE(Tabella1[[#This Row],[TOT. ORE]]))</f>
        <v>100</v>
      </c>
      <c r="Y982" s="6">
        <f>Tabella1[[#This Row],[TOT. MINUTI]]-Tabella1[[#This Row],[FERMO MACCHINA]]</f>
        <v>100</v>
      </c>
      <c r="Z982" s="6">
        <f>ROUNDDOWN(Tabella1[[#This Row],[DIFFERENZA EFFETTIVA - SCARTI]]/Tabella1[[#This Row],[TEMPO EFFETTIVO]]*60,0)</f>
        <v>97</v>
      </c>
    </row>
    <row r="983" spans="1:27" x14ac:dyDescent="0.25">
      <c r="A983" s="1">
        <v>44698</v>
      </c>
      <c r="B983">
        <v>11</v>
      </c>
      <c r="C983" s="6" t="str">
        <f>VLOOKUP(Tabella1[[#This Row],[COD. OPERATORE]],Tabella3[],2,FALSE)</f>
        <v>ILENIA</v>
      </c>
      <c r="D983" t="s">
        <v>74</v>
      </c>
      <c r="E983" t="s">
        <v>285</v>
      </c>
      <c r="F983">
        <v>21</v>
      </c>
      <c r="G983" s="6" t="str">
        <f>VLOOKUP(Tabella1[[#This Row],[COD. MACCHINA]],Tabella35[],2,FALSE)</f>
        <v>PRESSA MANUALE</v>
      </c>
      <c r="H983">
        <v>0</v>
      </c>
      <c r="I983">
        <v>5300</v>
      </c>
      <c r="J983" s="6">
        <f>Tabella1[[#This Row],[ASS. FINALI]]-Tabella1[[#This Row],[ASS.INIZIALI]]</f>
        <v>5300</v>
      </c>
      <c r="K983" t="s">
        <v>20</v>
      </c>
      <c r="M983" s="6">
        <f>ROUNDDOWN(IF(Tabella1[[#This Row],[DOPPIO OPERATORE '[SI/NO']]]="SI",Tabella1[[#This Row],[DIFFERENZA]]/2,Tabella1[[#This Row],[DIFFERENZA]]),0)</f>
        <v>5300</v>
      </c>
      <c r="O983" s="6">
        <f>Tabella1[[#This Row],[DIFFERENZA EFFETTIVA SE DOPPIO OPERATORE]]-Tabella1[[#This Row],[SCARTI]]</f>
        <v>5300</v>
      </c>
      <c r="P983" s="4">
        <v>0.33333333333333331</v>
      </c>
      <c r="Q983" s="4">
        <v>0.5</v>
      </c>
      <c r="R983" s="5">
        <f>Tabella1[[#This Row],[ORA FINE MATTINA]]-Tabella1[[#This Row],[ORA INIZIO MATTINA]]</f>
        <v>0.16666666666666669</v>
      </c>
      <c r="S983" s="4">
        <v>0.5625</v>
      </c>
      <c r="T983" s="4">
        <v>0.72916666666666663</v>
      </c>
      <c r="U983" s="5">
        <f>Tabella1[[#This Row],[ORA FINE POMERIGGIO]]-Tabella1[[#This Row],[ORA INIZIO POMERIGGIO]]</f>
        <v>0.16666666666666663</v>
      </c>
      <c r="V983" s="5">
        <f>Tabella1[[#This Row],[TOT. TEMPO POMERIGGIO]]+Tabella1[[#This Row],[TOT. TEMPO MATTINA]]</f>
        <v>0.33333333333333331</v>
      </c>
      <c r="W983" s="7">
        <f>((HOUR(Tabella1[[#This Row],[TOT. ORE]])*60)+MINUTE(Tabella1[[#This Row],[TOT. ORE]]))</f>
        <v>480</v>
      </c>
      <c r="Y983" s="6">
        <f>Tabella1[[#This Row],[TOT. MINUTI]]-Tabella1[[#This Row],[FERMO MACCHINA]]</f>
        <v>480</v>
      </c>
      <c r="Z983" s="6">
        <f>ROUNDDOWN(Tabella1[[#This Row],[DIFFERENZA EFFETTIVA - SCARTI]]/Tabella1[[#This Row],[TEMPO EFFETTIVO]]*60,0)</f>
        <v>662</v>
      </c>
    </row>
    <row r="984" spans="1:27" x14ac:dyDescent="0.25">
      <c r="A984" s="1">
        <v>44699</v>
      </c>
      <c r="B984">
        <v>11</v>
      </c>
      <c r="C984" s="6" t="str">
        <f>VLOOKUP(Tabella1[[#This Row],[COD. OPERATORE]],Tabella3[],2,FALSE)</f>
        <v>ILENIA</v>
      </c>
      <c r="D984" t="s">
        <v>74</v>
      </c>
      <c r="E984" t="s">
        <v>285</v>
      </c>
      <c r="F984">
        <v>21</v>
      </c>
      <c r="G984" s="6" t="str">
        <f>VLOOKUP(Tabella1[[#This Row],[COD. MACCHINA]],Tabella35[],2,FALSE)</f>
        <v>PRESSA MANUALE</v>
      </c>
      <c r="H984">
        <v>5300</v>
      </c>
      <c r="I984">
        <v>8500</v>
      </c>
      <c r="J984" s="6">
        <f>Tabella1[[#This Row],[ASS. FINALI]]-Tabella1[[#This Row],[ASS.INIZIALI]]</f>
        <v>3200</v>
      </c>
      <c r="K984" t="s">
        <v>20</v>
      </c>
      <c r="M984" s="6">
        <f>ROUNDDOWN(IF(Tabella1[[#This Row],[DOPPIO OPERATORE '[SI/NO']]]="SI",Tabella1[[#This Row],[DIFFERENZA]]/2,Tabella1[[#This Row],[DIFFERENZA]]),0)</f>
        <v>3200</v>
      </c>
      <c r="O984" s="6">
        <f>Tabella1[[#This Row],[DIFFERENZA EFFETTIVA SE DOPPIO OPERATORE]]-Tabella1[[#This Row],[SCARTI]]</f>
        <v>3200</v>
      </c>
      <c r="P984" s="4">
        <v>0.39583333333333331</v>
      </c>
      <c r="Q984" s="4">
        <v>0.5</v>
      </c>
      <c r="R984" s="5">
        <f>Tabella1[[#This Row],[ORA FINE MATTINA]]-Tabella1[[#This Row],[ORA INIZIO MATTINA]]</f>
        <v>0.10416666666666669</v>
      </c>
      <c r="S984" s="4">
        <v>0.5625</v>
      </c>
      <c r="T984" s="4">
        <v>0.72916666666666663</v>
      </c>
      <c r="U984" s="5">
        <f>Tabella1[[#This Row],[ORA FINE POMERIGGIO]]-Tabella1[[#This Row],[ORA INIZIO POMERIGGIO]]</f>
        <v>0.16666666666666663</v>
      </c>
      <c r="V984" s="5">
        <f>Tabella1[[#This Row],[TOT. TEMPO POMERIGGIO]]+Tabella1[[#This Row],[TOT. TEMPO MATTINA]]</f>
        <v>0.27083333333333331</v>
      </c>
      <c r="W984" s="7">
        <f>((HOUR(Tabella1[[#This Row],[TOT. ORE]])*60)+MINUTE(Tabella1[[#This Row],[TOT. ORE]]))</f>
        <v>390</v>
      </c>
      <c r="Y984" s="6">
        <f>Tabella1[[#This Row],[TOT. MINUTI]]-Tabella1[[#This Row],[FERMO MACCHINA]]</f>
        <v>390</v>
      </c>
      <c r="Z984" s="6">
        <f>ROUNDDOWN(Tabella1[[#This Row],[DIFFERENZA EFFETTIVA - SCARTI]]/Tabella1[[#This Row],[TEMPO EFFETTIVO]]*60,0)</f>
        <v>492</v>
      </c>
      <c r="AA984" t="s">
        <v>399</v>
      </c>
    </row>
    <row r="985" spans="1:27" x14ac:dyDescent="0.25">
      <c r="A985" s="1">
        <v>44693</v>
      </c>
      <c r="B985">
        <v>33</v>
      </c>
      <c r="C985" s="6" t="str">
        <f>VLOOKUP(Tabella1[[#This Row],[COD. OPERATORE]],Tabella3[],2,FALSE)</f>
        <v>KETTY</v>
      </c>
      <c r="D985" t="s">
        <v>74</v>
      </c>
      <c r="E985" t="s">
        <v>335</v>
      </c>
      <c r="F985">
        <v>22</v>
      </c>
      <c r="G985" s="6" t="str">
        <f>VLOOKUP(Tabella1[[#This Row],[COD. MACCHINA]],Tabella35[],2,FALSE)</f>
        <v>LASER VIOLA</v>
      </c>
      <c r="H985">
        <v>701</v>
      </c>
      <c r="I985">
        <v>900</v>
      </c>
      <c r="J985" s="6">
        <f>Tabella1[[#This Row],[ASS. FINALI]]-Tabella1[[#This Row],[ASS.INIZIALI]]</f>
        <v>199</v>
      </c>
      <c r="K985" t="s">
        <v>20</v>
      </c>
      <c r="M985" s="6">
        <f>ROUNDDOWN(IF(Tabella1[[#This Row],[DOPPIO OPERATORE '[SI/NO']]]="SI",Tabella1[[#This Row],[DIFFERENZA]]/2,Tabella1[[#This Row],[DIFFERENZA]]),0)</f>
        <v>199</v>
      </c>
      <c r="O985" s="6">
        <f>Tabella1[[#This Row],[DIFFERENZA EFFETTIVA SE DOPPIO OPERATORE]]-Tabella1[[#This Row],[SCARTI]]</f>
        <v>199</v>
      </c>
      <c r="P985" s="4">
        <v>0.59375</v>
      </c>
      <c r="Q985" s="4">
        <v>0.67361111111111116</v>
      </c>
      <c r="R985" s="5">
        <f>Tabella1[[#This Row],[ORA FINE MATTINA]]-Tabella1[[#This Row],[ORA INIZIO MATTINA]]</f>
        <v>7.986111111111116E-2</v>
      </c>
      <c r="S985" s="4"/>
      <c r="T985" s="4"/>
      <c r="U985" s="5">
        <f>Tabella1[[#This Row],[ORA FINE POMERIGGIO]]-Tabella1[[#This Row],[ORA INIZIO POMERIGGIO]]</f>
        <v>0</v>
      </c>
      <c r="V985" s="5">
        <f>Tabella1[[#This Row],[TOT. TEMPO POMERIGGIO]]+Tabella1[[#This Row],[TOT. TEMPO MATTINA]]</f>
        <v>7.986111111111116E-2</v>
      </c>
      <c r="W985" s="7">
        <f>((HOUR(Tabella1[[#This Row],[TOT. ORE]])*60)+MINUTE(Tabella1[[#This Row],[TOT. ORE]]))</f>
        <v>115</v>
      </c>
      <c r="Y985" s="6">
        <f>Tabella1[[#This Row],[TOT. MINUTI]]-Tabella1[[#This Row],[FERMO MACCHINA]]</f>
        <v>115</v>
      </c>
      <c r="Z985" s="6">
        <f>ROUNDDOWN(Tabella1[[#This Row],[DIFFERENZA EFFETTIVA - SCARTI]]/Tabella1[[#This Row],[TEMPO EFFETTIVO]]*60,0)</f>
        <v>103</v>
      </c>
      <c r="AA985" t="s">
        <v>66</v>
      </c>
    </row>
    <row r="986" spans="1:27" x14ac:dyDescent="0.25">
      <c r="A986" s="1">
        <v>44693</v>
      </c>
      <c r="B986">
        <v>33</v>
      </c>
      <c r="C986" s="6" t="str">
        <f>VLOOKUP(Tabella1[[#This Row],[COD. OPERATORE]],Tabella3[],2,FALSE)</f>
        <v>KETTY</v>
      </c>
      <c r="D986" t="s">
        <v>74</v>
      </c>
      <c r="E986" t="s">
        <v>344</v>
      </c>
      <c r="F986">
        <v>4</v>
      </c>
      <c r="G986" s="6" t="str">
        <f>VLOOKUP(Tabella1[[#This Row],[COD. MACCHINA]],Tabella35[],2,FALSE)</f>
        <v>LASER VERDE</v>
      </c>
      <c r="H986">
        <v>594</v>
      </c>
      <c r="I986">
        <v>810</v>
      </c>
      <c r="J986" s="6">
        <f>Tabella1[[#This Row],[ASS. FINALI]]-Tabella1[[#This Row],[ASS.INIZIALI]]</f>
        <v>216</v>
      </c>
      <c r="K986" t="s">
        <v>20</v>
      </c>
      <c r="M986" s="6">
        <f>ROUNDDOWN(IF(Tabella1[[#This Row],[DOPPIO OPERATORE '[SI/NO']]]="SI",Tabella1[[#This Row],[DIFFERENZA]]/2,Tabella1[[#This Row],[DIFFERENZA]]),0)</f>
        <v>216</v>
      </c>
      <c r="O986" s="6">
        <f>Tabella1[[#This Row],[DIFFERENZA EFFETTIVA SE DOPPIO OPERATORE]]-Tabella1[[#This Row],[SCARTI]]</f>
        <v>216</v>
      </c>
      <c r="P986" s="4">
        <v>0.59375</v>
      </c>
      <c r="Q986" s="4">
        <v>0.67361111111111116</v>
      </c>
      <c r="R986" s="5">
        <f>Tabella1[[#This Row],[ORA FINE MATTINA]]-Tabella1[[#This Row],[ORA INIZIO MATTINA]]</f>
        <v>7.986111111111116E-2</v>
      </c>
      <c r="S986" s="4"/>
      <c r="T986" s="4"/>
      <c r="U986" s="5">
        <f>Tabella1[[#This Row],[ORA FINE POMERIGGIO]]-Tabella1[[#This Row],[ORA INIZIO POMERIGGIO]]</f>
        <v>0</v>
      </c>
      <c r="V986" s="5">
        <f>Tabella1[[#This Row],[TOT. TEMPO POMERIGGIO]]+Tabella1[[#This Row],[TOT. TEMPO MATTINA]]</f>
        <v>7.986111111111116E-2</v>
      </c>
      <c r="W986" s="7">
        <f>((HOUR(Tabella1[[#This Row],[TOT. ORE]])*60)+MINUTE(Tabella1[[#This Row],[TOT. ORE]]))</f>
        <v>115</v>
      </c>
      <c r="Y986" s="6">
        <f>Tabella1[[#This Row],[TOT. MINUTI]]-Tabella1[[#This Row],[FERMO MACCHINA]]</f>
        <v>115</v>
      </c>
      <c r="Z986" s="6">
        <f>ROUNDDOWN(Tabella1[[#This Row],[DIFFERENZA EFFETTIVA - SCARTI]]/Tabella1[[#This Row],[TEMPO EFFETTIVO]]*60,0)</f>
        <v>112</v>
      </c>
    </row>
    <row r="987" spans="1:27" x14ac:dyDescent="0.25">
      <c r="A987" s="1">
        <v>44693</v>
      </c>
      <c r="B987">
        <v>33</v>
      </c>
      <c r="C987" s="6" t="str">
        <f>VLOOKUP(Tabella1[[#This Row],[COD. OPERATORE]],Tabella3[],2,FALSE)</f>
        <v>KETTY</v>
      </c>
      <c r="D987" t="s">
        <v>16</v>
      </c>
      <c r="E987" t="s">
        <v>97</v>
      </c>
      <c r="F987">
        <v>6</v>
      </c>
      <c r="G987" s="6" t="str">
        <f>VLOOKUP(Tabella1[[#This Row],[COD. MACCHINA]],Tabella35[],2,FALSE)</f>
        <v>MSA matr.4319</v>
      </c>
      <c r="H987">
        <v>600678</v>
      </c>
      <c r="I987">
        <v>600803</v>
      </c>
      <c r="J987" s="6">
        <f>Tabella1[[#This Row],[ASS. FINALI]]-Tabella1[[#This Row],[ASS.INIZIALI]]</f>
        <v>125</v>
      </c>
      <c r="K987" t="s">
        <v>20</v>
      </c>
      <c r="M987" s="6">
        <f>ROUNDDOWN(IF(Tabella1[[#This Row],[DOPPIO OPERATORE '[SI/NO']]]="SI",Tabella1[[#This Row],[DIFFERENZA]]/2,Tabella1[[#This Row],[DIFFERENZA]]),0)</f>
        <v>125</v>
      </c>
      <c r="O987" s="6">
        <f>Tabella1[[#This Row],[DIFFERENZA EFFETTIVA SE DOPPIO OPERATORE]]-Tabella1[[#This Row],[SCARTI]]</f>
        <v>125</v>
      </c>
      <c r="P987" s="4">
        <v>0.67361111111111116</v>
      </c>
      <c r="Q987" s="4">
        <v>0.6875</v>
      </c>
      <c r="R987" s="5">
        <f>Tabella1[[#This Row],[ORA FINE MATTINA]]-Tabella1[[#This Row],[ORA INIZIO MATTINA]]</f>
        <v>1.388888888888884E-2</v>
      </c>
      <c r="S987" s="4"/>
      <c r="T987" s="4"/>
      <c r="U987" s="5">
        <f>Tabella1[[#This Row],[ORA FINE POMERIGGIO]]-Tabella1[[#This Row],[ORA INIZIO POMERIGGIO]]</f>
        <v>0</v>
      </c>
      <c r="V987" s="5">
        <f>Tabella1[[#This Row],[TOT. TEMPO POMERIGGIO]]+Tabella1[[#This Row],[TOT. TEMPO MATTINA]]</f>
        <v>1.388888888888884E-2</v>
      </c>
      <c r="W987" s="7">
        <f>((HOUR(Tabella1[[#This Row],[TOT. ORE]])*60)+MINUTE(Tabella1[[#This Row],[TOT. ORE]]))</f>
        <v>20</v>
      </c>
      <c r="Y987" s="6">
        <f>Tabella1[[#This Row],[TOT. MINUTI]]-Tabella1[[#This Row],[FERMO MACCHINA]]</f>
        <v>20</v>
      </c>
      <c r="Z987" s="6">
        <f>ROUNDDOWN(Tabella1[[#This Row],[DIFFERENZA EFFETTIVA - SCARTI]]/Tabella1[[#This Row],[TEMPO EFFETTIVO]]*60,0)</f>
        <v>375</v>
      </c>
      <c r="AA987" t="s">
        <v>66</v>
      </c>
    </row>
    <row r="988" spans="1:27" x14ac:dyDescent="0.25">
      <c r="A988" s="1">
        <v>44693</v>
      </c>
      <c r="B988">
        <v>33</v>
      </c>
      <c r="C988" s="6" t="str">
        <f>VLOOKUP(Tabella1[[#This Row],[COD. OPERATORE]],Tabella3[],2,FALSE)</f>
        <v>KETTY</v>
      </c>
      <c r="D988" t="s">
        <v>16</v>
      </c>
      <c r="E988" t="s">
        <v>62</v>
      </c>
      <c r="F988">
        <v>9</v>
      </c>
      <c r="G988" s="6" t="str">
        <f>VLOOKUP(Tabella1[[#This Row],[COD. MACCHINA]],Tabella35[],2,FALSE)</f>
        <v>MONTAGGIO ANELLINI</v>
      </c>
      <c r="H988">
        <v>0</v>
      </c>
      <c r="I988">
        <v>700</v>
      </c>
      <c r="J988" s="6">
        <f>Tabella1[[#This Row],[ASS. FINALI]]-Tabella1[[#This Row],[ASS.INIZIALI]]</f>
        <v>700</v>
      </c>
      <c r="K988" t="s">
        <v>20</v>
      </c>
      <c r="M988" s="6">
        <f>ROUNDDOWN(IF(Tabella1[[#This Row],[DOPPIO OPERATORE '[SI/NO']]]="SI",Tabella1[[#This Row],[DIFFERENZA]]/2,Tabella1[[#This Row],[DIFFERENZA]]),0)</f>
        <v>700</v>
      </c>
      <c r="O988" s="6">
        <f>Tabella1[[#This Row],[DIFFERENZA EFFETTIVA SE DOPPIO OPERATORE]]-Tabella1[[#This Row],[SCARTI]]</f>
        <v>700</v>
      </c>
      <c r="P988" s="4">
        <v>0.6875</v>
      </c>
      <c r="Q988" s="4">
        <v>0.72916666666666663</v>
      </c>
      <c r="R988" s="5">
        <f>Tabella1[[#This Row],[ORA FINE MATTINA]]-Tabella1[[#This Row],[ORA INIZIO MATTINA]]</f>
        <v>4.166666666666663E-2</v>
      </c>
      <c r="S988" s="4"/>
      <c r="T988" s="4"/>
      <c r="U988" s="5">
        <f>Tabella1[[#This Row],[ORA FINE POMERIGGIO]]-Tabella1[[#This Row],[ORA INIZIO POMERIGGIO]]</f>
        <v>0</v>
      </c>
      <c r="V988" s="5">
        <f>Tabella1[[#This Row],[TOT. TEMPO POMERIGGIO]]+Tabella1[[#This Row],[TOT. TEMPO MATTINA]]</f>
        <v>4.166666666666663E-2</v>
      </c>
      <c r="W988" s="7">
        <f>((HOUR(Tabella1[[#This Row],[TOT. ORE]])*60)+MINUTE(Tabella1[[#This Row],[TOT. ORE]]))</f>
        <v>60</v>
      </c>
      <c r="Y988" s="6">
        <f>Tabella1[[#This Row],[TOT. MINUTI]]-Tabella1[[#This Row],[FERMO MACCHINA]]</f>
        <v>60</v>
      </c>
      <c r="Z988" s="6">
        <f>ROUNDDOWN(Tabella1[[#This Row],[DIFFERENZA EFFETTIVA - SCARTI]]/Tabella1[[#This Row],[TEMPO EFFETTIVO]]*60,0)</f>
        <v>700</v>
      </c>
      <c r="AA988" t="s">
        <v>66</v>
      </c>
    </row>
    <row r="989" spans="1:27" x14ac:dyDescent="0.25">
      <c r="A989" s="1">
        <v>44694</v>
      </c>
      <c r="B989">
        <v>33</v>
      </c>
      <c r="C989" s="6" t="str">
        <f>VLOOKUP(Tabella1[[#This Row],[COD. OPERATORE]],Tabella3[],2,FALSE)</f>
        <v>KETTY</v>
      </c>
      <c r="D989" t="s">
        <v>16</v>
      </c>
      <c r="E989" t="s">
        <v>62</v>
      </c>
      <c r="F989">
        <v>9</v>
      </c>
      <c r="G989" s="6" t="str">
        <f>VLOOKUP(Tabella1[[#This Row],[COD. MACCHINA]],Tabella35[],2,FALSE)</f>
        <v>MONTAGGIO ANELLINI</v>
      </c>
      <c r="H989">
        <v>0</v>
      </c>
      <c r="I989">
        <v>900</v>
      </c>
      <c r="J989" s="6">
        <f>Tabella1[[#This Row],[ASS. FINALI]]-Tabella1[[#This Row],[ASS.INIZIALI]]</f>
        <v>900</v>
      </c>
      <c r="K989" t="s">
        <v>20</v>
      </c>
      <c r="M989" s="6">
        <f>ROUNDDOWN(IF(Tabella1[[#This Row],[DOPPIO OPERATORE '[SI/NO']]]="SI",Tabella1[[#This Row],[DIFFERENZA]]/2,Tabella1[[#This Row],[DIFFERENZA]]),0)</f>
        <v>900</v>
      </c>
      <c r="O989" s="6">
        <f>Tabella1[[#This Row],[DIFFERENZA EFFETTIVA SE DOPPIO OPERATORE]]-Tabella1[[#This Row],[SCARTI]]</f>
        <v>900</v>
      </c>
      <c r="P989" s="4">
        <v>0.3576388888888889</v>
      </c>
      <c r="Q989" s="4">
        <v>0.3888888888888889</v>
      </c>
      <c r="R989" s="5">
        <f>Tabella1[[#This Row],[ORA FINE MATTINA]]-Tabella1[[#This Row],[ORA INIZIO MATTINA]]</f>
        <v>3.125E-2</v>
      </c>
      <c r="S989" s="4"/>
      <c r="T989" s="4"/>
      <c r="U989" s="5">
        <f>Tabella1[[#This Row],[ORA FINE POMERIGGIO]]-Tabella1[[#This Row],[ORA INIZIO POMERIGGIO]]</f>
        <v>0</v>
      </c>
      <c r="V989" s="5">
        <f>Tabella1[[#This Row],[TOT. TEMPO POMERIGGIO]]+Tabella1[[#This Row],[TOT. TEMPO MATTINA]]</f>
        <v>3.125E-2</v>
      </c>
      <c r="W989" s="7">
        <f>((HOUR(Tabella1[[#This Row],[TOT. ORE]])*60)+MINUTE(Tabella1[[#This Row],[TOT. ORE]]))</f>
        <v>45</v>
      </c>
      <c r="Y989" s="6">
        <f>Tabella1[[#This Row],[TOT. MINUTI]]-Tabella1[[#This Row],[FERMO MACCHINA]]</f>
        <v>45</v>
      </c>
      <c r="Z989" s="6">
        <f>ROUNDDOWN(Tabella1[[#This Row],[DIFFERENZA EFFETTIVA - SCARTI]]/Tabella1[[#This Row],[TEMPO EFFETTIVO]]*60,0)</f>
        <v>1200</v>
      </c>
    </row>
    <row r="990" spans="1:27" x14ac:dyDescent="0.25">
      <c r="A990" s="1">
        <v>44694</v>
      </c>
      <c r="B990">
        <v>33</v>
      </c>
      <c r="C990" s="6" t="str">
        <f>VLOOKUP(Tabella1[[#This Row],[COD. OPERATORE]],Tabella3[],2,FALSE)</f>
        <v>KETTY</v>
      </c>
      <c r="D990" t="s">
        <v>56</v>
      </c>
      <c r="E990" t="s">
        <v>400</v>
      </c>
      <c r="F990" t="s">
        <v>64</v>
      </c>
      <c r="G990" s="6" t="str">
        <f>VLOOKUP(Tabella1[[#This Row],[COD. MACCHINA]],Tabella35[],2,FALSE)</f>
        <v>MANUALE</v>
      </c>
      <c r="H990">
        <v>0</v>
      </c>
      <c r="I990">
        <v>440</v>
      </c>
      <c r="J990" s="6">
        <f>Tabella1[[#This Row],[ASS. FINALI]]-Tabella1[[#This Row],[ASS.INIZIALI]]</f>
        <v>440</v>
      </c>
      <c r="K990" t="s">
        <v>58</v>
      </c>
      <c r="L990">
        <v>30</v>
      </c>
      <c r="M990" s="6">
        <f>ROUNDDOWN(IF(Tabella1[[#This Row],[DOPPIO OPERATORE '[SI/NO']]]="SI",Tabella1[[#This Row],[DIFFERENZA]]/2,Tabella1[[#This Row],[DIFFERENZA]]),0)</f>
        <v>220</v>
      </c>
      <c r="O990" s="6">
        <f>Tabella1[[#This Row],[DIFFERENZA EFFETTIVA SE DOPPIO OPERATORE]]-Tabella1[[#This Row],[SCARTI]]</f>
        <v>220</v>
      </c>
      <c r="P990" s="4">
        <v>0.3888888888888889</v>
      </c>
      <c r="Q990" s="4">
        <v>0.5</v>
      </c>
      <c r="R990" s="5">
        <f>Tabella1[[#This Row],[ORA FINE MATTINA]]-Tabella1[[#This Row],[ORA INIZIO MATTINA]]</f>
        <v>0.1111111111111111</v>
      </c>
      <c r="S990" s="4">
        <v>0.5625</v>
      </c>
      <c r="T990" s="4">
        <v>0.72916666666666663</v>
      </c>
      <c r="U990" s="5">
        <f>Tabella1[[#This Row],[ORA FINE POMERIGGIO]]-Tabella1[[#This Row],[ORA INIZIO POMERIGGIO]]</f>
        <v>0.16666666666666663</v>
      </c>
      <c r="V990" s="5">
        <f>Tabella1[[#This Row],[TOT. TEMPO POMERIGGIO]]+Tabella1[[#This Row],[TOT. TEMPO MATTINA]]</f>
        <v>0.27777777777777773</v>
      </c>
      <c r="W990" s="7">
        <f>((HOUR(Tabella1[[#This Row],[TOT. ORE]])*60)+MINUTE(Tabella1[[#This Row],[TOT. ORE]]))</f>
        <v>400</v>
      </c>
      <c r="Y990" s="6">
        <f>Tabella1[[#This Row],[TOT. MINUTI]]-Tabella1[[#This Row],[FERMO MACCHINA]]</f>
        <v>400</v>
      </c>
      <c r="Z990" s="6">
        <f>ROUNDDOWN(Tabella1[[#This Row],[DIFFERENZA EFFETTIVA - SCARTI]]/Tabella1[[#This Row],[TEMPO EFFETTIVO]]*60,0)</f>
        <v>33</v>
      </c>
    </row>
    <row r="991" spans="1:27" x14ac:dyDescent="0.25">
      <c r="A991" s="1">
        <v>44697</v>
      </c>
      <c r="B991">
        <v>33</v>
      </c>
      <c r="C991" s="6" t="str">
        <f>VLOOKUP(Tabella1[[#This Row],[COD. OPERATORE]],Tabella3[],2,FALSE)</f>
        <v>KETTY</v>
      </c>
      <c r="D991" t="s">
        <v>56</v>
      </c>
      <c r="E991" t="s">
        <v>400</v>
      </c>
      <c r="F991" t="s">
        <v>64</v>
      </c>
      <c r="G991" s="6" t="str">
        <f>VLOOKUP(Tabella1[[#This Row],[COD. MACCHINA]],Tabella35[],2,FALSE)</f>
        <v>MANUALE</v>
      </c>
      <c r="H991">
        <v>440</v>
      </c>
      <c r="I991">
        <v>512</v>
      </c>
      <c r="J991" s="6">
        <f>Tabella1[[#This Row],[ASS. FINALI]]-Tabella1[[#This Row],[ASS.INIZIALI]]</f>
        <v>72</v>
      </c>
      <c r="K991" t="s">
        <v>20</v>
      </c>
      <c r="M991" s="6">
        <f>ROUNDDOWN(IF(Tabella1[[#This Row],[DOPPIO OPERATORE '[SI/NO']]]="SI",Tabella1[[#This Row],[DIFFERENZA]]/2,Tabella1[[#This Row],[DIFFERENZA]]),0)</f>
        <v>72</v>
      </c>
      <c r="O991" s="6">
        <f>Tabella1[[#This Row],[DIFFERENZA EFFETTIVA SE DOPPIO OPERATORE]]-Tabella1[[#This Row],[SCARTI]]</f>
        <v>72</v>
      </c>
      <c r="P991" s="4">
        <v>0.33333333333333331</v>
      </c>
      <c r="Q991" s="4">
        <v>0.39583333333333331</v>
      </c>
      <c r="R991" s="5">
        <f>Tabella1[[#This Row],[ORA FINE MATTINA]]-Tabella1[[#This Row],[ORA INIZIO MATTINA]]</f>
        <v>6.25E-2</v>
      </c>
      <c r="S991" s="4"/>
      <c r="T991" s="4"/>
      <c r="U991" s="5">
        <f>Tabella1[[#This Row],[ORA FINE POMERIGGIO]]-Tabella1[[#This Row],[ORA INIZIO POMERIGGIO]]</f>
        <v>0</v>
      </c>
      <c r="V991" s="5">
        <f>Tabella1[[#This Row],[TOT. TEMPO POMERIGGIO]]+Tabella1[[#This Row],[TOT. TEMPO MATTINA]]</f>
        <v>6.25E-2</v>
      </c>
      <c r="W991" s="7">
        <f>((HOUR(Tabella1[[#This Row],[TOT. ORE]])*60)+MINUTE(Tabella1[[#This Row],[TOT. ORE]]))</f>
        <v>90</v>
      </c>
      <c r="Y991" s="6">
        <f>Tabella1[[#This Row],[TOT. MINUTI]]-Tabella1[[#This Row],[FERMO MACCHINA]]</f>
        <v>90</v>
      </c>
      <c r="Z991" s="6">
        <f>ROUNDDOWN(Tabella1[[#This Row],[DIFFERENZA EFFETTIVA - SCARTI]]/Tabella1[[#This Row],[TEMPO EFFETTIVO]]*60,0)</f>
        <v>48</v>
      </c>
    </row>
    <row r="992" spans="1:27" x14ac:dyDescent="0.25">
      <c r="A992" s="1">
        <v>44697</v>
      </c>
      <c r="B992">
        <v>33</v>
      </c>
      <c r="C992" s="6" t="str">
        <f>VLOOKUP(Tabella1[[#This Row],[COD. OPERATORE]],Tabella3[],2,FALSE)</f>
        <v>KETTY</v>
      </c>
      <c r="D992" t="s">
        <v>16</v>
      </c>
      <c r="E992" t="s">
        <v>401</v>
      </c>
      <c r="F992" t="s">
        <v>64</v>
      </c>
      <c r="G992" s="6" t="str">
        <f>VLOOKUP(Tabella1[[#This Row],[COD. MACCHINA]],Tabella35[],2,FALSE)</f>
        <v>MANUALE</v>
      </c>
      <c r="H992">
        <v>0</v>
      </c>
      <c r="I992">
        <v>3300</v>
      </c>
      <c r="J992" s="6">
        <f>Tabella1[[#This Row],[ASS. FINALI]]-Tabella1[[#This Row],[ASS.INIZIALI]]</f>
        <v>3300</v>
      </c>
      <c r="K992" t="s">
        <v>20</v>
      </c>
      <c r="M992" s="6">
        <f>ROUNDDOWN(IF(Tabella1[[#This Row],[DOPPIO OPERATORE '[SI/NO']]]="SI",Tabella1[[#This Row],[DIFFERENZA]]/2,Tabella1[[#This Row],[DIFFERENZA]]),0)</f>
        <v>3300</v>
      </c>
      <c r="O992" s="6">
        <f>Tabella1[[#This Row],[DIFFERENZA EFFETTIVA SE DOPPIO OPERATORE]]-Tabella1[[#This Row],[SCARTI]]</f>
        <v>3300</v>
      </c>
      <c r="P992" s="4">
        <v>0.39583333333333331</v>
      </c>
      <c r="Q992" s="4">
        <v>0.5</v>
      </c>
      <c r="R992" s="5">
        <f>Tabella1[[#This Row],[ORA FINE MATTINA]]-Tabella1[[#This Row],[ORA INIZIO MATTINA]]</f>
        <v>0.10416666666666669</v>
      </c>
      <c r="S992" s="4"/>
      <c r="T992" s="4"/>
      <c r="U992" s="5">
        <f>Tabella1[[#This Row],[ORA FINE POMERIGGIO]]-Tabella1[[#This Row],[ORA INIZIO POMERIGGIO]]</f>
        <v>0</v>
      </c>
      <c r="V992" s="5">
        <f>Tabella1[[#This Row],[TOT. TEMPO POMERIGGIO]]+Tabella1[[#This Row],[TOT. TEMPO MATTINA]]</f>
        <v>0.10416666666666669</v>
      </c>
      <c r="W992" s="7">
        <f>((HOUR(Tabella1[[#This Row],[TOT. ORE]])*60)+MINUTE(Tabella1[[#This Row],[TOT. ORE]]))</f>
        <v>150</v>
      </c>
      <c r="Y992" s="6">
        <f>Tabella1[[#This Row],[TOT. MINUTI]]-Tabella1[[#This Row],[FERMO MACCHINA]]</f>
        <v>150</v>
      </c>
      <c r="Z992" s="6">
        <f>ROUNDDOWN(Tabella1[[#This Row],[DIFFERENZA EFFETTIVA - SCARTI]]/Tabella1[[#This Row],[TEMPO EFFETTIVO]]*60,0)</f>
        <v>1320</v>
      </c>
      <c r="AA992" t="s">
        <v>402</v>
      </c>
    </row>
    <row r="993" spans="1:27" x14ac:dyDescent="0.25">
      <c r="A993" s="1">
        <v>44697</v>
      </c>
      <c r="B993">
        <v>33</v>
      </c>
      <c r="C993" s="6" t="str">
        <f>VLOOKUP(Tabella1[[#This Row],[COD. OPERATORE]],Tabella3[],2,FALSE)</f>
        <v>KETTY</v>
      </c>
      <c r="D993" t="s">
        <v>352</v>
      </c>
      <c r="E993" t="s">
        <v>353</v>
      </c>
      <c r="F993" t="s">
        <v>64</v>
      </c>
      <c r="G993" s="6" t="str">
        <f>VLOOKUP(Tabella1[[#This Row],[COD. MACCHINA]],Tabella35[],2,FALSE)</f>
        <v>MANUALE</v>
      </c>
      <c r="H993">
        <v>0</v>
      </c>
      <c r="I993">
        <v>1540</v>
      </c>
      <c r="J993" s="6">
        <f>Tabella1[[#This Row],[ASS. FINALI]]-Tabella1[[#This Row],[ASS.INIZIALI]]</f>
        <v>1540</v>
      </c>
      <c r="K993" t="s">
        <v>58</v>
      </c>
      <c r="L993" t="s">
        <v>403</v>
      </c>
      <c r="M993" s="6">
        <f>ROUNDDOWN(IF(Tabella1[[#This Row],[DOPPIO OPERATORE '[SI/NO']]]="SI",Tabella1[[#This Row],[DIFFERENZA]]/2,Tabella1[[#This Row],[DIFFERENZA]]),0)</f>
        <v>770</v>
      </c>
      <c r="O993" s="6">
        <f>Tabella1[[#This Row],[DIFFERENZA EFFETTIVA SE DOPPIO OPERATORE]]-Tabella1[[#This Row],[SCARTI]]</f>
        <v>770</v>
      </c>
      <c r="P993" s="4">
        <v>0.60416666666666663</v>
      </c>
      <c r="Q993" s="4">
        <v>0.72916666666666663</v>
      </c>
      <c r="R993" s="5">
        <f>Tabella1[[#This Row],[ORA FINE MATTINA]]-Tabella1[[#This Row],[ORA INIZIO MATTINA]]</f>
        <v>0.125</v>
      </c>
      <c r="S993" s="4"/>
      <c r="T993" s="4"/>
      <c r="U993" s="5">
        <f>Tabella1[[#This Row],[ORA FINE POMERIGGIO]]-Tabella1[[#This Row],[ORA INIZIO POMERIGGIO]]</f>
        <v>0</v>
      </c>
      <c r="V993" s="5">
        <f>Tabella1[[#This Row],[TOT. TEMPO POMERIGGIO]]+Tabella1[[#This Row],[TOT. TEMPO MATTINA]]</f>
        <v>0.125</v>
      </c>
      <c r="W993" s="7">
        <f>((HOUR(Tabella1[[#This Row],[TOT. ORE]])*60)+MINUTE(Tabella1[[#This Row],[TOT. ORE]]))</f>
        <v>180</v>
      </c>
      <c r="Y993" s="6">
        <f>Tabella1[[#This Row],[TOT. MINUTI]]-Tabella1[[#This Row],[FERMO MACCHINA]]</f>
        <v>180</v>
      </c>
      <c r="Z993" s="6">
        <f>ROUNDDOWN(Tabella1[[#This Row],[DIFFERENZA EFFETTIVA - SCARTI]]/Tabella1[[#This Row],[TEMPO EFFETTIVO]]*60,0)</f>
        <v>256</v>
      </c>
    </row>
    <row r="994" spans="1:27" x14ac:dyDescent="0.25">
      <c r="A994" s="1">
        <v>44698</v>
      </c>
      <c r="B994">
        <v>33</v>
      </c>
      <c r="C994" s="6" t="str">
        <f>VLOOKUP(Tabella1[[#This Row],[COD. OPERATORE]],Tabella3[],2,FALSE)</f>
        <v>KETTY</v>
      </c>
      <c r="D994" t="s">
        <v>352</v>
      </c>
      <c r="E994" t="s">
        <v>353</v>
      </c>
      <c r="F994" t="s">
        <v>64</v>
      </c>
      <c r="G994" s="6" t="str">
        <f>VLOOKUP(Tabella1[[#This Row],[COD. MACCHINA]],Tabella35[],2,FALSE)</f>
        <v>MANUALE</v>
      </c>
      <c r="H994">
        <v>1540</v>
      </c>
      <c r="I994">
        <v>1711</v>
      </c>
      <c r="J994" s="6">
        <f>Tabella1[[#This Row],[ASS. FINALI]]-Tabella1[[#This Row],[ASS.INIZIALI]]</f>
        <v>171</v>
      </c>
      <c r="K994" t="s">
        <v>20</v>
      </c>
      <c r="M994" s="6">
        <f>ROUNDDOWN(IF(Tabella1[[#This Row],[DOPPIO OPERATORE '[SI/NO']]]="SI",Tabella1[[#This Row],[DIFFERENZA]]/2,Tabella1[[#This Row],[DIFFERENZA]]),0)</f>
        <v>171</v>
      </c>
      <c r="O994" s="6">
        <f>Tabella1[[#This Row],[DIFFERENZA EFFETTIVA SE DOPPIO OPERATORE]]-Tabella1[[#This Row],[SCARTI]]</f>
        <v>171</v>
      </c>
      <c r="P994" s="4">
        <v>0.33333333333333331</v>
      </c>
      <c r="Q994" s="4">
        <v>0.34722222222222227</v>
      </c>
      <c r="R994" s="5">
        <f>Tabella1[[#This Row],[ORA FINE MATTINA]]-Tabella1[[#This Row],[ORA INIZIO MATTINA]]</f>
        <v>1.3888888888888951E-2</v>
      </c>
      <c r="S994" s="4"/>
      <c r="T994" s="4"/>
      <c r="U994" s="5">
        <f>Tabella1[[#This Row],[ORA FINE POMERIGGIO]]-Tabella1[[#This Row],[ORA INIZIO POMERIGGIO]]</f>
        <v>0</v>
      </c>
      <c r="V994" s="5">
        <f>Tabella1[[#This Row],[TOT. TEMPO POMERIGGIO]]+Tabella1[[#This Row],[TOT. TEMPO MATTINA]]</f>
        <v>1.3888888888888951E-2</v>
      </c>
      <c r="W994" s="7">
        <f>((HOUR(Tabella1[[#This Row],[TOT. ORE]])*60)+MINUTE(Tabella1[[#This Row],[TOT. ORE]]))</f>
        <v>20</v>
      </c>
      <c r="Y994" s="6">
        <f>Tabella1[[#This Row],[TOT. MINUTI]]-Tabella1[[#This Row],[FERMO MACCHINA]]</f>
        <v>20</v>
      </c>
      <c r="Z994" s="6">
        <f>ROUNDDOWN(Tabella1[[#This Row],[DIFFERENZA EFFETTIVA - SCARTI]]/Tabella1[[#This Row],[TEMPO EFFETTIVO]]*60,0)</f>
        <v>513</v>
      </c>
    </row>
    <row r="995" spans="1:27" x14ac:dyDescent="0.25">
      <c r="A995" s="1">
        <v>44693</v>
      </c>
      <c r="B995">
        <v>1</v>
      </c>
      <c r="C995" s="6" t="str">
        <f>VLOOKUP(Tabella1[[#This Row],[COD. OPERATORE]],Tabella3[],2,FALSE)</f>
        <v>ROBY</v>
      </c>
      <c r="D995" t="s">
        <v>74</v>
      </c>
      <c r="E995" t="s">
        <v>155</v>
      </c>
      <c r="F995">
        <v>4</v>
      </c>
      <c r="G995" s="6" t="str">
        <f>VLOOKUP(Tabella1[[#This Row],[COD. MACCHINA]],Tabella35[],2,FALSE)</f>
        <v>LASER VERDE</v>
      </c>
      <c r="H995">
        <v>310</v>
      </c>
      <c r="I995">
        <v>594</v>
      </c>
      <c r="J995" s="6">
        <f>Tabella1[[#This Row],[ASS. FINALI]]-Tabella1[[#This Row],[ASS.INIZIALI]]</f>
        <v>284</v>
      </c>
      <c r="K995" t="s">
        <v>20</v>
      </c>
      <c r="M995" s="6">
        <f>ROUNDDOWN(IF(Tabella1[[#This Row],[DOPPIO OPERATORE '[SI/NO']]]="SI",Tabella1[[#This Row],[DIFFERENZA]]/2,Tabella1[[#This Row],[DIFFERENZA]]),0)</f>
        <v>284</v>
      </c>
      <c r="O995" s="6">
        <f>Tabella1[[#This Row],[DIFFERENZA EFFETTIVA SE DOPPIO OPERATORE]]-Tabella1[[#This Row],[SCARTI]]</f>
        <v>284</v>
      </c>
      <c r="P995" s="4">
        <v>0.33333333333333331</v>
      </c>
      <c r="Q995" s="4">
        <v>0.46527777777777773</v>
      </c>
      <c r="R995" s="5">
        <f>Tabella1[[#This Row],[ORA FINE MATTINA]]-Tabella1[[#This Row],[ORA INIZIO MATTINA]]</f>
        <v>0.13194444444444442</v>
      </c>
      <c r="S995" s="4"/>
      <c r="T995" s="4"/>
      <c r="U995" s="5">
        <f>Tabella1[[#This Row],[ORA FINE POMERIGGIO]]-Tabella1[[#This Row],[ORA INIZIO POMERIGGIO]]</f>
        <v>0</v>
      </c>
      <c r="V995" s="5">
        <f>Tabella1[[#This Row],[TOT. TEMPO POMERIGGIO]]+Tabella1[[#This Row],[TOT. TEMPO MATTINA]]</f>
        <v>0.13194444444444442</v>
      </c>
      <c r="W995" s="7">
        <f>((HOUR(Tabella1[[#This Row],[TOT. ORE]])*60)+MINUTE(Tabella1[[#This Row],[TOT. ORE]]))</f>
        <v>190</v>
      </c>
      <c r="Y995" s="6">
        <f>Tabella1[[#This Row],[TOT. MINUTI]]-Tabella1[[#This Row],[FERMO MACCHINA]]</f>
        <v>190</v>
      </c>
      <c r="Z995" s="6">
        <f>ROUNDDOWN(Tabella1[[#This Row],[DIFFERENZA EFFETTIVA - SCARTI]]/Tabella1[[#This Row],[TEMPO EFFETTIVO]]*60,0)</f>
        <v>89</v>
      </c>
    </row>
    <row r="996" spans="1:27" x14ac:dyDescent="0.25">
      <c r="A996" s="1">
        <v>44693</v>
      </c>
      <c r="B996">
        <v>1</v>
      </c>
      <c r="C996" s="6" t="str">
        <f>VLOOKUP(Tabella1[[#This Row],[COD. OPERATORE]],Tabella3[],2,FALSE)</f>
        <v>ROBY</v>
      </c>
      <c r="D996" t="s">
        <v>74</v>
      </c>
      <c r="E996" t="s">
        <v>131</v>
      </c>
      <c r="F996">
        <v>22</v>
      </c>
      <c r="G996" s="6" t="str">
        <f>VLOOKUP(Tabella1[[#This Row],[COD. MACCHINA]],Tabella35[],2,FALSE)</f>
        <v>LASER VIOLA</v>
      </c>
      <c r="H996">
        <v>427</v>
      </c>
      <c r="I996">
        <v>701</v>
      </c>
      <c r="J996" s="6">
        <f>Tabella1[[#This Row],[ASS. FINALI]]-Tabella1[[#This Row],[ASS.INIZIALI]]</f>
        <v>274</v>
      </c>
      <c r="K996" t="s">
        <v>20</v>
      </c>
      <c r="M996" s="6">
        <f>ROUNDDOWN(IF(Tabella1[[#This Row],[DOPPIO OPERATORE '[SI/NO']]]="SI",Tabella1[[#This Row],[DIFFERENZA]]/2,Tabella1[[#This Row],[DIFFERENZA]]),0)</f>
        <v>274</v>
      </c>
      <c r="O996" s="6">
        <f>Tabella1[[#This Row],[DIFFERENZA EFFETTIVA SE DOPPIO OPERATORE]]-Tabella1[[#This Row],[SCARTI]]</f>
        <v>274</v>
      </c>
      <c r="P996" s="4">
        <v>0.33333333333333331</v>
      </c>
      <c r="Q996" s="4">
        <v>0.46527777777777773</v>
      </c>
      <c r="R996" s="5">
        <f>Tabella1[[#This Row],[ORA FINE MATTINA]]-Tabella1[[#This Row],[ORA INIZIO MATTINA]]</f>
        <v>0.13194444444444442</v>
      </c>
      <c r="S996" s="4"/>
      <c r="T996" s="4"/>
      <c r="U996" s="5">
        <f>Tabella1[[#This Row],[ORA FINE POMERIGGIO]]-Tabella1[[#This Row],[ORA INIZIO POMERIGGIO]]</f>
        <v>0</v>
      </c>
      <c r="V996" s="5">
        <f>Tabella1[[#This Row],[TOT. TEMPO POMERIGGIO]]+Tabella1[[#This Row],[TOT. TEMPO MATTINA]]</f>
        <v>0.13194444444444442</v>
      </c>
      <c r="W996" s="7">
        <f>((HOUR(Tabella1[[#This Row],[TOT. ORE]])*60)+MINUTE(Tabella1[[#This Row],[TOT. ORE]]))</f>
        <v>190</v>
      </c>
      <c r="Y996" s="6">
        <f>Tabella1[[#This Row],[TOT. MINUTI]]-Tabella1[[#This Row],[FERMO MACCHINA]]</f>
        <v>190</v>
      </c>
      <c r="Z996" s="6">
        <f>ROUNDDOWN(Tabella1[[#This Row],[DIFFERENZA EFFETTIVA - SCARTI]]/Tabella1[[#This Row],[TEMPO EFFETTIVO]]*60,0)</f>
        <v>86</v>
      </c>
    </row>
    <row r="997" spans="1:27" x14ac:dyDescent="0.25">
      <c r="A997" s="1">
        <v>44694</v>
      </c>
      <c r="B997">
        <v>1</v>
      </c>
      <c r="C997" s="6" t="str">
        <f>VLOOKUP(Tabella1[[#This Row],[COD. OPERATORE]],Tabella3[],2,FALSE)</f>
        <v>ROBY</v>
      </c>
      <c r="D997" t="s">
        <v>56</v>
      </c>
      <c r="E997" t="s">
        <v>314</v>
      </c>
      <c r="F997">
        <v>12</v>
      </c>
      <c r="G997" s="6" t="str">
        <f>VLOOKUP(Tabella1[[#This Row],[COD. MACCHINA]],Tabella35[],2,FALSE)</f>
        <v>FRESA matr.550/6</v>
      </c>
      <c r="H997">
        <v>0</v>
      </c>
      <c r="I997">
        <v>959</v>
      </c>
      <c r="J997" s="6">
        <f>Tabella1[[#This Row],[ASS. FINALI]]-Tabella1[[#This Row],[ASS.INIZIALI]]</f>
        <v>959</v>
      </c>
      <c r="K997" t="s">
        <v>20</v>
      </c>
      <c r="M997" s="6">
        <f>ROUNDDOWN(IF(Tabella1[[#This Row],[DOPPIO OPERATORE '[SI/NO']]]="SI",Tabella1[[#This Row],[DIFFERENZA]]/2,Tabella1[[#This Row],[DIFFERENZA]]),0)</f>
        <v>959</v>
      </c>
      <c r="O997" s="6">
        <f>Tabella1[[#This Row],[DIFFERENZA EFFETTIVA SE DOPPIO OPERATORE]]-Tabella1[[#This Row],[SCARTI]]</f>
        <v>959</v>
      </c>
      <c r="P997" s="4">
        <v>0.33333333333333331</v>
      </c>
      <c r="Q997" s="4">
        <v>0.40972222222222227</v>
      </c>
      <c r="R997" s="5">
        <f>Tabella1[[#This Row],[ORA FINE MATTINA]]-Tabella1[[#This Row],[ORA INIZIO MATTINA]]</f>
        <v>7.6388888888888951E-2</v>
      </c>
      <c r="S997" s="4"/>
      <c r="T997" s="4"/>
      <c r="U997" s="5">
        <f>Tabella1[[#This Row],[ORA FINE POMERIGGIO]]-Tabella1[[#This Row],[ORA INIZIO POMERIGGIO]]</f>
        <v>0</v>
      </c>
      <c r="V997" s="5">
        <f>Tabella1[[#This Row],[TOT. TEMPO POMERIGGIO]]+Tabella1[[#This Row],[TOT. TEMPO MATTINA]]</f>
        <v>7.6388888888888951E-2</v>
      </c>
      <c r="W997" s="7">
        <f>((HOUR(Tabella1[[#This Row],[TOT. ORE]])*60)+MINUTE(Tabella1[[#This Row],[TOT. ORE]]))</f>
        <v>110</v>
      </c>
      <c r="Y997" s="6">
        <f>Tabella1[[#This Row],[TOT. MINUTI]]-Tabella1[[#This Row],[FERMO MACCHINA]]</f>
        <v>110</v>
      </c>
      <c r="Z997" s="6">
        <f>ROUNDDOWN(Tabella1[[#This Row],[DIFFERENZA EFFETTIVA - SCARTI]]/Tabella1[[#This Row],[TEMPO EFFETTIVO]]*60,0)</f>
        <v>523</v>
      </c>
      <c r="AA997" t="s">
        <v>147</v>
      </c>
    </row>
    <row r="998" spans="1:27" x14ac:dyDescent="0.25">
      <c r="A998" s="1">
        <v>44694</v>
      </c>
      <c r="B998">
        <v>1</v>
      </c>
      <c r="C998" s="6" t="str">
        <f>VLOOKUP(Tabella1[[#This Row],[COD. OPERATORE]],Tabella3[],2,FALSE)</f>
        <v>ROBY</v>
      </c>
      <c r="D998" t="s">
        <v>16</v>
      </c>
      <c r="E998" t="s">
        <v>62</v>
      </c>
      <c r="F998">
        <v>9</v>
      </c>
      <c r="G998" s="6" t="str">
        <f>VLOOKUP(Tabella1[[#This Row],[COD. MACCHINA]],Tabella35[],2,FALSE)</f>
        <v>MONTAGGIO ANELLINI</v>
      </c>
      <c r="H998">
        <v>0</v>
      </c>
      <c r="I998">
        <v>500</v>
      </c>
      <c r="J998" s="6">
        <f>Tabella1[[#This Row],[ASS. FINALI]]-Tabella1[[#This Row],[ASS.INIZIALI]]</f>
        <v>500</v>
      </c>
      <c r="K998" t="s">
        <v>20</v>
      </c>
      <c r="M998" s="6">
        <f>ROUNDDOWN(IF(Tabella1[[#This Row],[DOPPIO OPERATORE '[SI/NO']]]="SI",Tabella1[[#This Row],[DIFFERENZA]]/2,Tabella1[[#This Row],[DIFFERENZA]]),0)</f>
        <v>500</v>
      </c>
      <c r="O998" s="6">
        <f>Tabella1[[#This Row],[DIFFERENZA EFFETTIVA SE DOPPIO OPERATORE]]-Tabella1[[#This Row],[SCARTI]]</f>
        <v>500</v>
      </c>
      <c r="P998" s="4">
        <v>0.41666666666666669</v>
      </c>
      <c r="Q998" s="4">
        <v>0.4548611111111111</v>
      </c>
      <c r="R998" s="5">
        <f>Tabella1[[#This Row],[ORA FINE MATTINA]]-Tabella1[[#This Row],[ORA INIZIO MATTINA]]</f>
        <v>3.819444444444442E-2</v>
      </c>
      <c r="S998" s="4"/>
      <c r="T998" s="4"/>
      <c r="U998" s="5">
        <f>Tabella1[[#This Row],[ORA FINE POMERIGGIO]]-Tabella1[[#This Row],[ORA INIZIO POMERIGGIO]]</f>
        <v>0</v>
      </c>
      <c r="V998" s="5">
        <f>Tabella1[[#This Row],[TOT. TEMPO POMERIGGIO]]+Tabella1[[#This Row],[TOT. TEMPO MATTINA]]</f>
        <v>3.819444444444442E-2</v>
      </c>
      <c r="W998" s="7">
        <f>((HOUR(Tabella1[[#This Row],[TOT. ORE]])*60)+MINUTE(Tabella1[[#This Row],[TOT. ORE]]))</f>
        <v>55</v>
      </c>
      <c r="Y998" s="6">
        <f>Tabella1[[#This Row],[TOT. MINUTI]]-Tabella1[[#This Row],[FERMO MACCHINA]]</f>
        <v>55</v>
      </c>
      <c r="Z998" s="6">
        <f>ROUNDDOWN(Tabella1[[#This Row],[DIFFERENZA EFFETTIVA - SCARTI]]/Tabella1[[#This Row],[TEMPO EFFETTIVO]]*60,0)</f>
        <v>545</v>
      </c>
      <c r="AA998" t="s">
        <v>147</v>
      </c>
    </row>
    <row r="999" spans="1:27" x14ac:dyDescent="0.25">
      <c r="A999" s="1">
        <v>44694</v>
      </c>
      <c r="B999">
        <v>1</v>
      </c>
      <c r="C999" s="6" t="str">
        <f>VLOOKUP(Tabella1[[#This Row],[COD. OPERATORE]],Tabella3[],2,FALSE)</f>
        <v>ROBY</v>
      </c>
      <c r="D999" t="s">
        <v>56</v>
      </c>
      <c r="E999" t="s">
        <v>188</v>
      </c>
      <c r="F999" t="s">
        <v>64</v>
      </c>
      <c r="G999" s="6" t="str">
        <f>VLOOKUP(Tabella1[[#This Row],[COD. MACCHINA]],Tabella35[],2,FALSE)</f>
        <v>MANUALE</v>
      </c>
      <c r="H999">
        <v>0</v>
      </c>
      <c r="I999">
        <v>970</v>
      </c>
      <c r="J999" s="6">
        <f>Tabella1[[#This Row],[ASS. FINALI]]-Tabella1[[#This Row],[ASS.INIZIALI]]</f>
        <v>970</v>
      </c>
      <c r="K999" t="s">
        <v>58</v>
      </c>
      <c r="L999">
        <v>32</v>
      </c>
      <c r="M999" s="6">
        <f>ROUNDDOWN(IF(Tabella1[[#This Row],[DOPPIO OPERATORE '[SI/NO']]]="SI",Tabella1[[#This Row],[DIFFERENZA]]/2,Tabella1[[#This Row],[DIFFERENZA]]),0)</f>
        <v>485</v>
      </c>
      <c r="O999" s="6">
        <f>Tabella1[[#This Row],[DIFFERENZA EFFETTIVA SE DOPPIO OPERATORE]]-Tabella1[[#This Row],[SCARTI]]</f>
        <v>485</v>
      </c>
      <c r="P999" s="4">
        <v>0.45833333333333331</v>
      </c>
      <c r="Q999" s="4">
        <v>0.5</v>
      </c>
      <c r="R999" s="5">
        <f>Tabella1[[#This Row],[ORA FINE MATTINA]]-Tabella1[[#This Row],[ORA INIZIO MATTINA]]</f>
        <v>4.1666666666666685E-2</v>
      </c>
      <c r="S999" s="4">
        <v>0.5625</v>
      </c>
      <c r="T999" s="4">
        <v>0.72916666666666663</v>
      </c>
      <c r="U999" s="5">
        <f>Tabella1[[#This Row],[ORA FINE POMERIGGIO]]-Tabella1[[#This Row],[ORA INIZIO POMERIGGIO]]</f>
        <v>0.16666666666666663</v>
      </c>
      <c r="V999" s="5">
        <f>Tabella1[[#This Row],[TOT. TEMPO POMERIGGIO]]+Tabella1[[#This Row],[TOT. TEMPO MATTINA]]</f>
        <v>0.20833333333333331</v>
      </c>
      <c r="W999" s="7">
        <f>((HOUR(Tabella1[[#This Row],[TOT. ORE]])*60)+MINUTE(Tabella1[[#This Row],[TOT. ORE]]))</f>
        <v>300</v>
      </c>
      <c r="Y999" s="6">
        <f>Tabella1[[#This Row],[TOT. MINUTI]]-Tabella1[[#This Row],[FERMO MACCHINA]]</f>
        <v>300</v>
      </c>
      <c r="Z999" s="6">
        <f>ROUNDDOWN(Tabella1[[#This Row],[DIFFERENZA EFFETTIVA - SCARTI]]/Tabella1[[#This Row],[TEMPO EFFETTIVO]]*60,0)</f>
        <v>97</v>
      </c>
      <c r="AA999" t="s">
        <v>66</v>
      </c>
    </row>
    <row r="1000" spans="1:27" x14ac:dyDescent="0.25">
      <c r="A1000" s="1">
        <v>44697</v>
      </c>
      <c r="B1000">
        <v>1</v>
      </c>
      <c r="C1000" s="6" t="str">
        <f>VLOOKUP(Tabella1[[#This Row],[COD. OPERATORE]],Tabella3[],2,FALSE)</f>
        <v>ROBY</v>
      </c>
      <c r="D1000" t="s">
        <v>56</v>
      </c>
      <c r="E1000" t="s">
        <v>404</v>
      </c>
      <c r="F1000">
        <v>12</v>
      </c>
      <c r="G1000" s="6" t="str">
        <f>VLOOKUP(Tabella1[[#This Row],[COD. MACCHINA]],Tabella35[],2,FALSE)</f>
        <v>FRESA matr.550/6</v>
      </c>
      <c r="H1000">
        <v>0</v>
      </c>
      <c r="I1000">
        <v>720</v>
      </c>
      <c r="J1000" s="6">
        <f>Tabella1[[#This Row],[ASS. FINALI]]-Tabella1[[#This Row],[ASS.INIZIALI]]</f>
        <v>720</v>
      </c>
      <c r="K1000" t="s">
        <v>20</v>
      </c>
      <c r="M1000" s="6">
        <f>ROUNDDOWN(IF(Tabella1[[#This Row],[DOPPIO OPERATORE '[SI/NO']]]="SI",Tabella1[[#This Row],[DIFFERENZA]]/2,Tabella1[[#This Row],[DIFFERENZA]]),0)</f>
        <v>720</v>
      </c>
      <c r="O1000" s="6">
        <f>Tabella1[[#This Row],[DIFFERENZA EFFETTIVA SE DOPPIO OPERATORE]]-Tabella1[[#This Row],[SCARTI]]</f>
        <v>720</v>
      </c>
      <c r="P1000" s="4">
        <v>0.33333333333333331</v>
      </c>
      <c r="Q1000" s="4">
        <v>0.44097222222222227</v>
      </c>
      <c r="R1000" s="5">
        <f>Tabella1[[#This Row],[ORA FINE MATTINA]]-Tabella1[[#This Row],[ORA INIZIO MATTINA]]</f>
        <v>0.10763888888888895</v>
      </c>
      <c r="S1000" s="4"/>
      <c r="T1000" s="4"/>
      <c r="U1000" s="5">
        <f>Tabella1[[#This Row],[ORA FINE POMERIGGIO]]-Tabella1[[#This Row],[ORA INIZIO POMERIGGIO]]</f>
        <v>0</v>
      </c>
      <c r="V1000" s="5">
        <f>Tabella1[[#This Row],[TOT. TEMPO POMERIGGIO]]+Tabella1[[#This Row],[TOT. TEMPO MATTINA]]</f>
        <v>0.10763888888888895</v>
      </c>
      <c r="W1000" s="7">
        <f>((HOUR(Tabella1[[#This Row],[TOT. ORE]])*60)+MINUTE(Tabella1[[#This Row],[TOT. ORE]]))</f>
        <v>155</v>
      </c>
      <c r="Y1000" s="6">
        <f>Tabella1[[#This Row],[TOT. MINUTI]]-Tabella1[[#This Row],[FERMO MACCHINA]]</f>
        <v>155</v>
      </c>
      <c r="Z1000" s="6">
        <f>ROUNDDOWN(Tabella1[[#This Row],[DIFFERENZA EFFETTIVA - SCARTI]]/Tabella1[[#This Row],[TEMPO EFFETTIVO]]*60,0)</f>
        <v>278</v>
      </c>
      <c r="AA1000" t="s">
        <v>147</v>
      </c>
    </row>
    <row r="1001" spans="1:27" x14ac:dyDescent="0.25">
      <c r="A1001" s="1">
        <v>44697</v>
      </c>
      <c r="B1001">
        <v>1</v>
      </c>
      <c r="C1001" s="6" t="str">
        <f>VLOOKUP(Tabella1[[#This Row],[COD. OPERATORE]],Tabella3[],2,FALSE)</f>
        <v>ROBY</v>
      </c>
      <c r="D1001" t="s">
        <v>56</v>
      </c>
      <c r="E1001" t="s">
        <v>404</v>
      </c>
      <c r="F1001" t="s">
        <v>64</v>
      </c>
      <c r="G1001" s="6" t="str">
        <f>VLOOKUP(Tabella1[[#This Row],[COD. MACCHINA]],Tabella35[],2,FALSE)</f>
        <v>MANUALE</v>
      </c>
      <c r="H1001">
        <v>0</v>
      </c>
      <c r="I1001">
        <v>220</v>
      </c>
      <c r="J1001" s="6">
        <f>Tabella1[[#This Row],[ASS. FINALI]]-Tabella1[[#This Row],[ASS.INIZIALI]]</f>
        <v>220</v>
      </c>
      <c r="K1001" t="s">
        <v>20</v>
      </c>
      <c r="M1001" s="6">
        <f>ROUNDDOWN(IF(Tabella1[[#This Row],[DOPPIO OPERATORE '[SI/NO']]]="SI",Tabella1[[#This Row],[DIFFERENZA]]/2,Tabella1[[#This Row],[DIFFERENZA]]),0)</f>
        <v>220</v>
      </c>
      <c r="O1001" s="6">
        <f>Tabella1[[#This Row],[DIFFERENZA EFFETTIVA SE DOPPIO OPERATORE]]-Tabella1[[#This Row],[SCARTI]]</f>
        <v>220</v>
      </c>
      <c r="P1001" s="4">
        <v>0.44097222222222227</v>
      </c>
      <c r="Q1001" s="4">
        <v>0.5</v>
      </c>
      <c r="R1001" s="5">
        <f>Tabella1[[#This Row],[ORA FINE MATTINA]]-Tabella1[[#This Row],[ORA INIZIO MATTINA]]</f>
        <v>5.9027777777777735E-2</v>
      </c>
      <c r="S1001" s="4"/>
      <c r="T1001" s="4"/>
      <c r="U1001" s="5">
        <f>Tabella1[[#This Row],[ORA FINE POMERIGGIO]]-Tabella1[[#This Row],[ORA INIZIO POMERIGGIO]]</f>
        <v>0</v>
      </c>
      <c r="V1001" s="5">
        <f>Tabella1[[#This Row],[TOT. TEMPO POMERIGGIO]]+Tabella1[[#This Row],[TOT. TEMPO MATTINA]]</f>
        <v>5.9027777777777735E-2</v>
      </c>
      <c r="W1001" s="7">
        <f>((HOUR(Tabella1[[#This Row],[TOT. ORE]])*60)+MINUTE(Tabella1[[#This Row],[TOT. ORE]]))</f>
        <v>85</v>
      </c>
      <c r="Y1001" s="6">
        <f>Tabella1[[#This Row],[TOT. MINUTI]]-Tabella1[[#This Row],[FERMO MACCHINA]]</f>
        <v>85</v>
      </c>
      <c r="Z1001" s="6">
        <f>ROUNDDOWN(Tabella1[[#This Row],[DIFFERENZA EFFETTIVA - SCARTI]]/Tabella1[[#This Row],[TEMPO EFFETTIVO]]*60,0)</f>
        <v>155</v>
      </c>
      <c r="AA1001" t="s">
        <v>147</v>
      </c>
    </row>
    <row r="1002" spans="1:27" x14ac:dyDescent="0.25">
      <c r="A1002" s="1">
        <v>44697</v>
      </c>
      <c r="B1002">
        <v>1</v>
      </c>
      <c r="C1002" s="6" t="str">
        <f>VLOOKUP(Tabella1[[#This Row],[COD. OPERATORE]],Tabella3[],2,FALSE)</f>
        <v>ROBY</v>
      </c>
      <c r="D1002" t="s">
        <v>56</v>
      </c>
      <c r="E1002" t="s">
        <v>90</v>
      </c>
      <c r="F1002" t="s">
        <v>64</v>
      </c>
      <c r="G1002" s="6" t="str">
        <f>VLOOKUP(Tabella1[[#This Row],[COD. MACCHINA]],Tabella35[],2,FALSE)</f>
        <v>MANUALE</v>
      </c>
      <c r="H1002">
        <v>420</v>
      </c>
      <c r="I1002">
        <v>1000</v>
      </c>
      <c r="J1002" s="6">
        <f>Tabella1[[#This Row],[ASS. FINALI]]-Tabella1[[#This Row],[ASS.INIZIALI]]</f>
        <v>580</v>
      </c>
      <c r="K1002" t="s">
        <v>58</v>
      </c>
      <c r="L1002">
        <v>11</v>
      </c>
      <c r="M1002" s="6">
        <f>ROUNDDOWN(IF(Tabella1[[#This Row],[DOPPIO OPERATORE '[SI/NO']]]="SI",Tabella1[[#This Row],[DIFFERENZA]]/2,Tabella1[[#This Row],[DIFFERENZA]]),0)</f>
        <v>290</v>
      </c>
      <c r="O1002" s="6">
        <f>Tabella1[[#This Row],[DIFFERENZA EFFETTIVA SE DOPPIO OPERATORE]]-Tabella1[[#This Row],[SCARTI]]</f>
        <v>290</v>
      </c>
      <c r="P1002" s="4">
        <v>0.5625</v>
      </c>
      <c r="Q1002" s="4">
        <v>0.65972222222222221</v>
      </c>
      <c r="R1002" s="5">
        <f>Tabella1[[#This Row],[ORA FINE MATTINA]]-Tabella1[[#This Row],[ORA INIZIO MATTINA]]</f>
        <v>9.722222222222221E-2</v>
      </c>
      <c r="S1002" s="4"/>
      <c r="T1002" s="4"/>
      <c r="U1002" s="5">
        <f>Tabella1[[#This Row],[ORA FINE POMERIGGIO]]-Tabella1[[#This Row],[ORA INIZIO POMERIGGIO]]</f>
        <v>0</v>
      </c>
      <c r="V1002" s="5">
        <f>Tabella1[[#This Row],[TOT. TEMPO POMERIGGIO]]+Tabella1[[#This Row],[TOT. TEMPO MATTINA]]</f>
        <v>9.722222222222221E-2</v>
      </c>
      <c r="W1002" s="7">
        <f>((HOUR(Tabella1[[#This Row],[TOT. ORE]])*60)+MINUTE(Tabella1[[#This Row],[TOT. ORE]]))</f>
        <v>140</v>
      </c>
      <c r="Y1002" s="6">
        <f>Tabella1[[#This Row],[TOT. MINUTI]]-Tabella1[[#This Row],[FERMO MACCHINA]]</f>
        <v>140</v>
      </c>
      <c r="Z1002" s="6">
        <f>ROUNDDOWN(Tabella1[[#This Row],[DIFFERENZA EFFETTIVA - SCARTI]]/Tabella1[[#This Row],[TEMPO EFFETTIVO]]*60,0)</f>
        <v>124</v>
      </c>
    </row>
    <row r="1003" spans="1:27" x14ac:dyDescent="0.25">
      <c r="A1003" s="1">
        <v>44697</v>
      </c>
      <c r="B1003">
        <v>1</v>
      </c>
      <c r="C1003" s="6" t="str">
        <f>VLOOKUP(Tabella1[[#This Row],[COD. OPERATORE]],Tabella3[],2,FALSE)</f>
        <v>ROBY</v>
      </c>
      <c r="D1003" t="s">
        <v>56</v>
      </c>
      <c r="E1003" t="s">
        <v>405</v>
      </c>
      <c r="F1003" t="s">
        <v>64</v>
      </c>
      <c r="G1003" s="6" t="str">
        <f>VLOOKUP(Tabella1[[#This Row],[COD. MACCHINA]],Tabella35[],2,FALSE)</f>
        <v>MANUALE</v>
      </c>
      <c r="H1003">
        <v>0</v>
      </c>
      <c r="I1003">
        <v>326</v>
      </c>
      <c r="J1003" s="6">
        <f>Tabella1[[#This Row],[ASS. FINALI]]-Tabella1[[#This Row],[ASS.INIZIALI]]</f>
        <v>326</v>
      </c>
      <c r="K1003" t="s">
        <v>58</v>
      </c>
      <c r="L1003">
        <v>11</v>
      </c>
      <c r="M1003" s="6">
        <f>ROUNDDOWN(IF(Tabella1[[#This Row],[DOPPIO OPERATORE '[SI/NO']]]="SI",Tabella1[[#This Row],[DIFFERENZA]]/2,Tabella1[[#This Row],[DIFFERENZA]]),0)</f>
        <v>163</v>
      </c>
      <c r="O1003" s="6">
        <f>Tabella1[[#This Row],[DIFFERENZA EFFETTIVA SE DOPPIO OPERATORE]]-Tabella1[[#This Row],[SCARTI]]</f>
        <v>163</v>
      </c>
      <c r="P1003" s="4">
        <v>0.66319444444444442</v>
      </c>
      <c r="Q1003" s="4">
        <v>0.72916666666666663</v>
      </c>
      <c r="R1003" s="5">
        <f>Tabella1[[#This Row],[ORA FINE MATTINA]]-Tabella1[[#This Row],[ORA INIZIO MATTINA]]</f>
        <v>6.597222222222221E-2</v>
      </c>
      <c r="S1003" s="4"/>
      <c r="T1003" s="4"/>
      <c r="U1003" s="5">
        <f>Tabella1[[#This Row],[ORA FINE POMERIGGIO]]-Tabella1[[#This Row],[ORA INIZIO POMERIGGIO]]</f>
        <v>0</v>
      </c>
      <c r="V1003" s="5">
        <f>Tabella1[[#This Row],[TOT. TEMPO POMERIGGIO]]+Tabella1[[#This Row],[TOT. TEMPO MATTINA]]</f>
        <v>6.597222222222221E-2</v>
      </c>
      <c r="W1003" s="7">
        <f>((HOUR(Tabella1[[#This Row],[TOT. ORE]])*60)+MINUTE(Tabella1[[#This Row],[TOT. ORE]]))</f>
        <v>95</v>
      </c>
      <c r="Y1003" s="6">
        <f>Tabella1[[#This Row],[TOT. MINUTI]]-Tabella1[[#This Row],[FERMO MACCHINA]]</f>
        <v>95</v>
      </c>
      <c r="Z1003" s="6">
        <f>ROUNDDOWN(Tabella1[[#This Row],[DIFFERENZA EFFETTIVA - SCARTI]]/Tabella1[[#This Row],[TEMPO EFFETTIVO]]*60,0)</f>
        <v>102</v>
      </c>
    </row>
    <row r="1004" spans="1:27" x14ac:dyDescent="0.25">
      <c r="A1004" s="1">
        <v>44698</v>
      </c>
      <c r="B1004">
        <v>1</v>
      </c>
      <c r="C1004" s="6" t="str">
        <f>VLOOKUP(Tabella1[[#This Row],[COD. OPERATORE]],Tabella3[],2,FALSE)</f>
        <v>ROBY</v>
      </c>
      <c r="D1004" t="s">
        <v>56</v>
      </c>
      <c r="E1004" t="s">
        <v>188</v>
      </c>
      <c r="F1004" t="s">
        <v>64</v>
      </c>
      <c r="G1004" s="6" t="str">
        <f>VLOOKUP(Tabella1[[#This Row],[COD. MACCHINA]],Tabella35[],2,FALSE)</f>
        <v>MANUALE</v>
      </c>
      <c r="H1004">
        <v>326</v>
      </c>
      <c r="I1004">
        <v>1500</v>
      </c>
      <c r="J1004" s="6">
        <f>Tabella1[[#This Row],[ASS. FINALI]]-Tabella1[[#This Row],[ASS.INIZIALI]]</f>
        <v>1174</v>
      </c>
      <c r="K1004" t="s">
        <v>58</v>
      </c>
      <c r="L1004">
        <v>32</v>
      </c>
      <c r="M1004" s="6">
        <f>ROUNDDOWN(IF(Tabella1[[#This Row],[DOPPIO OPERATORE '[SI/NO']]]="SI",Tabella1[[#This Row],[DIFFERENZA]]/2,Tabella1[[#This Row],[DIFFERENZA]]),0)</f>
        <v>587</v>
      </c>
      <c r="O1004" s="6">
        <f>Tabella1[[#This Row],[DIFFERENZA EFFETTIVA SE DOPPIO OPERATORE]]-Tabella1[[#This Row],[SCARTI]]</f>
        <v>587</v>
      </c>
      <c r="P1004" s="4">
        <v>0.33333333333333331</v>
      </c>
      <c r="Q1004" s="4">
        <v>0.5</v>
      </c>
      <c r="R1004" s="5">
        <f>Tabella1[[#This Row],[ORA FINE MATTINA]]-Tabella1[[#This Row],[ORA INIZIO MATTINA]]</f>
        <v>0.16666666666666669</v>
      </c>
      <c r="S1004" s="4">
        <v>0.5625</v>
      </c>
      <c r="T1004" s="4">
        <v>0.67361111111111116</v>
      </c>
      <c r="U1004" s="5">
        <f>Tabella1[[#This Row],[ORA FINE POMERIGGIO]]-Tabella1[[#This Row],[ORA INIZIO POMERIGGIO]]</f>
        <v>0.11111111111111116</v>
      </c>
      <c r="V1004" s="5">
        <f>Tabella1[[#This Row],[TOT. TEMPO POMERIGGIO]]+Tabella1[[#This Row],[TOT. TEMPO MATTINA]]</f>
        <v>0.27777777777777785</v>
      </c>
      <c r="W1004" s="7">
        <f>((HOUR(Tabella1[[#This Row],[TOT. ORE]])*60)+MINUTE(Tabella1[[#This Row],[TOT. ORE]]))</f>
        <v>400</v>
      </c>
      <c r="Y1004" s="6">
        <f>Tabella1[[#This Row],[TOT. MINUTI]]-Tabella1[[#This Row],[FERMO MACCHINA]]</f>
        <v>400</v>
      </c>
      <c r="Z1004" s="6">
        <f>ROUNDDOWN(Tabella1[[#This Row],[DIFFERENZA EFFETTIVA - SCARTI]]/Tabella1[[#This Row],[TEMPO EFFETTIVO]]*60,0)</f>
        <v>88</v>
      </c>
      <c r="AA1004" t="s">
        <v>147</v>
      </c>
    </row>
    <row r="1005" spans="1:27" x14ac:dyDescent="0.25">
      <c r="A1005" s="1">
        <v>44694</v>
      </c>
      <c r="B1005">
        <v>1</v>
      </c>
      <c r="C1005" s="6" t="str">
        <f>VLOOKUP(Tabella1[[#This Row],[COD. OPERATORE]],Tabella3[],2,FALSE)</f>
        <v>ROBY</v>
      </c>
      <c r="D1005" t="s">
        <v>16</v>
      </c>
      <c r="E1005" t="s">
        <v>178</v>
      </c>
      <c r="F1005">
        <v>3</v>
      </c>
      <c r="G1005" s="6" t="str">
        <f>VLOOKUP(Tabella1[[#This Row],[COD. MACCHINA]],Tabella35[],2,FALSE)</f>
        <v>MUPI matr.1501</v>
      </c>
      <c r="H1005">
        <v>0</v>
      </c>
      <c r="I1005">
        <v>400</v>
      </c>
      <c r="J1005" s="6">
        <f>Tabella1[[#This Row],[ASS. FINALI]]-Tabella1[[#This Row],[ASS.INIZIALI]]</f>
        <v>400</v>
      </c>
      <c r="K1005" t="s">
        <v>20</v>
      </c>
      <c r="M1005" s="6">
        <f>ROUNDDOWN(IF(Tabella1[[#This Row],[DOPPIO OPERATORE '[SI/NO']]]="SI",Tabella1[[#This Row],[DIFFERENZA]]/2,Tabella1[[#This Row],[DIFFERENZA]]),0)</f>
        <v>400</v>
      </c>
      <c r="O1005" s="6">
        <f>Tabella1[[#This Row],[DIFFERENZA EFFETTIVA SE DOPPIO OPERATORE]]-Tabella1[[#This Row],[SCARTI]]</f>
        <v>400</v>
      </c>
      <c r="P1005" s="4">
        <v>0.43055555555555558</v>
      </c>
      <c r="Q1005" s="4">
        <v>0.51736111111111105</v>
      </c>
      <c r="R1005" s="5">
        <f>Tabella1[[#This Row],[ORA FINE MATTINA]]-Tabella1[[#This Row],[ORA INIZIO MATTINA]]</f>
        <v>8.6805555555555469E-2</v>
      </c>
      <c r="S1005" s="4"/>
      <c r="T1005" s="4"/>
      <c r="U1005" s="5">
        <f>Tabella1[[#This Row],[ORA FINE POMERIGGIO]]-Tabella1[[#This Row],[ORA INIZIO POMERIGGIO]]</f>
        <v>0</v>
      </c>
      <c r="V1005" s="5">
        <f>Tabella1[[#This Row],[TOT. TEMPO POMERIGGIO]]+Tabella1[[#This Row],[TOT. TEMPO MATTINA]]</f>
        <v>8.6805555555555469E-2</v>
      </c>
      <c r="W1005" s="7">
        <f>((HOUR(Tabella1[[#This Row],[TOT. ORE]])*60)+MINUTE(Tabella1[[#This Row],[TOT. ORE]]))</f>
        <v>125</v>
      </c>
      <c r="Y1005" s="6">
        <f>Tabella1[[#This Row],[TOT. MINUTI]]-Tabella1[[#This Row],[FERMO MACCHINA]]</f>
        <v>125</v>
      </c>
      <c r="Z1005" s="6">
        <f>ROUNDDOWN(Tabella1[[#This Row],[DIFFERENZA EFFETTIVA - SCARTI]]/Tabella1[[#This Row],[TEMPO EFFETTIVO]]*60,0)</f>
        <v>192</v>
      </c>
    </row>
    <row r="1006" spans="1:27" x14ac:dyDescent="0.25">
      <c r="A1006" s="1">
        <v>44694</v>
      </c>
      <c r="B1006">
        <v>1</v>
      </c>
      <c r="C1006" s="6" t="str">
        <f>VLOOKUP(Tabella1[[#This Row],[COD. OPERATORE]],Tabella3[],2,FALSE)</f>
        <v>ROBY</v>
      </c>
      <c r="D1006" t="s">
        <v>16</v>
      </c>
      <c r="E1006" t="s">
        <v>211</v>
      </c>
      <c r="F1006">
        <v>3</v>
      </c>
      <c r="G1006" s="6" t="str">
        <f>VLOOKUP(Tabella1[[#This Row],[COD. MACCHINA]],Tabella35[],2,FALSE)</f>
        <v>MUPI matr.1501</v>
      </c>
      <c r="H1006">
        <v>0</v>
      </c>
      <c r="I1006">
        <v>400</v>
      </c>
      <c r="J1006" s="6">
        <f>Tabella1[[#This Row],[ASS. FINALI]]-Tabella1[[#This Row],[ASS.INIZIALI]]</f>
        <v>400</v>
      </c>
      <c r="K1006" t="s">
        <v>20</v>
      </c>
      <c r="M1006" s="6">
        <f>ROUNDDOWN(IF(Tabella1[[#This Row],[DOPPIO OPERATORE '[SI/NO']]]="SI",Tabella1[[#This Row],[DIFFERENZA]]/2,Tabella1[[#This Row],[DIFFERENZA]]),0)</f>
        <v>400</v>
      </c>
      <c r="O1006" s="6">
        <f>Tabella1[[#This Row],[DIFFERENZA EFFETTIVA SE DOPPIO OPERATORE]]-Tabella1[[#This Row],[SCARTI]]</f>
        <v>400</v>
      </c>
      <c r="P1006" s="4">
        <v>0.43055555555555558</v>
      </c>
      <c r="Q1006" s="4">
        <v>0.51736111111111105</v>
      </c>
      <c r="R1006" s="5">
        <f>Tabella1[[#This Row],[ORA FINE MATTINA]]-Tabella1[[#This Row],[ORA INIZIO MATTINA]]</f>
        <v>8.6805555555555469E-2</v>
      </c>
      <c r="S1006" s="4"/>
      <c r="T1006" s="4"/>
      <c r="U1006" s="5">
        <f>Tabella1[[#This Row],[ORA FINE POMERIGGIO]]-Tabella1[[#This Row],[ORA INIZIO POMERIGGIO]]</f>
        <v>0</v>
      </c>
      <c r="V1006" s="5">
        <f>Tabella1[[#This Row],[TOT. TEMPO POMERIGGIO]]+Tabella1[[#This Row],[TOT. TEMPO MATTINA]]</f>
        <v>8.6805555555555469E-2</v>
      </c>
      <c r="W1006" s="7">
        <f>((HOUR(Tabella1[[#This Row],[TOT. ORE]])*60)+MINUTE(Tabella1[[#This Row],[TOT. ORE]]))</f>
        <v>125</v>
      </c>
      <c r="Y1006" s="6">
        <f>Tabella1[[#This Row],[TOT. MINUTI]]-Tabella1[[#This Row],[FERMO MACCHINA]]</f>
        <v>125</v>
      </c>
      <c r="Z1006" s="6">
        <f>ROUNDDOWN(Tabella1[[#This Row],[DIFFERENZA EFFETTIVA - SCARTI]]/Tabella1[[#This Row],[TEMPO EFFETTIVO]]*60,0)</f>
        <v>192</v>
      </c>
    </row>
    <row r="1007" spans="1:27" x14ac:dyDescent="0.25">
      <c r="A1007" s="1">
        <v>44694</v>
      </c>
      <c r="B1007">
        <v>1</v>
      </c>
      <c r="C1007" s="6" t="str">
        <f>VLOOKUP(Tabella1[[#This Row],[COD. OPERATORE]],Tabella3[],2,FALSE)</f>
        <v>ROBY</v>
      </c>
      <c r="D1007" t="s">
        <v>56</v>
      </c>
      <c r="E1007" t="s">
        <v>90</v>
      </c>
      <c r="F1007" t="s">
        <v>64</v>
      </c>
      <c r="G1007" s="6" t="str">
        <f>VLOOKUP(Tabella1[[#This Row],[COD. MACCHINA]],Tabella35[],2,FALSE)</f>
        <v>MANUALE</v>
      </c>
      <c r="H1007">
        <v>0</v>
      </c>
      <c r="I1007">
        <v>100</v>
      </c>
      <c r="J1007" s="6">
        <f>Tabella1[[#This Row],[ASS. FINALI]]-Tabella1[[#This Row],[ASS.INIZIALI]]</f>
        <v>100</v>
      </c>
      <c r="K1007" t="s">
        <v>20</v>
      </c>
      <c r="M1007" s="6">
        <f>ROUNDDOWN(IF(Tabella1[[#This Row],[DOPPIO OPERATORE '[SI/NO']]]="SI",Tabella1[[#This Row],[DIFFERENZA]]/2,Tabella1[[#This Row],[DIFFERENZA]]),0)</f>
        <v>100</v>
      </c>
      <c r="O1007" s="6">
        <f>Tabella1[[#This Row],[DIFFERENZA EFFETTIVA SE DOPPIO OPERATORE]]-Tabella1[[#This Row],[SCARTI]]</f>
        <v>100</v>
      </c>
      <c r="P1007" s="4">
        <v>0.70833333333333337</v>
      </c>
      <c r="Q1007" s="4">
        <v>0.71875</v>
      </c>
      <c r="R1007" s="5">
        <f>Tabella1[[#This Row],[ORA FINE MATTINA]]-Tabella1[[#This Row],[ORA INIZIO MATTINA]]</f>
        <v>1.041666666666663E-2</v>
      </c>
      <c r="S1007" s="4"/>
      <c r="T1007" s="4"/>
      <c r="U1007" s="5">
        <f>Tabella1[[#This Row],[ORA FINE POMERIGGIO]]-Tabella1[[#This Row],[ORA INIZIO POMERIGGIO]]</f>
        <v>0</v>
      </c>
      <c r="V1007" s="5">
        <f>Tabella1[[#This Row],[TOT. TEMPO POMERIGGIO]]+Tabella1[[#This Row],[TOT. TEMPO MATTINA]]</f>
        <v>1.041666666666663E-2</v>
      </c>
      <c r="W1007" s="7">
        <f>((HOUR(Tabella1[[#This Row],[TOT. ORE]])*60)+MINUTE(Tabella1[[#This Row],[TOT. ORE]]))</f>
        <v>15</v>
      </c>
      <c r="Y1007" s="6">
        <f>Tabella1[[#This Row],[TOT. MINUTI]]-Tabella1[[#This Row],[FERMO MACCHINA]]</f>
        <v>15</v>
      </c>
      <c r="Z1007" s="6">
        <f>ROUNDDOWN(Tabella1[[#This Row],[DIFFERENZA EFFETTIVA - SCARTI]]/Tabella1[[#This Row],[TEMPO EFFETTIVO]]*60,0)</f>
        <v>400</v>
      </c>
    </row>
    <row r="1008" spans="1:27" x14ac:dyDescent="0.25">
      <c r="A1008" s="1">
        <v>44694</v>
      </c>
      <c r="B1008">
        <v>1</v>
      </c>
      <c r="C1008" s="6" t="str">
        <f>VLOOKUP(Tabella1[[#This Row],[COD. OPERATORE]],Tabella3[],2,FALSE)</f>
        <v>ROBY</v>
      </c>
      <c r="D1008" t="s">
        <v>56</v>
      </c>
      <c r="E1008" t="s">
        <v>339</v>
      </c>
      <c r="F1008" t="s">
        <v>64</v>
      </c>
      <c r="G1008" s="6" t="str">
        <f>VLOOKUP(Tabella1[[#This Row],[COD. MACCHINA]],Tabella35[],2,FALSE)</f>
        <v>MANUALE</v>
      </c>
      <c r="H1008">
        <v>0</v>
      </c>
      <c r="I1008">
        <v>54</v>
      </c>
      <c r="J1008" s="6">
        <f>Tabella1[[#This Row],[ASS. FINALI]]-Tabella1[[#This Row],[ASS.INIZIALI]]</f>
        <v>54</v>
      </c>
      <c r="K1008" t="s">
        <v>20</v>
      </c>
      <c r="M1008" s="6">
        <f>ROUNDDOWN(IF(Tabella1[[#This Row],[DOPPIO OPERATORE '[SI/NO']]]="SI",Tabella1[[#This Row],[DIFFERENZA]]/2,Tabella1[[#This Row],[DIFFERENZA]]),0)</f>
        <v>54</v>
      </c>
      <c r="O1008" s="6">
        <f>Tabella1[[#This Row],[DIFFERENZA EFFETTIVA SE DOPPIO OPERATORE]]-Tabella1[[#This Row],[SCARTI]]</f>
        <v>54</v>
      </c>
      <c r="P1008" s="4">
        <v>0.71875</v>
      </c>
      <c r="Q1008" s="4">
        <v>0.72916666666666663</v>
      </c>
      <c r="R1008" s="5">
        <f>Tabella1[[#This Row],[ORA FINE MATTINA]]-Tabella1[[#This Row],[ORA INIZIO MATTINA]]</f>
        <v>1.041666666666663E-2</v>
      </c>
      <c r="S1008" s="4"/>
      <c r="T1008" s="4"/>
      <c r="U1008" s="5">
        <f>Tabella1[[#This Row],[ORA FINE POMERIGGIO]]-Tabella1[[#This Row],[ORA INIZIO POMERIGGIO]]</f>
        <v>0</v>
      </c>
      <c r="V1008" s="5">
        <f>Tabella1[[#This Row],[TOT. TEMPO POMERIGGIO]]+Tabella1[[#This Row],[TOT. TEMPO MATTINA]]</f>
        <v>1.041666666666663E-2</v>
      </c>
      <c r="W1008" s="7">
        <f>((HOUR(Tabella1[[#This Row],[TOT. ORE]])*60)+MINUTE(Tabella1[[#This Row],[TOT. ORE]]))</f>
        <v>15</v>
      </c>
      <c r="Y1008" s="6">
        <f>Tabella1[[#This Row],[TOT. MINUTI]]-Tabella1[[#This Row],[FERMO MACCHINA]]</f>
        <v>15</v>
      </c>
      <c r="Z1008" s="6">
        <f>ROUNDDOWN(Tabella1[[#This Row],[DIFFERENZA EFFETTIVA - SCARTI]]/Tabella1[[#This Row],[TEMPO EFFETTIVO]]*60,0)</f>
        <v>216</v>
      </c>
    </row>
    <row r="1009" spans="1:26" x14ac:dyDescent="0.25">
      <c r="A1009" s="1">
        <v>44695</v>
      </c>
      <c r="B1009">
        <v>1</v>
      </c>
      <c r="C1009" s="6" t="str">
        <f>VLOOKUP(Tabella1[[#This Row],[COD. OPERATORE]],Tabella3[],2,FALSE)</f>
        <v>ROBY</v>
      </c>
      <c r="D1009" t="s">
        <v>56</v>
      </c>
      <c r="E1009" t="s">
        <v>339</v>
      </c>
      <c r="F1009" t="s">
        <v>64</v>
      </c>
      <c r="G1009" s="6" t="str">
        <f>VLOOKUP(Tabella1[[#This Row],[COD. MACCHINA]],Tabella35[],2,FALSE)</f>
        <v>MANUALE</v>
      </c>
      <c r="H1009">
        <v>54</v>
      </c>
      <c r="I1009">
        <v>500</v>
      </c>
      <c r="J1009" s="6">
        <f>Tabella1[[#This Row],[ASS. FINALI]]-Tabella1[[#This Row],[ASS.INIZIALI]]</f>
        <v>446</v>
      </c>
      <c r="K1009" t="s">
        <v>58</v>
      </c>
      <c r="L1009">
        <v>35</v>
      </c>
      <c r="M1009" s="6">
        <f>ROUNDDOWN(IF(Tabella1[[#This Row],[DOPPIO OPERATORE '[SI/NO']]]="SI",Tabella1[[#This Row],[DIFFERENZA]]/2,Tabella1[[#This Row],[DIFFERENZA]]),0)</f>
        <v>223</v>
      </c>
      <c r="O1009" s="6">
        <f>Tabella1[[#This Row],[DIFFERENZA EFFETTIVA SE DOPPIO OPERATORE]]-Tabella1[[#This Row],[SCARTI]]</f>
        <v>223</v>
      </c>
      <c r="P1009" s="4">
        <v>0.33333333333333331</v>
      </c>
      <c r="Q1009" s="4">
        <v>0.39583333333333331</v>
      </c>
      <c r="R1009" s="5">
        <f>Tabella1[[#This Row],[ORA FINE MATTINA]]-Tabella1[[#This Row],[ORA INIZIO MATTINA]]</f>
        <v>6.25E-2</v>
      </c>
      <c r="S1009" s="4"/>
      <c r="T1009" s="4"/>
      <c r="U1009" s="5">
        <f>Tabella1[[#This Row],[ORA FINE POMERIGGIO]]-Tabella1[[#This Row],[ORA INIZIO POMERIGGIO]]</f>
        <v>0</v>
      </c>
      <c r="V1009" s="5">
        <f>Tabella1[[#This Row],[TOT. TEMPO POMERIGGIO]]+Tabella1[[#This Row],[TOT. TEMPO MATTINA]]</f>
        <v>6.25E-2</v>
      </c>
      <c r="W1009" s="7">
        <f>((HOUR(Tabella1[[#This Row],[TOT. ORE]])*60)+MINUTE(Tabella1[[#This Row],[TOT. ORE]]))</f>
        <v>90</v>
      </c>
      <c r="Y1009" s="6">
        <f>Tabella1[[#This Row],[TOT. MINUTI]]-Tabella1[[#This Row],[FERMO MACCHINA]]</f>
        <v>90</v>
      </c>
      <c r="Z1009" s="6">
        <f>ROUNDDOWN(Tabella1[[#This Row],[DIFFERENZA EFFETTIVA - SCARTI]]/Tabella1[[#This Row],[TEMPO EFFETTIVO]]*60,0)</f>
        <v>148</v>
      </c>
    </row>
    <row r="1010" spans="1:26" x14ac:dyDescent="0.25">
      <c r="A1010" s="1">
        <v>44695</v>
      </c>
      <c r="B1010">
        <v>1</v>
      </c>
      <c r="C1010" s="6" t="str">
        <f>VLOOKUP(Tabella1[[#This Row],[COD. OPERATORE]],Tabella3[],2,FALSE)</f>
        <v>ROBY</v>
      </c>
      <c r="D1010" t="s">
        <v>56</v>
      </c>
      <c r="E1010" t="s">
        <v>111</v>
      </c>
      <c r="F1010" t="s">
        <v>64</v>
      </c>
      <c r="G1010" s="6" t="str">
        <f>VLOOKUP(Tabella1[[#This Row],[COD. MACCHINA]],Tabella35[],2,FALSE)</f>
        <v>MANUALE</v>
      </c>
      <c r="H1010">
        <v>0</v>
      </c>
      <c r="I1010">
        <v>250</v>
      </c>
      <c r="J1010" s="6">
        <f>Tabella1[[#This Row],[ASS. FINALI]]-Tabella1[[#This Row],[ASS.INIZIALI]]</f>
        <v>250</v>
      </c>
      <c r="K1010" t="s">
        <v>58</v>
      </c>
      <c r="L1010">
        <v>35</v>
      </c>
      <c r="M1010" s="6">
        <f>ROUNDDOWN(IF(Tabella1[[#This Row],[DOPPIO OPERATORE '[SI/NO']]]="SI",Tabella1[[#This Row],[DIFFERENZA]]/2,Tabella1[[#This Row],[DIFFERENZA]]),0)</f>
        <v>125</v>
      </c>
      <c r="O1010" s="6">
        <f>Tabella1[[#This Row],[DIFFERENZA EFFETTIVA SE DOPPIO OPERATORE]]-Tabella1[[#This Row],[SCARTI]]</f>
        <v>125</v>
      </c>
      <c r="P1010" s="4">
        <v>0.39583333333333331</v>
      </c>
      <c r="Q1010" s="4">
        <v>0.43402777777777773</v>
      </c>
      <c r="R1010" s="5">
        <f>Tabella1[[#This Row],[ORA FINE MATTINA]]-Tabella1[[#This Row],[ORA INIZIO MATTINA]]</f>
        <v>3.819444444444442E-2</v>
      </c>
      <c r="S1010" s="4"/>
      <c r="T1010" s="4"/>
      <c r="U1010" s="5">
        <f>Tabella1[[#This Row],[ORA FINE POMERIGGIO]]-Tabella1[[#This Row],[ORA INIZIO POMERIGGIO]]</f>
        <v>0</v>
      </c>
      <c r="V1010" s="5">
        <f>Tabella1[[#This Row],[TOT. TEMPO POMERIGGIO]]+Tabella1[[#This Row],[TOT. TEMPO MATTINA]]</f>
        <v>3.819444444444442E-2</v>
      </c>
      <c r="W1010" s="7">
        <f>((HOUR(Tabella1[[#This Row],[TOT. ORE]])*60)+MINUTE(Tabella1[[#This Row],[TOT. ORE]]))</f>
        <v>55</v>
      </c>
      <c r="Y1010" s="6">
        <f>Tabella1[[#This Row],[TOT. MINUTI]]-Tabella1[[#This Row],[FERMO MACCHINA]]</f>
        <v>55</v>
      </c>
      <c r="Z1010" s="6">
        <f>ROUNDDOWN(Tabella1[[#This Row],[DIFFERENZA EFFETTIVA - SCARTI]]/Tabella1[[#This Row],[TEMPO EFFETTIVO]]*60,0)</f>
        <v>136</v>
      </c>
    </row>
    <row r="1011" spans="1:26" x14ac:dyDescent="0.25">
      <c r="A1011" s="1">
        <v>44695</v>
      </c>
      <c r="B1011">
        <v>1</v>
      </c>
      <c r="C1011" s="6" t="str">
        <f>VLOOKUP(Tabella1[[#This Row],[COD. OPERATORE]],Tabella3[],2,FALSE)</f>
        <v>ROBY</v>
      </c>
      <c r="D1011" t="s">
        <v>56</v>
      </c>
      <c r="E1011" t="s">
        <v>406</v>
      </c>
      <c r="F1011" t="s">
        <v>64</v>
      </c>
      <c r="G1011" s="6" t="str">
        <f>VLOOKUP(Tabella1[[#This Row],[COD. MACCHINA]],Tabella35[],2,FALSE)</f>
        <v>MANUALE</v>
      </c>
      <c r="H1011">
        <v>0</v>
      </c>
      <c r="I1011">
        <v>250</v>
      </c>
      <c r="J1011" s="6">
        <f>Tabella1[[#This Row],[ASS. FINALI]]-Tabella1[[#This Row],[ASS.INIZIALI]]</f>
        <v>250</v>
      </c>
      <c r="K1011" t="s">
        <v>58</v>
      </c>
      <c r="L1011">
        <v>35</v>
      </c>
      <c r="M1011" s="6">
        <f>ROUNDDOWN(IF(Tabella1[[#This Row],[DOPPIO OPERATORE '[SI/NO']]]="SI",Tabella1[[#This Row],[DIFFERENZA]]/2,Tabella1[[#This Row],[DIFFERENZA]]),0)</f>
        <v>125</v>
      </c>
      <c r="O1011" s="6">
        <f>Tabella1[[#This Row],[DIFFERENZA EFFETTIVA SE DOPPIO OPERATORE]]-Tabella1[[#This Row],[SCARTI]]</f>
        <v>125</v>
      </c>
      <c r="P1011" s="4">
        <v>0.45833333333333331</v>
      </c>
      <c r="Q1011" s="4">
        <v>0.5</v>
      </c>
      <c r="R1011" s="5">
        <f>Tabella1[[#This Row],[ORA FINE MATTINA]]-Tabella1[[#This Row],[ORA INIZIO MATTINA]]</f>
        <v>4.1666666666666685E-2</v>
      </c>
      <c r="S1011" s="4">
        <v>0.5625</v>
      </c>
      <c r="T1011" s="4">
        <v>0.62152777777777779</v>
      </c>
      <c r="U1011" s="5">
        <f>Tabella1[[#This Row],[ORA FINE POMERIGGIO]]-Tabella1[[#This Row],[ORA INIZIO POMERIGGIO]]</f>
        <v>5.902777777777779E-2</v>
      </c>
      <c r="V1011" s="5">
        <f>Tabella1[[#This Row],[TOT. TEMPO POMERIGGIO]]+Tabella1[[#This Row],[TOT. TEMPO MATTINA]]</f>
        <v>0.10069444444444448</v>
      </c>
      <c r="W1011" s="7">
        <f>((HOUR(Tabella1[[#This Row],[TOT. ORE]])*60)+MINUTE(Tabella1[[#This Row],[TOT. ORE]]))</f>
        <v>145</v>
      </c>
      <c r="Y1011" s="6">
        <f>Tabella1[[#This Row],[TOT. MINUTI]]-Tabella1[[#This Row],[FERMO MACCHINA]]</f>
        <v>145</v>
      </c>
      <c r="Z1011" s="6">
        <f>ROUNDDOWN(Tabella1[[#This Row],[DIFFERENZA EFFETTIVA - SCARTI]]/Tabella1[[#This Row],[TEMPO EFFETTIVO]]*60,0)</f>
        <v>51</v>
      </c>
    </row>
    <row r="1012" spans="1:26" x14ac:dyDescent="0.25">
      <c r="A1012" s="1">
        <v>44695</v>
      </c>
      <c r="B1012">
        <v>1</v>
      </c>
      <c r="C1012" s="6" t="str">
        <f>VLOOKUP(Tabella1[[#This Row],[COD. OPERATORE]],Tabella3[],2,FALSE)</f>
        <v>ROBY</v>
      </c>
      <c r="D1012" t="s">
        <v>56</v>
      </c>
      <c r="E1012" t="s">
        <v>341</v>
      </c>
      <c r="F1012" t="s">
        <v>64</v>
      </c>
      <c r="G1012" s="6" t="str">
        <f>VLOOKUP(Tabella1[[#This Row],[COD. MACCHINA]],Tabella35[],2,FALSE)</f>
        <v>MANUALE</v>
      </c>
      <c r="H1012">
        <v>0</v>
      </c>
      <c r="I1012">
        <v>500</v>
      </c>
      <c r="J1012" s="6">
        <f>Tabella1[[#This Row],[ASS. FINALI]]-Tabella1[[#This Row],[ASS.INIZIALI]]</f>
        <v>500</v>
      </c>
      <c r="K1012" t="s">
        <v>58</v>
      </c>
      <c r="L1012">
        <v>35</v>
      </c>
      <c r="M1012" s="6">
        <f>ROUNDDOWN(IF(Tabella1[[#This Row],[DOPPIO OPERATORE '[SI/NO']]]="SI",Tabella1[[#This Row],[DIFFERENZA]]/2,Tabella1[[#This Row],[DIFFERENZA]]),0)</f>
        <v>250</v>
      </c>
      <c r="O1012" s="6">
        <f>Tabella1[[#This Row],[DIFFERENZA EFFETTIVA SE DOPPIO OPERATORE]]-Tabella1[[#This Row],[SCARTI]]</f>
        <v>250</v>
      </c>
      <c r="P1012" s="4">
        <v>0.62152777777777779</v>
      </c>
      <c r="Q1012" s="4">
        <v>0.68402777777777779</v>
      </c>
      <c r="R1012" s="5">
        <f>Tabella1[[#This Row],[ORA FINE MATTINA]]-Tabella1[[#This Row],[ORA INIZIO MATTINA]]</f>
        <v>6.25E-2</v>
      </c>
      <c r="S1012" s="4"/>
      <c r="T1012" s="4"/>
      <c r="U1012" s="5">
        <f>Tabella1[[#This Row],[ORA FINE POMERIGGIO]]-Tabella1[[#This Row],[ORA INIZIO POMERIGGIO]]</f>
        <v>0</v>
      </c>
      <c r="V1012" s="5">
        <f>Tabella1[[#This Row],[TOT. TEMPO POMERIGGIO]]+Tabella1[[#This Row],[TOT. TEMPO MATTINA]]</f>
        <v>6.25E-2</v>
      </c>
      <c r="W1012" s="7">
        <f>((HOUR(Tabella1[[#This Row],[TOT. ORE]])*60)+MINUTE(Tabella1[[#This Row],[TOT. ORE]]))</f>
        <v>90</v>
      </c>
      <c r="Y1012" s="6">
        <f>Tabella1[[#This Row],[TOT. MINUTI]]-Tabella1[[#This Row],[FERMO MACCHINA]]</f>
        <v>90</v>
      </c>
      <c r="Z1012" s="6">
        <f>ROUNDDOWN(Tabella1[[#This Row],[DIFFERENZA EFFETTIVA - SCARTI]]/Tabella1[[#This Row],[TEMPO EFFETTIVO]]*60,0)</f>
        <v>166</v>
      </c>
    </row>
    <row r="1013" spans="1:26" x14ac:dyDescent="0.25">
      <c r="A1013" s="1">
        <v>44695</v>
      </c>
      <c r="B1013">
        <v>1</v>
      </c>
      <c r="C1013" s="6" t="str">
        <f>VLOOKUP(Tabella1[[#This Row],[COD. OPERATORE]],Tabella3[],2,FALSE)</f>
        <v>ROBY</v>
      </c>
      <c r="D1013" t="s">
        <v>56</v>
      </c>
      <c r="E1013" t="s">
        <v>73</v>
      </c>
      <c r="F1013" t="s">
        <v>64</v>
      </c>
      <c r="G1013" s="6" t="str">
        <f>VLOOKUP(Tabella1[[#This Row],[COD. MACCHINA]],Tabella35[],2,FALSE)</f>
        <v>MANUALE</v>
      </c>
      <c r="H1013">
        <v>0</v>
      </c>
      <c r="I1013">
        <v>530</v>
      </c>
      <c r="J1013" s="6">
        <f>Tabella1[[#This Row],[ASS. FINALI]]-Tabella1[[#This Row],[ASS.INIZIALI]]</f>
        <v>530</v>
      </c>
      <c r="K1013" t="s">
        <v>58</v>
      </c>
      <c r="L1013">
        <v>35</v>
      </c>
      <c r="M1013" s="6">
        <f>ROUNDDOWN(IF(Tabella1[[#This Row],[DOPPIO OPERATORE '[SI/NO']]]="SI",Tabella1[[#This Row],[DIFFERENZA]]/2,Tabella1[[#This Row],[DIFFERENZA]]),0)</f>
        <v>265</v>
      </c>
      <c r="O1013" s="6">
        <f>Tabella1[[#This Row],[DIFFERENZA EFFETTIVA SE DOPPIO OPERATORE]]-Tabella1[[#This Row],[SCARTI]]</f>
        <v>265</v>
      </c>
      <c r="P1013" s="4">
        <v>0.68402777777777779</v>
      </c>
      <c r="Q1013" s="4">
        <v>0.72916666666666663</v>
      </c>
      <c r="R1013" s="5">
        <f>Tabella1[[#This Row],[ORA FINE MATTINA]]-Tabella1[[#This Row],[ORA INIZIO MATTINA]]</f>
        <v>4.513888888888884E-2</v>
      </c>
      <c r="S1013" s="4"/>
      <c r="T1013" s="4"/>
      <c r="U1013" s="5">
        <f>Tabella1[[#This Row],[ORA FINE POMERIGGIO]]-Tabella1[[#This Row],[ORA INIZIO POMERIGGIO]]</f>
        <v>0</v>
      </c>
      <c r="V1013" s="5">
        <f>Tabella1[[#This Row],[TOT. TEMPO POMERIGGIO]]+Tabella1[[#This Row],[TOT. TEMPO MATTINA]]</f>
        <v>4.513888888888884E-2</v>
      </c>
      <c r="W1013" s="7">
        <f>((HOUR(Tabella1[[#This Row],[TOT. ORE]])*60)+MINUTE(Tabella1[[#This Row],[TOT. ORE]]))</f>
        <v>65</v>
      </c>
      <c r="Y1013" s="6">
        <f>Tabella1[[#This Row],[TOT. MINUTI]]-Tabella1[[#This Row],[FERMO MACCHINA]]</f>
        <v>65</v>
      </c>
      <c r="Z1013" s="6">
        <f>ROUNDDOWN(Tabella1[[#This Row],[DIFFERENZA EFFETTIVA - SCARTI]]/Tabella1[[#This Row],[TEMPO EFFETTIVO]]*60,0)</f>
        <v>244</v>
      </c>
    </row>
    <row r="1014" spans="1:26" x14ac:dyDescent="0.25">
      <c r="A1014" s="1">
        <v>44691</v>
      </c>
      <c r="B1014">
        <v>31</v>
      </c>
      <c r="C1014" s="6" t="str">
        <f>VLOOKUP(Tabella1[[#This Row],[COD. OPERATORE]],Tabella3[],2,FALSE)</f>
        <v>MARISTELLA</v>
      </c>
      <c r="D1014" t="s">
        <v>16</v>
      </c>
      <c r="E1014" t="s">
        <v>26</v>
      </c>
      <c r="F1014">
        <v>8</v>
      </c>
      <c r="G1014" s="6" t="str">
        <f>VLOOKUP(Tabella1[[#This Row],[COD. MACCHINA]],Tabella35[],2,FALSE)</f>
        <v>MONTAGGIO RUOTE</v>
      </c>
      <c r="H1014">
        <v>0</v>
      </c>
      <c r="I1014">
        <v>408</v>
      </c>
      <c r="J1014" s="6">
        <f>Tabella1[[#This Row],[ASS. FINALI]]-Tabella1[[#This Row],[ASS.INIZIALI]]</f>
        <v>408</v>
      </c>
      <c r="K1014" t="s">
        <v>20</v>
      </c>
      <c r="M1014" s="6">
        <f>ROUNDDOWN(IF(Tabella1[[#This Row],[DOPPIO OPERATORE '[SI/NO']]]="SI",Tabella1[[#This Row],[DIFFERENZA]]/2,Tabella1[[#This Row],[DIFFERENZA]]),0)</f>
        <v>408</v>
      </c>
      <c r="O1014" s="6">
        <f>Tabella1[[#This Row],[DIFFERENZA EFFETTIVA SE DOPPIO OPERATORE]]-Tabella1[[#This Row],[SCARTI]]</f>
        <v>408</v>
      </c>
      <c r="P1014" s="4">
        <v>0.33333333333333331</v>
      </c>
      <c r="Q1014" s="4">
        <v>0.39583333333333331</v>
      </c>
      <c r="R1014" s="5">
        <f>Tabella1[[#This Row],[ORA FINE MATTINA]]-Tabella1[[#This Row],[ORA INIZIO MATTINA]]</f>
        <v>6.25E-2</v>
      </c>
      <c r="S1014" s="4"/>
      <c r="T1014" s="4"/>
      <c r="U1014" s="5">
        <f>Tabella1[[#This Row],[ORA FINE POMERIGGIO]]-Tabella1[[#This Row],[ORA INIZIO POMERIGGIO]]</f>
        <v>0</v>
      </c>
      <c r="V1014" s="5">
        <f>Tabella1[[#This Row],[TOT. TEMPO POMERIGGIO]]+Tabella1[[#This Row],[TOT. TEMPO MATTINA]]</f>
        <v>6.25E-2</v>
      </c>
      <c r="W1014" s="7">
        <f>((HOUR(Tabella1[[#This Row],[TOT. ORE]])*60)+MINUTE(Tabella1[[#This Row],[TOT. ORE]]))</f>
        <v>90</v>
      </c>
      <c r="Y1014" s="6">
        <f>Tabella1[[#This Row],[TOT. MINUTI]]-Tabella1[[#This Row],[FERMO MACCHINA]]</f>
        <v>90</v>
      </c>
      <c r="Z1014" s="6">
        <f>ROUNDDOWN(Tabella1[[#This Row],[DIFFERENZA EFFETTIVA - SCARTI]]/Tabella1[[#This Row],[TEMPO EFFETTIVO]]*60,0)</f>
        <v>272</v>
      </c>
    </row>
    <row r="1015" spans="1:26" x14ac:dyDescent="0.25">
      <c r="A1015" s="1">
        <v>44691</v>
      </c>
      <c r="B1015">
        <v>31</v>
      </c>
      <c r="C1015" s="6" t="str">
        <f>VLOOKUP(Tabella1[[#This Row],[COD. OPERATORE]],Tabella3[],2,FALSE)</f>
        <v>MARISTELLA</v>
      </c>
      <c r="D1015" t="s">
        <v>16</v>
      </c>
      <c r="E1015" t="s">
        <v>62</v>
      </c>
      <c r="F1015">
        <v>9</v>
      </c>
      <c r="G1015" s="6" t="str">
        <f>VLOOKUP(Tabella1[[#This Row],[COD. MACCHINA]],Tabella35[],2,FALSE)</f>
        <v>MONTAGGIO ANELLINI</v>
      </c>
      <c r="H1015">
        <v>0</v>
      </c>
      <c r="I1015">
        <v>1250</v>
      </c>
      <c r="J1015" s="6">
        <f>Tabella1[[#This Row],[ASS. FINALI]]-Tabella1[[#This Row],[ASS.INIZIALI]]</f>
        <v>1250</v>
      </c>
      <c r="K1015" t="s">
        <v>20</v>
      </c>
      <c r="M1015" s="6">
        <f>ROUNDDOWN(IF(Tabella1[[#This Row],[DOPPIO OPERATORE '[SI/NO']]]="SI",Tabella1[[#This Row],[DIFFERENZA]]/2,Tabella1[[#This Row],[DIFFERENZA]]),0)</f>
        <v>1250</v>
      </c>
      <c r="O1015" s="6">
        <f>Tabella1[[#This Row],[DIFFERENZA EFFETTIVA SE DOPPIO OPERATORE]]-Tabella1[[#This Row],[SCARTI]]</f>
        <v>1250</v>
      </c>
      <c r="P1015" s="4">
        <v>0.39583333333333331</v>
      </c>
      <c r="Q1015" s="4">
        <v>0.45833333333333331</v>
      </c>
      <c r="R1015" s="5">
        <f>Tabella1[[#This Row],[ORA FINE MATTINA]]-Tabella1[[#This Row],[ORA INIZIO MATTINA]]</f>
        <v>6.25E-2</v>
      </c>
      <c r="S1015" s="4"/>
      <c r="T1015" s="4"/>
      <c r="U1015" s="5">
        <f>Tabella1[[#This Row],[ORA FINE POMERIGGIO]]-Tabella1[[#This Row],[ORA INIZIO POMERIGGIO]]</f>
        <v>0</v>
      </c>
      <c r="V1015" s="5">
        <f>Tabella1[[#This Row],[TOT. TEMPO POMERIGGIO]]+Tabella1[[#This Row],[TOT. TEMPO MATTINA]]</f>
        <v>6.25E-2</v>
      </c>
      <c r="W1015" s="7">
        <f>((HOUR(Tabella1[[#This Row],[TOT. ORE]])*60)+MINUTE(Tabella1[[#This Row],[TOT. ORE]]))</f>
        <v>90</v>
      </c>
      <c r="Y1015" s="6">
        <f>Tabella1[[#This Row],[TOT. MINUTI]]-Tabella1[[#This Row],[FERMO MACCHINA]]</f>
        <v>90</v>
      </c>
      <c r="Z1015" s="6">
        <f>ROUNDDOWN(Tabella1[[#This Row],[DIFFERENZA EFFETTIVA - SCARTI]]/Tabella1[[#This Row],[TEMPO EFFETTIVO]]*60,0)</f>
        <v>833</v>
      </c>
    </row>
    <row r="1016" spans="1:26" x14ac:dyDescent="0.25">
      <c r="A1016" s="1">
        <v>44691</v>
      </c>
      <c r="B1016">
        <v>31</v>
      </c>
      <c r="C1016" s="6" t="str">
        <f>VLOOKUP(Tabella1[[#This Row],[COD. OPERATORE]],Tabella3[],2,FALSE)</f>
        <v>MARISTELLA</v>
      </c>
      <c r="D1016" t="s">
        <v>16</v>
      </c>
      <c r="E1016" t="s">
        <v>97</v>
      </c>
      <c r="F1016">
        <v>8</v>
      </c>
      <c r="G1016" s="6" t="str">
        <f>VLOOKUP(Tabella1[[#This Row],[COD. MACCHINA]],Tabella35[],2,FALSE)</f>
        <v>MONTAGGIO RUOTE</v>
      </c>
      <c r="H1016">
        <v>908</v>
      </c>
      <c r="I1016">
        <v>1950</v>
      </c>
      <c r="J1016" s="6">
        <f>Tabella1[[#This Row],[ASS. FINALI]]-Tabella1[[#This Row],[ASS.INIZIALI]]</f>
        <v>1042</v>
      </c>
      <c r="K1016" t="s">
        <v>20</v>
      </c>
      <c r="M1016" s="6">
        <f>ROUNDDOWN(IF(Tabella1[[#This Row],[DOPPIO OPERATORE '[SI/NO']]]="SI",Tabella1[[#This Row],[DIFFERENZA]]/2,Tabella1[[#This Row],[DIFFERENZA]]),0)</f>
        <v>1042</v>
      </c>
      <c r="O1016" s="6">
        <f>Tabella1[[#This Row],[DIFFERENZA EFFETTIVA SE DOPPIO OPERATORE]]-Tabella1[[#This Row],[SCARTI]]</f>
        <v>1042</v>
      </c>
      <c r="P1016" s="4">
        <v>0.45833333333333331</v>
      </c>
      <c r="Q1016" s="4">
        <v>0.5</v>
      </c>
      <c r="R1016" s="5">
        <f>Tabella1[[#This Row],[ORA FINE MATTINA]]-Tabella1[[#This Row],[ORA INIZIO MATTINA]]</f>
        <v>4.1666666666666685E-2</v>
      </c>
      <c r="S1016" s="4">
        <v>0.5625</v>
      </c>
      <c r="T1016" s="4">
        <v>0.72916666666666663</v>
      </c>
      <c r="U1016" s="5">
        <f>Tabella1[[#This Row],[ORA FINE POMERIGGIO]]-Tabella1[[#This Row],[ORA INIZIO POMERIGGIO]]</f>
        <v>0.16666666666666663</v>
      </c>
      <c r="V1016" s="5">
        <f>Tabella1[[#This Row],[TOT. TEMPO POMERIGGIO]]+Tabella1[[#This Row],[TOT. TEMPO MATTINA]]</f>
        <v>0.20833333333333331</v>
      </c>
      <c r="W1016" s="7">
        <f>((HOUR(Tabella1[[#This Row],[TOT. ORE]])*60)+MINUTE(Tabella1[[#This Row],[TOT. ORE]]))</f>
        <v>300</v>
      </c>
      <c r="Y1016" s="6">
        <f>Tabella1[[#This Row],[TOT. MINUTI]]-Tabella1[[#This Row],[FERMO MACCHINA]]</f>
        <v>300</v>
      </c>
      <c r="Z1016" s="6">
        <f>ROUNDDOWN(Tabella1[[#This Row],[DIFFERENZA EFFETTIVA - SCARTI]]/Tabella1[[#This Row],[TEMPO EFFETTIVO]]*60,0)</f>
        <v>208</v>
      </c>
    </row>
    <row r="1017" spans="1:26" x14ac:dyDescent="0.25">
      <c r="A1017" s="1">
        <v>44692</v>
      </c>
      <c r="B1017">
        <v>31</v>
      </c>
      <c r="C1017" s="6" t="str">
        <f>VLOOKUP(Tabella1[[#This Row],[COD. OPERATORE]],Tabella3[],2,FALSE)</f>
        <v>MARISTELLA</v>
      </c>
      <c r="D1017" t="s">
        <v>16</v>
      </c>
      <c r="E1017" t="s">
        <v>97</v>
      </c>
      <c r="F1017">
        <v>8</v>
      </c>
      <c r="G1017" s="6" t="str">
        <f>VLOOKUP(Tabella1[[#This Row],[COD. MACCHINA]],Tabella35[],2,FALSE)</f>
        <v>MONTAGGIO RUOTE</v>
      </c>
      <c r="H1017">
        <v>1950</v>
      </c>
      <c r="I1017">
        <v>4210</v>
      </c>
      <c r="J1017" s="6">
        <f>Tabella1[[#This Row],[ASS. FINALI]]-Tabella1[[#This Row],[ASS.INIZIALI]]</f>
        <v>2260</v>
      </c>
      <c r="K1017" t="s">
        <v>20</v>
      </c>
      <c r="M1017" s="6">
        <f>ROUNDDOWN(IF(Tabella1[[#This Row],[DOPPIO OPERATORE '[SI/NO']]]="SI",Tabella1[[#This Row],[DIFFERENZA]]/2,Tabella1[[#This Row],[DIFFERENZA]]),0)</f>
        <v>2260</v>
      </c>
      <c r="O1017" s="6">
        <f>Tabella1[[#This Row],[DIFFERENZA EFFETTIVA SE DOPPIO OPERATORE]]-Tabella1[[#This Row],[SCARTI]]</f>
        <v>2260</v>
      </c>
      <c r="P1017" s="4">
        <v>0.33333333333333331</v>
      </c>
      <c r="Q1017" s="4">
        <v>0.5</v>
      </c>
      <c r="R1017" s="5">
        <f>Tabella1[[#This Row],[ORA FINE MATTINA]]-Tabella1[[#This Row],[ORA INIZIO MATTINA]]</f>
        <v>0.16666666666666669</v>
      </c>
      <c r="S1017" s="4">
        <v>0.5625</v>
      </c>
      <c r="T1017" s="4">
        <v>0.6875</v>
      </c>
      <c r="U1017" s="5">
        <f>Tabella1[[#This Row],[ORA FINE POMERIGGIO]]-Tabella1[[#This Row],[ORA INIZIO POMERIGGIO]]</f>
        <v>0.125</v>
      </c>
      <c r="V1017" s="5">
        <f>Tabella1[[#This Row],[TOT. TEMPO POMERIGGIO]]+Tabella1[[#This Row],[TOT. TEMPO MATTINA]]</f>
        <v>0.29166666666666669</v>
      </c>
      <c r="W1017" s="7">
        <f>((HOUR(Tabella1[[#This Row],[TOT. ORE]])*60)+MINUTE(Tabella1[[#This Row],[TOT. ORE]]))</f>
        <v>420</v>
      </c>
      <c r="Y1017" s="6">
        <f>Tabella1[[#This Row],[TOT. MINUTI]]-Tabella1[[#This Row],[FERMO MACCHINA]]</f>
        <v>420</v>
      </c>
      <c r="Z1017" s="6">
        <f>ROUNDDOWN(Tabella1[[#This Row],[DIFFERENZA EFFETTIVA - SCARTI]]/Tabella1[[#This Row],[TEMPO EFFETTIVO]]*60,0)</f>
        <v>322</v>
      </c>
    </row>
    <row r="1018" spans="1:26" x14ac:dyDescent="0.25">
      <c r="A1018" s="1">
        <v>44693</v>
      </c>
      <c r="B1018">
        <v>31</v>
      </c>
      <c r="C1018" s="6" t="str">
        <f>VLOOKUP(Tabella1[[#This Row],[COD. OPERATORE]],Tabella3[],2,FALSE)</f>
        <v>MARISTELLA</v>
      </c>
      <c r="D1018" t="s">
        <v>16</v>
      </c>
      <c r="E1018" t="s">
        <v>97</v>
      </c>
      <c r="F1018">
        <v>8</v>
      </c>
      <c r="G1018" s="6" t="str">
        <f>VLOOKUP(Tabella1[[#This Row],[COD. MACCHINA]],Tabella35[],2,FALSE)</f>
        <v>MONTAGGIO RUOTE</v>
      </c>
      <c r="H1018">
        <v>4210</v>
      </c>
      <c r="I1018">
        <v>6000</v>
      </c>
      <c r="J1018" s="6">
        <f>Tabella1[[#This Row],[ASS. FINALI]]-Tabella1[[#This Row],[ASS.INIZIALI]]</f>
        <v>1790</v>
      </c>
      <c r="K1018" t="s">
        <v>20</v>
      </c>
      <c r="M1018" s="6">
        <f>ROUNDDOWN(IF(Tabella1[[#This Row],[DOPPIO OPERATORE '[SI/NO']]]="SI",Tabella1[[#This Row],[DIFFERENZA]]/2,Tabella1[[#This Row],[DIFFERENZA]]),0)</f>
        <v>1790</v>
      </c>
      <c r="O1018" s="6">
        <f>Tabella1[[#This Row],[DIFFERENZA EFFETTIVA SE DOPPIO OPERATORE]]-Tabella1[[#This Row],[SCARTI]]</f>
        <v>1790</v>
      </c>
      <c r="P1018" s="4">
        <v>0.33333333333333331</v>
      </c>
      <c r="Q1018" s="4">
        <v>0.5</v>
      </c>
      <c r="R1018" s="5">
        <f>Tabella1[[#This Row],[ORA FINE MATTINA]]-Tabella1[[#This Row],[ORA INIZIO MATTINA]]</f>
        <v>0.16666666666666669</v>
      </c>
      <c r="S1018" s="4">
        <v>0.5625</v>
      </c>
      <c r="T1018" s="4">
        <v>0.62847222222222221</v>
      </c>
      <c r="U1018" s="5">
        <f>Tabella1[[#This Row],[ORA FINE POMERIGGIO]]-Tabella1[[#This Row],[ORA INIZIO POMERIGGIO]]</f>
        <v>6.597222222222221E-2</v>
      </c>
      <c r="V1018" s="5">
        <f>Tabella1[[#This Row],[TOT. TEMPO POMERIGGIO]]+Tabella1[[#This Row],[TOT. TEMPO MATTINA]]</f>
        <v>0.2326388888888889</v>
      </c>
      <c r="W1018" s="7">
        <f>((HOUR(Tabella1[[#This Row],[TOT. ORE]])*60)+MINUTE(Tabella1[[#This Row],[TOT. ORE]]))</f>
        <v>335</v>
      </c>
      <c r="Y1018" s="6">
        <f>Tabella1[[#This Row],[TOT. MINUTI]]-Tabella1[[#This Row],[FERMO MACCHINA]]</f>
        <v>335</v>
      </c>
      <c r="Z1018" s="6">
        <f>ROUNDDOWN(Tabella1[[#This Row],[DIFFERENZA EFFETTIVA - SCARTI]]/Tabella1[[#This Row],[TEMPO EFFETTIVO]]*60,0)</f>
        <v>320</v>
      </c>
    </row>
    <row r="1019" spans="1:26" x14ac:dyDescent="0.25">
      <c r="A1019" s="1">
        <v>44694</v>
      </c>
      <c r="B1019">
        <v>31</v>
      </c>
      <c r="C1019" s="6" t="str">
        <f>VLOOKUP(Tabella1[[#This Row],[COD. OPERATORE]],Tabella3[],2,FALSE)</f>
        <v>MARISTELLA</v>
      </c>
      <c r="D1019" t="s">
        <v>16</v>
      </c>
      <c r="E1019" t="s">
        <v>96</v>
      </c>
      <c r="F1019">
        <v>8</v>
      </c>
      <c r="G1019" s="6" t="str">
        <f>VLOOKUP(Tabella1[[#This Row],[COD. MACCHINA]],Tabella35[],2,FALSE)</f>
        <v>MONTAGGIO RUOTE</v>
      </c>
      <c r="H1019">
        <v>0</v>
      </c>
      <c r="I1019">
        <v>750</v>
      </c>
      <c r="J1019" s="6">
        <f>Tabella1[[#This Row],[ASS. FINALI]]-Tabella1[[#This Row],[ASS.INIZIALI]]</f>
        <v>750</v>
      </c>
      <c r="K1019" t="s">
        <v>20</v>
      </c>
      <c r="M1019" s="6">
        <f>ROUNDDOWN(IF(Tabella1[[#This Row],[DOPPIO OPERATORE '[SI/NO']]]="SI",Tabella1[[#This Row],[DIFFERENZA]]/2,Tabella1[[#This Row],[DIFFERENZA]]),0)</f>
        <v>750</v>
      </c>
      <c r="O1019" s="6">
        <f>Tabella1[[#This Row],[DIFFERENZA EFFETTIVA SE DOPPIO OPERATORE]]-Tabella1[[#This Row],[SCARTI]]</f>
        <v>750</v>
      </c>
      <c r="P1019" s="4">
        <v>0.62847222222222221</v>
      </c>
      <c r="Q1019" s="4">
        <v>0.72916666666666663</v>
      </c>
      <c r="R1019" s="5">
        <f>Tabella1[[#This Row],[ORA FINE MATTINA]]-Tabella1[[#This Row],[ORA INIZIO MATTINA]]</f>
        <v>0.10069444444444442</v>
      </c>
      <c r="S1019" s="4"/>
      <c r="T1019" s="4"/>
      <c r="U1019" s="5">
        <f>Tabella1[[#This Row],[ORA FINE POMERIGGIO]]-Tabella1[[#This Row],[ORA INIZIO POMERIGGIO]]</f>
        <v>0</v>
      </c>
      <c r="V1019" s="5">
        <f>Tabella1[[#This Row],[TOT. TEMPO POMERIGGIO]]+Tabella1[[#This Row],[TOT. TEMPO MATTINA]]</f>
        <v>0.10069444444444442</v>
      </c>
      <c r="W1019" s="7">
        <f>((HOUR(Tabella1[[#This Row],[TOT. ORE]])*60)+MINUTE(Tabella1[[#This Row],[TOT. ORE]]))</f>
        <v>145</v>
      </c>
      <c r="X1019">
        <v>15</v>
      </c>
      <c r="Y1019" s="6">
        <f>Tabella1[[#This Row],[TOT. MINUTI]]-Tabella1[[#This Row],[FERMO MACCHINA]]</f>
        <v>130</v>
      </c>
      <c r="Z1019" s="6">
        <f>ROUNDDOWN(Tabella1[[#This Row],[DIFFERENZA EFFETTIVA - SCARTI]]/Tabella1[[#This Row],[TEMPO EFFETTIVO]]*60,0)</f>
        <v>346</v>
      </c>
    </row>
    <row r="1020" spans="1:26" x14ac:dyDescent="0.25">
      <c r="A1020" s="1">
        <v>44694</v>
      </c>
      <c r="B1020">
        <v>31</v>
      </c>
      <c r="C1020" s="6" t="str">
        <f>VLOOKUP(Tabella1[[#This Row],[COD. OPERATORE]],Tabella3[],2,FALSE)</f>
        <v>MARISTELLA</v>
      </c>
      <c r="D1020" t="s">
        <v>16</v>
      </c>
      <c r="E1020" t="s">
        <v>96</v>
      </c>
      <c r="F1020">
        <v>8</v>
      </c>
      <c r="G1020" s="6" t="str">
        <f>VLOOKUP(Tabella1[[#This Row],[COD. MACCHINA]],Tabella35[],2,FALSE)</f>
        <v>MONTAGGIO RUOTE</v>
      </c>
      <c r="H1020">
        <v>750</v>
      </c>
      <c r="I1020">
        <v>2600</v>
      </c>
      <c r="J1020" s="6">
        <f>Tabella1[[#This Row],[ASS. FINALI]]-Tabella1[[#This Row],[ASS.INIZIALI]]</f>
        <v>1850</v>
      </c>
      <c r="K1020" t="s">
        <v>20</v>
      </c>
      <c r="M1020" s="6">
        <f>ROUNDDOWN(IF(Tabella1[[#This Row],[DOPPIO OPERATORE '[SI/NO']]]="SI",Tabella1[[#This Row],[DIFFERENZA]]/2,Tabella1[[#This Row],[DIFFERENZA]]),0)</f>
        <v>1850</v>
      </c>
      <c r="O1020" s="6">
        <f>Tabella1[[#This Row],[DIFFERENZA EFFETTIVA SE DOPPIO OPERATORE]]-Tabella1[[#This Row],[SCARTI]]</f>
        <v>1850</v>
      </c>
      <c r="P1020" s="4">
        <v>0.33333333333333331</v>
      </c>
      <c r="Q1020" s="4">
        <v>0.58333333333333337</v>
      </c>
      <c r="R1020" s="5">
        <f>Tabella1[[#This Row],[ORA FINE MATTINA]]-Tabella1[[#This Row],[ORA INIZIO MATTINA]]</f>
        <v>0.25000000000000006</v>
      </c>
      <c r="S1020" s="4"/>
      <c r="T1020" s="4"/>
      <c r="U1020" s="5">
        <f>Tabella1[[#This Row],[ORA FINE POMERIGGIO]]-Tabella1[[#This Row],[ORA INIZIO POMERIGGIO]]</f>
        <v>0</v>
      </c>
      <c r="V1020" s="5">
        <f>Tabella1[[#This Row],[TOT. TEMPO POMERIGGIO]]+Tabella1[[#This Row],[TOT. TEMPO MATTINA]]</f>
        <v>0.25000000000000006</v>
      </c>
      <c r="W1020" s="7">
        <f>((HOUR(Tabella1[[#This Row],[TOT. ORE]])*60)+MINUTE(Tabella1[[#This Row],[TOT. ORE]]))</f>
        <v>360</v>
      </c>
      <c r="Y1020" s="6">
        <f>Tabella1[[#This Row],[TOT. MINUTI]]-Tabella1[[#This Row],[FERMO MACCHINA]]</f>
        <v>360</v>
      </c>
      <c r="Z1020" s="6">
        <f>ROUNDDOWN(Tabella1[[#This Row],[DIFFERENZA EFFETTIVA - SCARTI]]/Tabella1[[#This Row],[TEMPO EFFETTIVO]]*60,0)</f>
        <v>308</v>
      </c>
    </row>
    <row r="1021" spans="1:26" x14ac:dyDescent="0.25">
      <c r="A1021" s="1">
        <v>44694</v>
      </c>
      <c r="B1021">
        <v>31</v>
      </c>
      <c r="C1021" s="6" t="str">
        <f>VLOOKUP(Tabella1[[#This Row],[COD. OPERATORE]],Tabella3[],2,FALSE)</f>
        <v>MARISTELLA</v>
      </c>
      <c r="D1021" t="s">
        <v>16</v>
      </c>
      <c r="E1021" t="s">
        <v>26</v>
      </c>
      <c r="F1021">
        <v>8</v>
      </c>
      <c r="G1021" s="6" t="str">
        <f>VLOOKUP(Tabella1[[#This Row],[COD. MACCHINA]],Tabella35[],2,FALSE)</f>
        <v>MONTAGGIO RUOTE</v>
      </c>
      <c r="H1021">
        <v>0</v>
      </c>
      <c r="I1021">
        <v>600</v>
      </c>
      <c r="J1021" s="6">
        <f>Tabella1[[#This Row],[ASS. FINALI]]-Tabella1[[#This Row],[ASS.INIZIALI]]</f>
        <v>600</v>
      </c>
      <c r="K1021" t="s">
        <v>20</v>
      </c>
      <c r="M1021" s="6">
        <f>ROUNDDOWN(IF(Tabella1[[#This Row],[DOPPIO OPERATORE '[SI/NO']]]="SI",Tabella1[[#This Row],[DIFFERENZA]]/2,Tabella1[[#This Row],[DIFFERENZA]]),0)</f>
        <v>600</v>
      </c>
      <c r="O1021" s="6">
        <f>Tabella1[[#This Row],[DIFFERENZA EFFETTIVA SE DOPPIO OPERATORE]]-Tabella1[[#This Row],[SCARTI]]</f>
        <v>600</v>
      </c>
      <c r="P1021" s="4">
        <v>0.58333333333333337</v>
      </c>
      <c r="Q1021" s="4">
        <v>0.69444444444444453</v>
      </c>
      <c r="R1021" s="5">
        <f>Tabella1[[#This Row],[ORA FINE MATTINA]]-Tabella1[[#This Row],[ORA INIZIO MATTINA]]</f>
        <v>0.11111111111111116</v>
      </c>
      <c r="S1021" s="4"/>
      <c r="T1021" s="4"/>
      <c r="U1021" s="5">
        <f>Tabella1[[#This Row],[ORA FINE POMERIGGIO]]-Tabella1[[#This Row],[ORA INIZIO POMERIGGIO]]</f>
        <v>0</v>
      </c>
      <c r="V1021" s="5">
        <f>Tabella1[[#This Row],[TOT. TEMPO POMERIGGIO]]+Tabella1[[#This Row],[TOT. TEMPO MATTINA]]</f>
        <v>0.11111111111111116</v>
      </c>
      <c r="W1021" s="7">
        <f>((HOUR(Tabella1[[#This Row],[TOT. ORE]])*60)+MINUTE(Tabella1[[#This Row],[TOT. ORE]]))</f>
        <v>160</v>
      </c>
      <c r="X1021">
        <v>60</v>
      </c>
      <c r="Y1021" s="6">
        <f>Tabella1[[#This Row],[TOT. MINUTI]]-Tabella1[[#This Row],[FERMO MACCHINA]]</f>
        <v>100</v>
      </c>
      <c r="Z1021" s="6">
        <f>ROUNDDOWN(Tabella1[[#This Row],[DIFFERENZA EFFETTIVA - SCARTI]]/Tabella1[[#This Row],[TEMPO EFFETTIVO]]*60,0)</f>
        <v>360</v>
      </c>
    </row>
    <row r="1022" spans="1:26" x14ac:dyDescent="0.25">
      <c r="A1022" s="1">
        <v>44697</v>
      </c>
      <c r="B1022">
        <v>31</v>
      </c>
      <c r="C1022" s="6" t="str">
        <f>VLOOKUP(Tabella1[[#This Row],[COD. OPERATORE]],Tabella3[],2,FALSE)</f>
        <v>MARISTELLA</v>
      </c>
      <c r="D1022" t="s">
        <v>16</v>
      </c>
      <c r="E1022" t="s">
        <v>26</v>
      </c>
      <c r="F1022">
        <v>8</v>
      </c>
      <c r="G1022" s="6" t="str">
        <f>VLOOKUP(Tabella1[[#This Row],[COD. MACCHINA]],Tabella35[],2,FALSE)</f>
        <v>MONTAGGIO RUOTE</v>
      </c>
      <c r="H1022">
        <v>250</v>
      </c>
      <c r="I1022">
        <v>3050</v>
      </c>
      <c r="J1022" s="6">
        <f>Tabella1[[#This Row],[ASS. FINALI]]-Tabella1[[#This Row],[ASS.INIZIALI]]</f>
        <v>2800</v>
      </c>
      <c r="K1022" t="s">
        <v>20</v>
      </c>
      <c r="M1022" s="6">
        <f>ROUNDDOWN(IF(Tabella1[[#This Row],[DOPPIO OPERATORE '[SI/NO']]]="SI",Tabella1[[#This Row],[DIFFERENZA]]/2,Tabella1[[#This Row],[DIFFERENZA]]),0)</f>
        <v>2800</v>
      </c>
      <c r="O1022" s="6">
        <f>Tabella1[[#This Row],[DIFFERENZA EFFETTIVA SE DOPPIO OPERATORE]]-Tabella1[[#This Row],[SCARTI]]</f>
        <v>2800</v>
      </c>
      <c r="P1022" s="4">
        <v>0.33333333333333331</v>
      </c>
      <c r="Q1022" s="4">
        <v>0.5</v>
      </c>
      <c r="R1022" s="5">
        <f>Tabella1[[#This Row],[ORA FINE MATTINA]]-Tabella1[[#This Row],[ORA INIZIO MATTINA]]</f>
        <v>0.16666666666666669</v>
      </c>
      <c r="S1022" s="4">
        <v>0.5625</v>
      </c>
      <c r="T1022" s="4">
        <v>0.72916666666666663</v>
      </c>
      <c r="U1022" s="5">
        <f>Tabella1[[#This Row],[ORA FINE POMERIGGIO]]-Tabella1[[#This Row],[ORA INIZIO POMERIGGIO]]</f>
        <v>0.16666666666666663</v>
      </c>
      <c r="V1022" s="5">
        <f>Tabella1[[#This Row],[TOT. TEMPO POMERIGGIO]]+Tabella1[[#This Row],[TOT. TEMPO MATTINA]]</f>
        <v>0.33333333333333331</v>
      </c>
      <c r="W1022" s="7">
        <f>((HOUR(Tabella1[[#This Row],[TOT. ORE]])*60)+MINUTE(Tabella1[[#This Row],[TOT. ORE]]))</f>
        <v>480</v>
      </c>
      <c r="Y1022" s="6">
        <f>Tabella1[[#This Row],[TOT. MINUTI]]-Tabella1[[#This Row],[FERMO MACCHINA]]</f>
        <v>480</v>
      </c>
      <c r="Z1022" s="6">
        <f>ROUNDDOWN(Tabella1[[#This Row],[DIFFERENZA EFFETTIVA - SCARTI]]/Tabella1[[#This Row],[TEMPO EFFETTIVO]]*60,0)</f>
        <v>350</v>
      </c>
    </row>
    <row r="1023" spans="1:26" x14ac:dyDescent="0.25">
      <c r="A1023" s="1">
        <v>44698</v>
      </c>
      <c r="B1023">
        <v>31</v>
      </c>
      <c r="C1023" s="6" t="str">
        <f>VLOOKUP(Tabella1[[#This Row],[COD. OPERATORE]],Tabella3[],2,FALSE)</f>
        <v>MARISTELLA</v>
      </c>
      <c r="D1023" t="s">
        <v>16</v>
      </c>
      <c r="E1023" t="s">
        <v>26</v>
      </c>
      <c r="F1023">
        <v>8</v>
      </c>
      <c r="G1023" s="6" t="str">
        <f>VLOOKUP(Tabella1[[#This Row],[COD. MACCHINA]],Tabella35[],2,FALSE)</f>
        <v>MONTAGGIO RUOTE</v>
      </c>
      <c r="H1023">
        <v>3050</v>
      </c>
      <c r="I1023">
        <v>6008</v>
      </c>
      <c r="J1023" s="6">
        <f>Tabella1[[#This Row],[ASS. FINALI]]-Tabella1[[#This Row],[ASS.INIZIALI]]</f>
        <v>2958</v>
      </c>
      <c r="K1023" t="s">
        <v>20</v>
      </c>
      <c r="M1023" s="6">
        <f>ROUNDDOWN(IF(Tabella1[[#This Row],[DOPPIO OPERATORE '[SI/NO']]]="SI",Tabella1[[#This Row],[DIFFERENZA]]/2,Tabella1[[#This Row],[DIFFERENZA]]),0)</f>
        <v>2958</v>
      </c>
      <c r="O1023" s="6">
        <f>Tabella1[[#This Row],[DIFFERENZA EFFETTIVA SE DOPPIO OPERATORE]]-Tabella1[[#This Row],[SCARTI]]</f>
        <v>2958</v>
      </c>
      <c r="P1023" s="4">
        <v>0.33333333333333331</v>
      </c>
      <c r="Q1023" s="4">
        <v>0.5</v>
      </c>
      <c r="R1023" s="5">
        <f>Tabella1[[#This Row],[ORA FINE MATTINA]]-Tabella1[[#This Row],[ORA INIZIO MATTINA]]</f>
        <v>0.16666666666666669</v>
      </c>
      <c r="S1023" s="4">
        <v>0.5625</v>
      </c>
      <c r="T1023" s="4">
        <v>0.72916666666666663</v>
      </c>
      <c r="U1023" s="5">
        <f>Tabella1[[#This Row],[ORA FINE POMERIGGIO]]-Tabella1[[#This Row],[ORA INIZIO POMERIGGIO]]</f>
        <v>0.16666666666666663</v>
      </c>
      <c r="V1023" s="5">
        <f>Tabella1[[#This Row],[TOT. TEMPO POMERIGGIO]]+Tabella1[[#This Row],[TOT. TEMPO MATTINA]]</f>
        <v>0.33333333333333331</v>
      </c>
      <c r="W1023" s="7">
        <f>((HOUR(Tabella1[[#This Row],[TOT. ORE]])*60)+MINUTE(Tabella1[[#This Row],[TOT. ORE]]))</f>
        <v>480</v>
      </c>
      <c r="Y1023" s="6">
        <f>Tabella1[[#This Row],[TOT. MINUTI]]-Tabella1[[#This Row],[FERMO MACCHINA]]</f>
        <v>480</v>
      </c>
      <c r="Z1023" s="6">
        <f>ROUNDDOWN(Tabella1[[#This Row],[DIFFERENZA EFFETTIVA - SCARTI]]/Tabella1[[#This Row],[TEMPO EFFETTIVO]]*60,0)</f>
        <v>369</v>
      </c>
    </row>
    <row r="1024" spans="1:26" x14ac:dyDescent="0.25">
      <c r="A1024" s="1">
        <v>44699</v>
      </c>
      <c r="B1024">
        <v>31</v>
      </c>
      <c r="C1024" s="6" t="str">
        <f>VLOOKUP(Tabella1[[#This Row],[COD. OPERATORE]],Tabella3[],2,FALSE)</f>
        <v>MARISTELLA</v>
      </c>
      <c r="D1024" t="s">
        <v>16</v>
      </c>
      <c r="E1024" t="s">
        <v>26</v>
      </c>
      <c r="F1024">
        <v>8</v>
      </c>
      <c r="G1024" s="6" t="str">
        <f>VLOOKUP(Tabella1[[#This Row],[COD. MACCHINA]],Tabella35[],2,FALSE)</f>
        <v>MONTAGGIO RUOTE</v>
      </c>
      <c r="H1024">
        <v>6008</v>
      </c>
      <c r="I1024">
        <v>8782</v>
      </c>
      <c r="J1024" s="6">
        <f>Tabella1[[#This Row],[ASS. FINALI]]-Tabella1[[#This Row],[ASS.INIZIALI]]</f>
        <v>2774</v>
      </c>
      <c r="K1024" t="s">
        <v>20</v>
      </c>
      <c r="M1024" s="6">
        <f>ROUNDDOWN(IF(Tabella1[[#This Row],[DOPPIO OPERATORE '[SI/NO']]]="SI",Tabella1[[#This Row],[DIFFERENZA]]/2,Tabella1[[#This Row],[DIFFERENZA]]),0)</f>
        <v>2774</v>
      </c>
      <c r="O1024" s="6">
        <f>Tabella1[[#This Row],[DIFFERENZA EFFETTIVA SE DOPPIO OPERATORE]]-Tabella1[[#This Row],[SCARTI]]</f>
        <v>2774</v>
      </c>
      <c r="P1024" s="4">
        <v>0.33333333333333331</v>
      </c>
      <c r="Q1024" s="4">
        <v>0.5</v>
      </c>
      <c r="R1024" s="5">
        <f>Tabella1[[#This Row],[ORA FINE MATTINA]]-Tabella1[[#This Row],[ORA INIZIO MATTINA]]</f>
        <v>0.16666666666666669</v>
      </c>
      <c r="S1024" s="4">
        <v>0.5625</v>
      </c>
      <c r="T1024" s="4">
        <v>0.72916666666666663</v>
      </c>
      <c r="U1024" s="5">
        <f>Tabella1[[#This Row],[ORA FINE POMERIGGIO]]-Tabella1[[#This Row],[ORA INIZIO POMERIGGIO]]</f>
        <v>0.16666666666666663</v>
      </c>
      <c r="V1024" s="5">
        <f>Tabella1[[#This Row],[TOT. TEMPO POMERIGGIO]]+Tabella1[[#This Row],[TOT. TEMPO MATTINA]]</f>
        <v>0.33333333333333331</v>
      </c>
      <c r="W1024" s="7">
        <f>((HOUR(Tabella1[[#This Row],[TOT. ORE]])*60)+MINUTE(Tabella1[[#This Row],[TOT. ORE]]))</f>
        <v>480</v>
      </c>
      <c r="Y1024" s="6">
        <f>Tabella1[[#This Row],[TOT. MINUTI]]-Tabella1[[#This Row],[FERMO MACCHINA]]</f>
        <v>480</v>
      </c>
      <c r="Z1024" s="6">
        <f>ROUNDDOWN(Tabella1[[#This Row],[DIFFERENZA EFFETTIVA - SCARTI]]/Tabella1[[#This Row],[TEMPO EFFETTIVO]]*60,0)</f>
        <v>346</v>
      </c>
    </row>
    <row r="1025" spans="1:26" x14ac:dyDescent="0.25">
      <c r="A1025" s="1">
        <v>44700</v>
      </c>
      <c r="B1025">
        <v>31</v>
      </c>
      <c r="C1025" s="6" t="str">
        <f>VLOOKUP(Tabella1[[#This Row],[COD. OPERATORE]],Tabella3[],2,FALSE)</f>
        <v>MARISTELLA</v>
      </c>
      <c r="D1025" t="s">
        <v>16</v>
      </c>
      <c r="E1025" t="s">
        <v>62</v>
      </c>
      <c r="F1025">
        <v>9</v>
      </c>
      <c r="G1025" s="6" t="str">
        <f>VLOOKUP(Tabella1[[#This Row],[COD. MACCHINA]],Tabella35[],2,FALSE)</f>
        <v>MONTAGGIO ANELLINI</v>
      </c>
      <c r="H1025">
        <v>0</v>
      </c>
      <c r="I1025">
        <v>4200</v>
      </c>
      <c r="J1025" s="6">
        <f>Tabella1[[#This Row],[ASS. FINALI]]-Tabella1[[#This Row],[ASS.INIZIALI]]</f>
        <v>4200</v>
      </c>
      <c r="K1025" t="s">
        <v>20</v>
      </c>
      <c r="M1025" s="6">
        <f>ROUNDDOWN(IF(Tabella1[[#This Row],[DOPPIO OPERATORE '[SI/NO']]]="SI",Tabella1[[#This Row],[DIFFERENZA]]/2,Tabella1[[#This Row],[DIFFERENZA]]),0)</f>
        <v>4200</v>
      </c>
      <c r="O1025" s="6">
        <f>Tabella1[[#This Row],[DIFFERENZA EFFETTIVA SE DOPPIO OPERATORE]]-Tabella1[[#This Row],[SCARTI]]</f>
        <v>4200</v>
      </c>
      <c r="P1025" s="4">
        <v>0.33333333333333331</v>
      </c>
      <c r="Q1025" s="4">
        <v>0.5</v>
      </c>
      <c r="R1025" s="5">
        <f>Tabella1[[#This Row],[ORA FINE MATTINA]]-Tabella1[[#This Row],[ORA INIZIO MATTINA]]</f>
        <v>0.16666666666666669</v>
      </c>
      <c r="S1025" s="4"/>
      <c r="T1025" s="4"/>
      <c r="U1025" s="5">
        <f>Tabella1[[#This Row],[ORA FINE POMERIGGIO]]-Tabella1[[#This Row],[ORA INIZIO POMERIGGIO]]</f>
        <v>0</v>
      </c>
      <c r="V1025" s="5">
        <f>Tabella1[[#This Row],[TOT. TEMPO POMERIGGIO]]+Tabella1[[#This Row],[TOT. TEMPO MATTINA]]</f>
        <v>0.16666666666666669</v>
      </c>
      <c r="W1025" s="7">
        <f>((HOUR(Tabella1[[#This Row],[TOT. ORE]])*60)+MINUTE(Tabella1[[#This Row],[TOT. ORE]]))</f>
        <v>240</v>
      </c>
      <c r="Y1025" s="6">
        <f>Tabella1[[#This Row],[TOT. MINUTI]]-Tabella1[[#This Row],[FERMO MACCHINA]]</f>
        <v>240</v>
      </c>
      <c r="Z1025" s="6">
        <f>ROUNDDOWN(Tabella1[[#This Row],[DIFFERENZA EFFETTIVA - SCARTI]]/Tabella1[[#This Row],[TEMPO EFFETTIVO]]*60,0)</f>
        <v>1050</v>
      </c>
    </row>
    <row r="1026" spans="1:26" x14ac:dyDescent="0.25">
      <c r="A1026" s="1">
        <v>44701</v>
      </c>
      <c r="B1026">
        <v>31</v>
      </c>
      <c r="C1026" s="6" t="str">
        <f>VLOOKUP(Tabella1[[#This Row],[COD. OPERATORE]],Tabella3[],2,FALSE)</f>
        <v>MARISTELLA</v>
      </c>
      <c r="D1026" t="s">
        <v>16</v>
      </c>
      <c r="E1026" t="s">
        <v>26</v>
      </c>
      <c r="F1026">
        <v>8</v>
      </c>
      <c r="G1026" s="6" t="str">
        <f>VLOOKUP(Tabella1[[#This Row],[COD. MACCHINA]],Tabella35[],2,FALSE)</f>
        <v>MONTAGGIO RUOTE</v>
      </c>
      <c r="H1026">
        <v>8781</v>
      </c>
      <c r="I1026">
        <v>10238</v>
      </c>
      <c r="J1026" s="6">
        <f>Tabella1[[#This Row],[ASS. FINALI]]-Tabella1[[#This Row],[ASS.INIZIALI]]</f>
        <v>1457</v>
      </c>
      <c r="K1026" t="s">
        <v>20</v>
      </c>
      <c r="M1026" s="6">
        <f>ROUNDDOWN(IF(Tabella1[[#This Row],[DOPPIO OPERATORE '[SI/NO']]]="SI",Tabella1[[#This Row],[DIFFERENZA]]/2,Tabella1[[#This Row],[DIFFERENZA]]),0)</f>
        <v>1457</v>
      </c>
      <c r="O1026" s="6">
        <f>Tabella1[[#This Row],[DIFFERENZA EFFETTIVA SE DOPPIO OPERATORE]]-Tabella1[[#This Row],[SCARTI]]</f>
        <v>1457</v>
      </c>
      <c r="P1026" s="4">
        <v>0.5625</v>
      </c>
      <c r="Q1026" s="4">
        <v>0.72916666666666663</v>
      </c>
      <c r="R1026" s="5">
        <f>Tabella1[[#This Row],[ORA FINE MATTINA]]-Tabella1[[#This Row],[ORA INIZIO MATTINA]]</f>
        <v>0.16666666666666663</v>
      </c>
      <c r="S1026" s="4"/>
      <c r="T1026" s="4"/>
      <c r="U1026" s="5">
        <f>Tabella1[[#This Row],[ORA FINE POMERIGGIO]]-Tabella1[[#This Row],[ORA INIZIO POMERIGGIO]]</f>
        <v>0</v>
      </c>
      <c r="V1026" s="5">
        <f>Tabella1[[#This Row],[TOT. TEMPO POMERIGGIO]]+Tabella1[[#This Row],[TOT. TEMPO MATTINA]]</f>
        <v>0.16666666666666663</v>
      </c>
      <c r="W1026" s="7">
        <f>((HOUR(Tabella1[[#This Row],[TOT. ORE]])*60)+MINUTE(Tabella1[[#This Row],[TOT. ORE]]))</f>
        <v>240</v>
      </c>
      <c r="Y1026" s="6">
        <f>Tabella1[[#This Row],[TOT. MINUTI]]-Tabella1[[#This Row],[FERMO MACCHINA]]</f>
        <v>240</v>
      </c>
      <c r="Z1026" s="6">
        <f>ROUNDDOWN(Tabella1[[#This Row],[DIFFERENZA EFFETTIVA - SCARTI]]/Tabella1[[#This Row],[TEMPO EFFETTIVO]]*60,0)</f>
        <v>364</v>
      </c>
    </row>
    <row r="1027" spans="1:26" x14ac:dyDescent="0.25">
      <c r="A1027" s="1">
        <v>44701</v>
      </c>
      <c r="B1027">
        <v>31</v>
      </c>
      <c r="C1027" s="6" t="str">
        <f>VLOOKUP(Tabella1[[#This Row],[COD. OPERATORE]],Tabella3[],2,FALSE)</f>
        <v>MARISTELLA</v>
      </c>
      <c r="D1027" t="s">
        <v>16</v>
      </c>
      <c r="E1027" t="s">
        <v>26</v>
      </c>
      <c r="F1027">
        <v>8</v>
      </c>
      <c r="G1027" s="6" t="str">
        <f>VLOOKUP(Tabella1[[#This Row],[COD. MACCHINA]],Tabella35[],2,FALSE)</f>
        <v>MONTAGGIO RUOTE</v>
      </c>
      <c r="H1027">
        <v>10238</v>
      </c>
      <c r="I1027">
        <v>12448</v>
      </c>
      <c r="J1027" s="6">
        <f>Tabella1[[#This Row],[ASS. FINALI]]-Tabella1[[#This Row],[ASS.INIZIALI]]</f>
        <v>2210</v>
      </c>
      <c r="K1027" t="s">
        <v>20</v>
      </c>
      <c r="M1027" s="6">
        <f>ROUNDDOWN(IF(Tabella1[[#This Row],[DOPPIO OPERATORE '[SI/NO']]]="SI",Tabella1[[#This Row],[DIFFERENZA]]/2,Tabella1[[#This Row],[DIFFERENZA]]),0)</f>
        <v>2210</v>
      </c>
      <c r="O1027" s="6">
        <f>Tabella1[[#This Row],[DIFFERENZA EFFETTIVA SE DOPPIO OPERATORE]]-Tabella1[[#This Row],[SCARTI]]</f>
        <v>2210</v>
      </c>
      <c r="P1027" s="4">
        <v>0.41666666666666669</v>
      </c>
      <c r="Q1027" s="4">
        <v>0.5</v>
      </c>
      <c r="R1027" s="5">
        <f>Tabella1[[#This Row],[ORA FINE MATTINA]]-Tabella1[[#This Row],[ORA INIZIO MATTINA]]</f>
        <v>8.3333333333333315E-2</v>
      </c>
      <c r="S1027" s="4">
        <v>0.5625</v>
      </c>
      <c r="T1027" s="4">
        <v>0.72916666666666663</v>
      </c>
      <c r="U1027" s="5">
        <f>Tabella1[[#This Row],[ORA FINE POMERIGGIO]]-Tabella1[[#This Row],[ORA INIZIO POMERIGGIO]]</f>
        <v>0.16666666666666663</v>
      </c>
      <c r="V1027" s="5">
        <f>Tabella1[[#This Row],[TOT. TEMPO POMERIGGIO]]+Tabella1[[#This Row],[TOT. TEMPO MATTINA]]</f>
        <v>0.24999999999999994</v>
      </c>
      <c r="W1027" s="7">
        <f>((HOUR(Tabella1[[#This Row],[TOT. ORE]])*60)+MINUTE(Tabella1[[#This Row],[TOT. ORE]]))</f>
        <v>360</v>
      </c>
      <c r="Y1027" s="6">
        <f>Tabella1[[#This Row],[TOT. MINUTI]]-Tabella1[[#This Row],[FERMO MACCHINA]]</f>
        <v>360</v>
      </c>
      <c r="Z1027" s="6">
        <f>ROUNDDOWN(Tabella1[[#This Row],[DIFFERENZA EFFETTIVA - SCARTI]]/Tabella1[[#This Row],[TEMPO EFFETTIVO]]*60,0)</f>
        <v>368</v>
      </c>
    </row>
    <row r="1028" spans="1:26" x14ac:dyDescent="0.25">
      <c r="A1028" s="1">
        <v>44704</v>
      </c>
      <c r="B1028">
        <v>31</v>
      </c>
      <c r="C1028" s="6" t="str">
        <f>VLOOKUP(Tabella1[[#This Row],[COD. OPERATORE]],Tabella3[],2,FALSE)</f>
        <v>MARISTELLA</v>
      </c>
      <c r="D1028" t="s">
        <v>16</v>
      </c>
      <c r="E1028" t="s">
        <v>26</v>
      </c>
      <c r="F1028">
        <v>8</v>
      </c>
      <c r="G1028" s="6" t="str">
        <f>VLOOKUP(Tabella1[[#This Row],[COD. MACCHINA]],Tabella35[],2,FALSE)</f>
        <v>MONTAGGIO RUOTE</v>
      </c>
      <c r="H1028">
        <v>1448</v>
      </c>
      <c r="I1028">
        <v>15533</v>
      </c>
      <c r="J1028" s="6">
        <f>Tabella1[[#This Row],[ASS. FINALI]]-Tabella1[[#This Row],[ASS.INIZIALI]]</f>
        <v>14085</v>
      </c>
      <c r="K1028" t="s">
        <v>20</v>
      </c>
      <c r="M1028" s="6">
        <f>ROUNDDOWN(IF(Tabella1[[#This Row],[DOPPIO OPERATORE '[SI/NO']]]="SI",Tabella1[[#This Row],[DIFFERENZA]]/2,Tabella1[[#This Row],[DIFFERENZA]]),0)</f>
        <v>14085</v>
      </c>
      <c r="O1028" s="6">
        <f>Tabella1[[#This Row],[DIFFERENZA EFFETTIVA SE DOPPIO OPERATORE]]-Tabella1[[#This Row],[SCARTI]]</f>
        <v>14085</v>
      </c>
      <c r="P1028" s="4">
        <v>0.33333333333333331</v>
      </c>
      <c r="Q1028" s="4">
        <v>0.5</v>
      </c>
      <c r="R1028" s="5">
        <f>Tabella1[[#This Row],[ORA FINE MATTINA]]-Tabella1[[#This Row],[ORA INIZIO MATTINA]]</f>
        <v>0.16666666666666669</v>
      </c>
      <c r="S1028" s="4">
        <v>0.5625</v>
      </c>
      <c r="T1028" s="4">
        <v>0.72916666666666663</v>
      </c>
      <c r="U1028" s="5">
        <f>Tabella1[[#This Row],[ORA FINE POMERIGGIO]]-Tabella1[[#This Row],[ORA INIZIO POMERIGGIO]]</f>
        <v>0.16666666666666663</v>
      </c>
      <c r="V1028" s="5">
        <f>Tabella1[[#This Row],[TOT. TEMPO POMERIGGIO]]+Tabella1[[#This Row],[TOT. TEMPO MATTINA]]</f>
        <v>0.33333333333333331</v>
      </c>
      <c r="W1028" s="7">
        <f>((HOUR(Tabella1[[#This Row],[TOT. ORE]])*60)+MINUTE(Tabella1[[#This Row],[TOT. ORE]]))</f>
        <v>480</v>
      </c>
      <c r="Y1028" s="6">
        <f>Tabella1[[#This Row],[TOT. MINUTI]]-Tabella1[[#This Row],[FERMO MACCHINA]]</f>
        <v>480</v>
      </c>
      <c r="Z1028" s="6">
        <f>ROUNDDOWN(Tabella1[[#This Row],[DIFFERENZA EFFETTIVA - SCARTI]]/Tabella1[[#This Row],[TEMPO EFFETTIVO]]*60,0)</f>
        <v>1760</v>
      </c>
    </row>
    <row r="1029" spans="1:26" x14ac:dyDescent="0.25">
      <c r="A1029" s="1">
        <v>44705</v>
      </c>
      <c r="B1029">
        <v>31</v>
      </c>
      <c r="C1029" s="6" t="str">
        <f>VLOOKUP(Tabella1[[#This Row],[COD. OPERATORE]],Tabella3[],2,FALSE)</f>
        <v>MARISTELLA</v>
      </c>
      <c r="D1029" t="s">
        <v>16</v>
      </c>
      <c r="E1029" t="s">
        <v>26</v>
      </c>
      <c r="F1029">
        <v>8</v>
      </c>
      <c r="G1029" s="6" t="str">
        <f>VLOOKUP(Tabella1[[#This Row],[COD. MACCHINA]],Tabella35[],2,FALSE)</f>
        <v>MONTAGGIO RUOTE</v>
      </c>
      <c r="H1029">
        <v>15333</v>
      </c>
      <c r="I1029">
        <v>16000</v>
      </c>
      <c r="J1029" s="6">
        <f>Tabella1[[#This Row],[ASS. FINALI]]-Tabella1[[#This Row],[ASS.INIZIALI]]</f>
        <v>667</v>
      </c>
      <c r="K1029" t="s">
        <v>20</v>
      </c>
      <c r="M1029" s="6">
        <f>ROUNDDOWN(IF(Tabella1[[#This Row],[DOPPIO OPERATORE '[SI/NO']]]="SI",Tabella1[[#This Row],[DIFFERENZA]]/2,Tabella1[[#This Row],[DIFFERENZA]]),0)</f>
        <v>667</v>
      </c>
      <c r="O1029" s="6">
        <f>Tabella1[[#This Row],[DIFFERENZA EFFETTIVA SE DOPPIO OPERATORE]]-Tabella1[[#This Row],[SCARTI]]</f>
        <v>667</v>
      </c>
      <c r="P1029" s="4">
        <v>0.33333333333333331</v>
      </c>
      <c r="Q1029" s="4">
        <v>0.39583333333333331</v>
      </c>
      <c r="R1029" s="5">
        <f>Tabella1[[#This Row],[ORA FINE MATTINA]]-Tabella1[[#This Row],[ORA INIZIO MATTINA]]</f>
        <v>6.25E-2</v>
      </c>
      <c r="S1029" s="4"/>
      <c r="T1029" s="4"/>
      <c r="U1029" s="5">
        <f>Tabella1[[#This Row],[ORA FINE POMERIGGIO]]-Tabella1[[#This Row],[ORA INIZIO POMERIGGIO]]</f>
        <v>0</v>
      </c>
      <c r="V1029" s="5">
        <f>Tabella1[[#This Row],[TOT. TEMPO POMERIGGIO]]+Tabella1[[#This Row],[TOT. TEMPO MATTINA]]</f>
        <v>6.25E-2</v>
      </c>
      <c r="W1029" s="7">
        <f>((HOUR(Tabella1[[#This Row],[TOT. ORE]])*60)+MINUTE(Tabella1[[#This Row],[TOT. ORE]]))</f>
        <v>90</v>
      </c>
      <c r="Y1029" s="6">
        <f>Tabella1[[#This Row],[TOT. MINUTI]]-Tabella1[[#This Row],[FERMO MACCHINA]]</f>
        <v>90</v>
      </c>
      <c r="Z1029" s="6">
        <f>ROUNDDOWN(Tabella1[[#This Row],[DIFFERENZA EFFETTIVA - SCARTI]]/Tabella1[[#This Row],[TEMPO EFFETTIVO]]*60,0)</f>
        <v>444</v>
      </c>
    </row>
    <row r="1030" spans="1:26" x14ac:dyDescent="0.25">
      <c r="A1030" s="1">
        <v>44705</v>
      </c>
      <c r="B1030">
        <v>31</v>
      </c>
      <c r="C1030" s="6" t="str">
        <f>VLOOKUP(Tabella1[[#This Row],[COD. OPERATORE]],Tabella3[],2,FALSE)</f>
        <v>MARISTELLA</v>
      </c>
      <c r="D1030" t="s">
        <v>16</v>
      </c>
      <c r="E1030" t="s">
        <v>96</v>
      </c>
      <c r="F1030">
        <v>8</v>
      </c>
      <c r="G1030" s="6" t="str">
        <f>VLOOKUP(Tabella1[[#This Row],[COD. MACCHINA]],Tabella35[],2,FALSE)</f>
        <v>MONTAGGIO RUOTE</v>
      </c>
      <c r="H1030">
        <v>0</v>
      </c>
      <c r="I1030">
        <v>2400</v>
      </c>
      <c r="J1030" s="6">
        <f>Tabella1[[#This Row],[ASS. FINALI]]-Tabella1[[#This Row],[ASS.INIZIALI]]</f>
        <v>2400</v>
      </c>
      <c r="K1030" t="s">
        <v>20</v>
      </c>
      <c r="M1030" s="6">
        <f>ROUNDDOWN(IF(Tabella1[[#This Row],[DOPPIO OPERATORE '[SI/NO']]]="SI",Tabella1[[#This Row],[DIFFERENZA]]/2,Tabella1[[#This Row],[DIFFERENZA]]),0)</f>
        <v>2400</v>
      </c>
      <c r="O1030" s="6">
        <f>Tabella1[[#This Row],[DIFFERENZA EFFETTIVA SE DOPPIO OPERATORE]]-Tabella1[[#This Row],[SCARTI]]</f>
        <v>2400</v>
      </c>
      <c r="P1030" s="4">
        <v>0.39583333333333331</v>
      </c>
      <c r="Q1030" s="4">
        <v>0.5</v>
      </c>
      <c r="R1030" s="5">
        <f>Tabella1[[#This Row],[ORA FINE MATTINA]]-Tabella1[[#This Row],[ORA INIZIO MATTINA]]</f>
        <v>0.10416666666666669</v>
      </c>
      <c r="S1030" s="4">
        <v>0.5625</v>
      </c>
      <c r="T1030" s="4">
        <v>0.72916666666666663</v>
      </c>
      <c r="U1030" s="5">
        <f>Tabella1[[#This Row],[ORA FINE POMERIGGIO]]-Tabella1[[#This Row],[ORA INIZIO POMERIGGIO]]</f>
        <v>0.16666666666666663</v>
      </c>
      <c r="V1030" s="5">
        <f>Tabella1[[#This Row],[TOT. TEMPO POMERIGGIO]]+Tabella1[[#This Row],[TOT. TEMPO MATTINA]]</f>
        <v>0.27083333333333331</v>
      </c>
      <c r="W1030" s="7">
        <f>((HOUR(Tabella1[[#This Row],[TOT. ORE]])*60)+MINUTE(Tabella1[[#This Row],[TOT. ORE]]))</f>
        <v>390</v>
      </c>
      <c r="Y1030" s="6">
        <f>Tabella1[[#This Row],[TOT. MINUTI]]-Tabella1[[#This Row],[FERMO MACCHINA]]</f>
        <v>390</v>
      </c>
      <c r="Z1030" s="6">
        <f>ROUNDDOWN(Tabella1[[#This Row],[DIFFERENZA EFFETTIVA - SCARTI]]/Tabella1[[#This Row],[TEMPO EFFETTIVO]]*60,0)</f>
        <v>369</v>
      </c>
    </row>
    <row r="1031" spans="1:26" x14ac:dyDescent="0.25">
      <c r="A1031" s="1">
        <v>44697</v>
      </c>
      <c r="B1031">
        <v>2</v>
      </c>
      <c r="C1031" s="6" t="str">
        <f>VLOOKUP(Tabella1[[#This Row],[COD. OPERATORE]],Tabella3[],2,FALSE)</f>
        <v>DAVIDE</v>
      </c>
      <c r="D1031" t="s">
        <v>74</v>
      </c>
      <c r="E1031" t="s">
        <v>155</v>
      </c>
      <c r="F1031">
        <v>4</v>
      </c>
      <c r="G1031" s="6" t="str">
        <f>VLOOKUP(Tabella1[[#This Row],[COD. MACCHINA]],Tabella35[],2,FALSE)</f>
        <v>LASER VERDE</v>
      </c>
      <c r="H1031">
        <v>1777</v>
      </c>
      <c r="I1031">
        <v>2634</v>
      </c>
      <c r="J1031" s="6">
        <f>Tabella1[[#This Row],[ASS. FINALI]]-Tabella1[[#This Row],[ASS.INIZIALI]]</f>
        <v>857</v>
      </c>
      <c r="K1031" t="s">
        <v>20</v>
      </c>
      <c r="M1031" s="6">
        <f>ROUNDDOWN(IF(Tabella1[[#This Row],[DOPPIO OPERATORE '[SI/NO']]]="SI",Tabella1[[#This Row],[DIFFERENZA]]/2,Tabella1[[#This Row],[DIFFERENZA]]),0)</f>
        <v>857</v>
      </c>
      <c r="O1031" s="6">
        <f>Tabella1[[#This Row],[DIFFERENZA EFFETTIVA SE DOPPIO OPERATORE]]-Tabella1[[#This Row],[SCARTI]]</f>
        <v>857</v>
      </c>
      <c r="P1031" s="4">
        <v>0.33333333333333331</v>
      </c>
      <c r="Q1031" s="4">
        <v>0.5</v>
      </c>
      <c r="R1031" s="5">
        <f>Tabella1[[#This Row],[ORA FINE MATTINA]]-Tabella1[[#This Row],[ORA INIZIO MATTINA]]</f>
        <v>0.16666666666666669</v>
      </c>
      <c r="S1031" s="4">
        <v>0.58333333333333337</v>
      </c>
      <c r="T1031" s="4">
        <v>0.75</v>
      </c>
      <c r="U1031" s="5">
        <f>Tabella1[[#This Row],[ORA FINE POMERIGGIO]]-Tabella1[[#This Row],[ORA INIZIO POMERIGGIO]]</f>
        <v>0.16666666666666663</v>
      </c>
      <c r="V1031" s="5">
        <f>Tabella1[[#This Row],[TOT. TEMPO POMERIGGIO]]+Tabella1[[#This Row],[TOT. TEMPO MATTINA]]</f>
        <v>0.33333333333333331</v>
      </c>
      <c r="W1031" s="7">
        <f>((HOUR(Tabella1[[#This Row],[TOT. ORE]])*60)+MINUTE(Tabella1[[#This Row],[TOT. ORE]]))</f>
        <v>480</v>
      </c>
      <c r="Y1031" s="6">
        <f>Tabella1[[#This Row],[TOT. MINUTI]]-Tabella1[[#This Row],[FERMO MACCHINA]]</f>
        <v>480</v>
      </c>
      <c r="Z1031" s="6">
        <f>ROUNDDOWN(Tabella1[[#This Row],[DIFFERENZA EFFETTIVA - SCARTI]]/Tabella1[[#This Row],[TEMPO EFFETTIVO]]*60,0)</f>
        <v>107</v>
      </c>
    </row>
    <row r="1032" spans="1:26" x14ac:dyDescent="0.25">
      <c r="A1032" s="1">
        <v>44697</v>
      </c>
      <c r="B1032">
        <v>2</v>
      </c>
      <c r="C1032" s="6" t="str">
        <f>VLOOKUP(Tabella1[[#This Row],[COD. OPERATORE]],Tabella3[],2,FALSE)</f>
        <v>DAVIDE</v>
      </c>
      <c r="D1032" t="s">
        <v>74</v>
      </c>
      <c r="E1032" t="s">
        <v>131</v>
      </c>
      <c r="F1032">
        <v>22</v>
      </c>
      <c r="G1032" s="6" t="str">
        <f>VLOOKUP(Tabella1[[#This Row],[COD. MACCHINA]],Tabella35[],2,FALSE)</f>
        <v>LASER VIOLA</v>
      </c>
      <c r="H1032">
        <v>1280</v>
      </c>
      <c r="I1032">
        <v>1875</v>
      </c>
      <c r="J1032" s="6">
        <f>Tabella1[[#This Row],[ASS. FINALI]]-Tabella1[[#This Row],[ASS.INIZIALI]]</f>
        <v>595</v>
      </c>
      <c r="K1032" t="s">
        <v>20</v>
      </c>
      <c r="M1032" s="6">
        <f>ROUNDDOWN(IF(Tabella1[[#This Row],[DOPPIO OPERATORE '[SI/NO']]]="SI",Tabella1[[#This Row],[DIFFERENZA]]/2,Tabella1[[#This Row],[DIFFERENZA]]),0)</f>
        <v>595</v>
      </c>
      <c r="O1032" s="6">
        <f>Tabella1[[#This Row],[DIFFERENZA EFFETTIVA SE DOPPIO OPERATORE]]-Tabella1[[#This Row],[SCARTI]]</f>
        <v>595</v>
      </c>
      <c r="P1032" s="4">
        <v>0.33333333333333331</v>
      </c>
      <c r="Q1032" s="4">
        <v>0.5</v>
      </c>
      <c r="R1032" s="5">
        <f>Tabella1[[#This Row],[ORA FINE MATTINA]]-Tabella1[[#This Row],[ORA INIZIO MATTINA]]</f>
        <v>0.16666666666666669</v>
      </c>
      <c r="S1032" s="4">
        <v>0.58333333333333337</v>
      </c>
      <c r="T1032" s="4">
        <v>0.75</v>
      </c>
      <c r="U1032" s="5">
        <f>Tabella1[[#This Row],[ORA FINE POMERIGGIO]]-Tabella1[[#This Row],[ORA INIZIO POMERIGGIO]]</f>
        <v>0.16666666666666663</v>
      </c>
      <c r="V1032" s="5">
        <f>Tabella1[[#This Row],[TOT. TEMPO POMERIGGIO]]+Tabella1[[#This Row],[TOT. TEMPO MATTINA]]</f>
        <v>0.33333333333333331</v>
      </c>
      <c r="W1032" s="7">
        <f>((HOUR(Tabella1[[#This Row],[TOT. ORE]])*60)+MINUTE(Tabella1[[#This Row],[TOT. ORE]]))</f>
        <v>480</v>
      </c>
      <c r="Y1032" s="6">
        <f>Tabella1[[#This Row],[TOT. MINUTI]]-Tabella1[[#This Row],[FERMO MACCHINA]]</f>
        <v>480</v>
      </c>
      <c r="Z1032" s="6">
        <f>ROUNDDOWN(Tabella1[[#This Row],[DIFFERENZA EFFETTIVA - SCARTI]]/Tabella1[[#This Row],[TEMPO EFFETTIVO]]*60,0)</f>
        <v>74</v>
      </c>
    </row>
    <row r="1033" spans="1:26" x14ac:dyDescent="0.25">
      <c r="A1033" s="1">
        <v>44698</v>
      </c>
      <c r="B1033">
        <v>2</v>
      </c>
      <c r="C1033" s="6" t="str">
        <f>VLOOKUP(Tabella1[[#This Row],[COD. OPERATORE]],Tabella3[],2,FALSE)</f>
        <v>DAVIDE</v>
      </c>
      <c r="D1033" t="s">
        <v>56</v>
      </c>
      <c r="E1033" t="s">
        <v>249</v>
      </c>
      <c r="F1033" t="s">
        <v>64</v>
      </c>
      <c r="G1033" s="6" t="str">
        <f>VLOOKUP(Tabella1[[#This Row],[COD. MACCHINA]],Tabella35[],2,FALSE)</f>
        <v>MANUALE</v>
      </c>
      <c r="H1033">
        <v>0</v>
      </c>
      <c r="I1033">
        <v>452</v>
      </c>
      <c r="J1033" s="6">
        <f>Tabella1[[#This Row],[ASS. FINALI]]-Tabella1[[#This Row],[ASS.INIZIALI]]</f>
        <v>452</v>
      </c>
      <c r="K1033" t="s">
        <v>20</v>
      </c>
      <c r="M1033" s="6">
        <f>ROUNDDOWN(IF(Tabella1[[#This Row],[DOPPIO OPERATORE '[SI/NO']]]="SI",Tabella1[[#This Row],[DIFFERENZA]]/2,Tabella1[[#This Row],[DIFFERENZA]]),0)</f>
        <v>452</v>
      </c>
      <c r="O1033" s="6">
        <f>Tabella1[[#This Row],[DIFFERENZA EFFETTIVA SE DOPPIO OPERATORE]]-Tabella1[[#This Row],[SCARTI]]</f>
        <v>452</v>
      </c>
      <c r="P1033" s="4">
        <v>0.58333333333333337</v>
      </c>
      <c r="Q1033" s="4">
        <v>0.66666666666666663</v>
      </c>
      <c r="R1033" s="5">
        <f>Tabella1[[#This Row],[ORA FINE MATTINA]]-Tabella1[[#This Row],[ORA INIZIO MATTINA]]</f>
        <v>8.3333333333333259E-2</v>
      </c>
      <c r="S1033" s="4"/>
      <c r="T1033" s="4"/>
      <c r="U1033" s="5">
        <f>Tabella1[[#This Row],[ORA FINE POMERIGGIO]]-Tabella1[[#This Row],[ORA INIZIO POMERIGGIO]]</f>
        <v>0</v>
      </c>
      <c r="V1033" s="5">
        <f>Tabella1[[#This Row],[TOT. TEMPO POMERIGGIO]]+Tabella1[[#This Row],[TOT. TEMPO MATTINA]]</f>
        <v>8.3333333333333259E-2</v>
      </c>
      <c r="W1033" s="7">
        <f>((HOUR(Tabella1[[#This Row],[TOT. ORE]])*60)+MINUTE(Tabella1[[#This Row],[TOT. ORE]]))</f>
        <v>120</v>
      </c>
      <c r="Y1033" s="6">
        <f>Tabella1[[#This Row],[TOT. MINUTI]]-Tabella1[[#This Row],[FERMO MACCHINA]]</f>
        <v>120</v>
      </c>
      <c r="Z1033" s="6">
        <f>ROUNDDOWN(Tabella1[[#This Row],[DIFFERENZA EFFETTIVA - SCARTI]]/Tabella1[[#This Row],[TEMPO EFFETTIVO]]*60,0)</f>
        <v>226</v>
      </c>
    </row>
    <row r="1034" spans="1:26" x14ac:dyDescent="0.25">
      <c r="A1034" s="1">
        <v>44699</v>
      </c>
      <c r="B1034">
        <v>2</v>
      </c>
      <c r="C1034" s="6" t="str">
        <f>VLOOKUP(Tabella1[[#This Row],[COD. OPERATORE]],Tabella3[],2,FALSE)</f>
        <v>DAVIDE</v>
      </c>
      <c r="D1034" t="s">
        <v>74</v>
      </c>
      <c r="E1034" t="s">
        <v>407</v>
      </c>
      <c r="F1034">
        <v>22</v>
      </c>
      <c r="G1034" s="6" t="str">
        <f>VLOOKUP(Tabella1[[#This Row],[COD. MACCHINA]],Tabella35[],2,FALSE)</f>
        <v>LASER VIOLA</v>
      </c>
      <c r="H1034">
        <v>0</v>
      </c>
      <c r="I1034">
        <v>252</v>
      </c>
      <c r="J1034" s="6">
        <f>Tabella1[[#This Row],[ASS. FINALI]]-Tabella1[[#This Row],[ASS.INIZIALI]]</f>
        <v>252</v>
      </c>
      <c r="K1034" t="s">
        <v>20</v>
      </c>
      <c r="M1034" s="6">
        <f>ROUNDDOWN(IF(Tabella1[[#This Row],[DOPPIO OPERATORE '[SI/NO']]]="SI",Tabella1[[#This Row],[DIFFERENZA]]/2,Tabella1[[#This Row],[DIFFERENZA]]),0)</f>
        <v>252</v>
      </c>
      <c r="O1034" s="6">
        <f>Tabella1[[#This Row],[DIFFERENZA EFFETTIVA SE DOPPIO OPERATORE]]-Tabella1[[#This Row],[SCARTI]]</f>
        <v>252</v>
      </c>
      <c r="P1034" s="4">
        <v>0.40625</v>
      </c>
      <c r="Q1034" s="4">
        <v>0.5</v>
      </c>
      <c r="R1034" s="5">
        <f>Tabella1[[#This Row],[ORA FINE MATTINA]]-Tabella1[[#This Row],[ORA INIZIO MATTINA]]</f>
        <v>9.375E-2</v>
      </c>
      <c r="S1034" s="4"/>
      <c r="T1034" s="4"/>
      <c r="U1034" s="5">
        <f>Tabella1[[#This Row],[ORA FINE POMERIGGIO]]-Tabella1[[#This Row],[ORA INIZIO POMERIGGIO]]</f>
        <v>0</v>
      </c>
      <c r="V1034" s="5">
        <f>Tabella1[[#This Row],[TOT. TEMPO POMERIGGIO]]+Tabella1[[#This Row],[TOT. TEMPO MATTINA]]</f>
        <v>9.375E-2</v>
      </c>
      <c r="W1034" s="7">
        <f>((HOUR(Tabella1[[#This Row],[TOT. ORE]])*60)+MINUTE(Tabella1[[#This Row],[TOT. ORE]]))</f>
        <v>135</v>
      </c>
      <c r="Y1034" s="6">
        <f>Tabella1[[#This Row],[TOT. MINUTI]]-Tabella1[[#This Row],[FERMO MACCHINA]]</f>
        <v>135</v>
      </c>
      <c r="Z1034" s="6">
        <f>ROUNDDOWN(Tabella1[[#This Row],[DIFFERENZA EFFETTIVA - SCARTI]]/Tabella1[[#This Row],[TEMPO EFFETTIVO]]*60,0)</f>
        <v>112</v>
      </c>
    </row>
    <row r="1035" spans="1:26" x14ac:dyDescent="0.25">
      <c r="A1035" s="1">
        <v>44699</v>
      </c>
      <c r="B1035">
        <v>2</v>
      </c>
      <c r="C1035" s="6" t="str">
        <f>VLOOKUP(Tabella1[[#This Row],[COD. OPERATORE]],Tabella3[],2,FALSE)</f>
        <v>DAVIDE</v>
      </c>
      <c r="D1035" t="s">
        <v>74</v>
      </c>
      <c r="E1035" t="s">
        <v>131</v>
      </c>
      <c r="F1035">
        <v>4</v>
      </c>
      <c r="G1035" s="6" t="str">
        <f>VLOOKUP(Tabella1[[#This Row],[COD. MACCHINA]],Tabella35[],2,FALSE)</f>
        <v>LASER VERDE</v>
      </c>
      <c r="H1035">
        <v>476</v>
      </c>
      <c r="I1035">
        <v>720</v>
      </c>
      <c r="J1035" s="6">
        <f>Tabella1[[#This Row],[ASS. FINALI]]-Tabella1[[#This Row],[ASS.INIZIALI]]</f>
        <v>244</v>
      </c>
      <c r="K1035" t="s">
        <v>20</v>
      </c>
      <c r="M1035" s="6">
        <f>ROUNDDOWN(IF(Tabella1[[#This Row],[DOPPIO OPERATORE '[SI/NO']]]="SI",Tabella1[[#This Row],[DIFFERENZA]]/2,Tabella1[[#This Row],[DIFFERENZA]]),0)</f>
        <v>244</v>
      </c>
      <c r="O1035" s="6">
        <f>Tabella1[[#This Row],[DIFFERENZA EFFETTIVA SE DOPPIO OPERATORE]]-Tabella1[[#This Row],[SCARTI]]</f>
        <v>244</v>
      </c>
      <c r="P1035" s="4">
        <v>0.40625</v>
      </c>
      <c r="Q1035" s="4">
        <v>0.5</v>
      </c>
      <c r="R1035" s="5">
        <f>Tabella1[[#This Row],[ORA FINE MATTINA]]-Tabella1[[#This Row],[ORA INIZIO MATTINA]]</f>
        <v>9.375E-2</v>
      </c>
      <c r="S1035" s="4"/>
      <c r="T1035" s="4"/>
      <c r="U1035" s="5">
        <f>Tabella1[[#This Row],[ORA FINE POMERIGGIO]]-Tabella1[[#This Row],[ORA INIZIO POMERIGGIO]]</f>
        <v>0</v>
      </c>
      <c r="V1035" s="5">
        <f>Tabella1[[#This Row],[TOT. TEMPO POMERIGGIO]]+Tabella1[[#This Row],[TOT. TEMPO MATTINA]]</f>
        <v>9.375E-2</v>
      </c>
      <c r="W1035" s="7">
        <f>((HOUR(Tabella1[[#This Row],[TOT. ORE]])*60)+MINUTE(Tabella1[[#This Row],[TOT. ORE]]))</f>
        <v>135</v>
      </c>
      <c r="Y1035" s="6">
        <f>Tabella1[[#This Row],[TOT. MINUTI]]-Tabella1[[#This Row],[FERMO MACCHINA]]</f>
        <v>135</v>
      </c>
      <c r="Z1035" s="6">
        <f>ROUNDDOWN(Tabella1[[#This Row],[DIFFERENZA EFFETTIVA - SCARTI]]/Tabella1[[#This Row],[TEMPO EFFETTIVO]]*60,0)</f>
        <v>108</v>
      </c>
    </row>
    <row r="1036" spans="1:26" x14ac:dyDescent="0.25">
      <c r="A1036" s="1">
        <v>44699</v>
      </c>
      <c r="B1036">
        <v>2</v>
      </c>
      <c r="C1036" s="6" t="str">
        <f>VLOOKUP(Tabella1[[#This Row],[COD. OPERATORE]],Tabella3[],2,FALSE)</f>
        <v>DAVIDE</v>
      </c>
      <c r="D1036" t="s">
        <v>56</v>
      </c>
      <c r="E1036" t="s">
        <v>249</v>
      </c>
      <c r="F1036" t="s">
        <v>64</v>
      </c>
      <c r="G1036" s="6" t="str">
        <f>VLOOKUP(Tabella1[[#This Row],[COD. MACCHINA]],Tabella35[],2,FALSE)</f>
        <v>MANUALE</v>
      </c>
      <c r="H1036">
        <v>0</v>
      </c>
      <c r="I1036">
        <v>452</v>
      </c>
      <c r="J1036" s="6">
        <f>Tabella1[[#This Row],[ASS. FINALI]]-Tabella1[[#This Row],[ASS.INIZIALI]]</f>
        <v>452</v>
      </c>
      <c r="K1036" t="s">
        <v>20</v>
      </c>
      <c r="M1036" s="6">
        <f>ROUNDDOWN(IF(Tabella1[[#This Row],[DOPPIO OPERATORE '[SI/NO']]]="SI",Tabella1[[#This Row],[DIFFERENZA]]/2,Tabella1[[#This Row],[DIFFERENZA]]),0)</f>
        <v>452</v>
      </c>
      <c r="O1036" s="6">
        <f>Tabella1[[#This Row],[DIFFERENZA EFFETTIVA SE DOPPIO OPERATORE]]-Tabella1[[#This Row],[SCARTI]]</f>
        <v>452</v>
      </c>
      <c r="P1036" s="4">
        <v>0.58333333333333337</v>
      </c>
      <c r="Q1036" s="4">
        <v>0.6875</v>
      </c>
      <c r="R1036" s="5">
        <f>Tabella1[[#This Row],[ORA FINE MATTINA]]-Tabella1[[#This Row],[ORA INIZIO MATTINA]]</f>
        <v>0.10416666666666663</v>
      </c>
      <c r="S1036" s="4"/>
      <c r="T1036" s="4"/>
      <c r="U1036" s="5">
        <f>Tabella1[[#This Row],[ORA FINE POMERIGGIO]]-Tabella1[[#This Row],[ORA INIZIO POMERIGGIO]]</f>
        <v>0</v>
      </c>
      <c r="V1036" s="5">
        <f>Tabella1[[#This Row],[TOT. TEMPO POMERIGGIO]]+Tabella1[[#This Row],[TOT. TEMPO MATTINA]]</f>
        <v>0.10416666666666663</v>
      </c>
      <c r="W1036" s="7">
        <f>((HOUR(Tabella1[[#This Row],[TOT. ORE]])*60)+MINUTE(Tabella1[[#This Row],[TOT. ORE]]))</f>
        <v>150</v>
      </c>
      <c r="Y1036" s="6">
        <f>Tabella1[[#This Row],[TOT. MINUTI]]-Tabella1[[#This Row],[FERMO MACCHINA]]</f>
        <v>150</v>
      </c>
      <c r="Z1036" s="6">
        <f>ROUNDDOWN(Tabella1[[#This Row],[DIFFERENZA EFFETTIVA - SCARTI]]/Tabella1[[#This Row],[TEMPO EFFETTIVO]]*60,0)</f>
        <v>180</v>
      </c>
    </row>
    <row r="1037" spans="1:26" x14ac:dyDescent="0.25">
      <c r="A1037" s="1">
        <v>44700</v>
      </c>
      <c r="B1037">
        <v>2</v>
      </c>
      <c r="C1037" s="6" t="str">
        <f>VLOOKUP(Tabella1[[#This Row],[COD. OPERATORE]],Tabella3[],2,FALSE)</f>
        <v>DAVIDE</v>
      </c>
      <c r="D1037" t="s">
        <v>74</v>
      </c>
      <c r="E1037" t="s">
        <v>407</v>
      </c>
      <c r="F1037">
        <v>22</v>
      </c>
      <c r="G1037" s="6" t="str">
        <f>VLOOKUP(Tabella1[[#This Row],[COD. MACCHINA]],Tabella35[],2,FALSE)</f>
        <v>LASER VIOLA</v>
      </c>
      <c r="H1037">
        <v>705</v>
      </c>
      <c r="I1037">
        <v>1079</v>
      </c>
      <c r="J1037" s="6">
        <f>Tabella1[[#This Row],[ASS. FINALI]]-Tabella1[[#This Row],[ASS.INIZIALI]]</f>
        <v>374</v>
      </c>
      <c r="K1037" t="s">
        <v>20</v>
      </c>
      <c r="M1037" s="6">
        <f>ROUNDDOWN(IF(Tabella1[[#This Row],[DOPPIO OPERATORE '[SI/NO']]]="SI",Tabella1[[#This Row],[DIFFERENZA]]/2,Tabella1[[#This Row],[DIFFERENZA]]),0)</f>
        <v>374</v>
      </c>
      <c r="O1037" s="6">
        <f>Tabella1[[#This Row],[DIFFERENZA EFFETTIVA SE DOPPIO OPERATORE]]-Tabella1[[#This Row],[SCARTI]]</f>
        <v>374</v>
      </c>
      <c r="P1037" s="4">
        <v>0.33333333333333331</v>
      </c>
      <c r="Q1037" s="4">
        <v>0.5</v>
      </c>
      <c r="R1037" s="5">
        <f>Tabella1[[#This Row],[ORA FINE MATTINA]]-Tabella1[[#This Row],[ORA INIZIO MATTINA]]</f>
        <v>0.16666666666666669</v>
      </c>
      <c r="S1037" s="4"/>
      <c r="T1037" s="4"/>
      <c r="U1037" s="5">
        <f>Tabella1[[#This Row],[ORA FINE POMERIGGIO]]-Tabella1[[#This Row],[ORA INIZIO POMERIGGIO]]</f>
        <v>0</v>
      </c>
      <c r="V1037" s="5">
        <f>Tabella1[[#This Row],[TOT. TEMPO POMERIGGIO]]+Tabella1[[#This Row],[TOT. TEMPO MATTINA]]</f>
        <v>0.16666666666666669</v>
      </c>
      <c r="W1037" s="7">
        <f>((HOUR(Tabella1[[#This Row],[TOT. ORE]])*60)+MINUTE(Tabella1[[#This Row],[TOT. ORE]]))</f>
        <v>240</v>
      </c>
      <c r="Y1037" s="6">
        <f>Tabella1[[#This Row],[TOT. MINUTI]]-Tabella1[[#This Row],[FERMO MACCHINA]]</f>
        <v>240</v>
      </c>
      <c r="Z1037" s="6">
        <f>ROUNDDOWN(Tabella1[[#This Row],[DIFFERENZA EFFETTIVA - SCARTI]]/Tabella1[[#This Row],[TEMPO EFFETTIVO]]*60,0)</f>
        <v>93</v>
      </c>
    </row>
    <row r="1038" spans="1:26" x14ac:dyDescent="0.25">
      <c r="A1038" s="1">
        <v>44700</v>
      </c>
      <c r="B1038">
        <v>2</v>
      </c>
      <c r="C1038" s="6" t="str">
        <f>VLOOKUP(Tabella1[[#This Row],[COD. OPERATORE]],Tabella3[],2,FALSE)</f>
        <v>DAVIDE</v>
      </c>
      <c r="D1038" t="s">
        <v>74</v>
      </c>
      <c r="E1038" t="s">
        <v>131</v>
      </c>
      <c r="F1038">
        <v>4</v>
      </c>
      <c r="G1038" s="6" t="str">
        <f>VLOOKUP(Tabella1[[#This Row],[COD. MACCHINA]],Tabella35[],2,FALSE)</f>
        <v>LASER VERDE</v>
      </c>
      <c r="H1038">
        <v>1171</v>
      </c>
      <c r="I1038">
        <v>1611</v>
      </c>
      <c r="J1038" s="6">
        <f>Tabella1[[#This Row],[ASS. FINALI]]-Tabella1[[#This Row],[ASS.INIZIALI]]</f>
        <v>440</v>
      </c>
      <c r="K1038" t="s">
        <v>20</v>
      </c>
      <c r="M1038" s="6">
        <f>ROUNDDOWN(IF(Tabella1[[#This Row],[DOPPIO OPERATORE '[SI/NO']]]="SI",Tabella1[[#This Row],[DIFFERENZA]]/2,Tabella1[[#This Row],[DIFFERENZA]]),0)</f>
        <v>440</v>
      </c>
      <c r="O1038" s="6">
        <f>Tabella1[[#This Row],[DIFFERENZA EFFETTIVA SE DOPPIO OPERATORE]]-Tabella1[[#This Row],[SCARTI]]</f>
        <v>440</v>
      </c>
      <c r="P1038" s="4">
        <v>0.33333333333333331</v>
      </c>
      <c r="Q1038" s="4">
        <v>0.5</v>
      </c>
      <c r="R1038" s="5">
        <f>Tabella1[[#This Row],[ORA FINE MATTINA]]-Tabella1[[#This Row],[ORA INIZIO MATTINA]]</f>
        <v>0.16666666666666669</v>
      </c>
      <c r="S1038" s="4"/>
      <c r="T1038" s="4"/>
      <c r="U1038" s="5">
        <f>Tabella1[[#This Row],[ORA FINE POMERIGGIO]]-Tabella1[[#This Row],[ORA INIZIO POMERIGGIO]]</f>
        <v>0</v>
      </c>
      <c r="V1038" s="5">
        <f>Tabella1[[#This Row],[TOT. TEMPO POMERIGGIO]]+Tabella1[[#This Row],[TOT. TEMPO MATTINA]]</f>
        <v>0.16666666666666669</v>
      </c>
      <c r="W1038" s="7">
        <f>((HOUR(Tabella1[[#This Row],[TOT. ORE]])*60)+MINUTE(Tabella1[[#This Row],[TOT. ORE]]))</f>
        <v>240</v>
      </c>
      <c r="Y1038" s="6">
        <f>Tabella1[[#This Row],[TOT. MINUTI]]-Tabella1[[#This Row],[FERMO MACCHINA]]</f>
        <v>240</v>
      </c>
      <c r="Z1038" s="6">
        <f>ROUNDDOWN(Tabella1[[#This Row],[DIFFERENZA EFFETTIVA - SCARTI]]/Tabella1[[#This Row],[TEMPO EFFETTIVO]]*60,0)</f>
        <v>110</v>
      </c>
    </row>
    <row r="1039" spans="1:26" x14ac:dyDescent="0.25">
      <c r="A1039" s="1">
        <v>44700</v>
      </c>
      <c r="B1039">
        <v>2</v>
      </c>
      <c r="C1039" s="6" t="str">
        <f>VLOOKUP(Tabella1[[#This Row],[COD. OPERATORE]],Tabella3[],2,FALSE)</f>
        <v>DAVIDE</v>
      </c>
      <c r="D1039" t="s">
        <v>56</v>
      </c>
      <c r="E1039" t="s">
        <v>249</v>
      </c>
      <c r="F1039" t="s">
        <v>64</v>
      </c>
      <c r="G1039" s="6" t="str">
        <f>VLOOKUP(Tabella1[[#This Row],[COD. MACCHINA]],Tabella35[],2,FALSE)</f>
        <v>MANUALE</v>
      </c>
      <c r="H1039">
        <v>0</v>
      </c>
      <c r="I1039">
        <v>750</v>
      </c>
      <c r="J1039" s="6">
        <f>Tabella1[[#This Row],[ASS. FINALI]]-Tabella1[[#This Row],[ASS.INIZIALI]]</f>
        <v>750</v>
      </c>
      <c r="K1039" t="s">
        <v>20</v>
      </c>
      <c r="M1039" s="6">
        <f>ROUNDDOWN(IF(Tabella1[[#This Row],[DOPPIO OPERATORE '[SI/NO']]]="SI",Tabella1[[#This Row],[DIFFERENZA]]/2,Tabella1[[#This Row],[DIFFERENZA]]),0)</f>
        <v>750</v>
      </c>
      <c r="O1039" s="6">
        <f>Tabella1[[#This Row],[DIFFERENZA EFFETTIVA SE DOPPIO OPERATORE]]-Tabella1[[#This Row],[SCARTI]]</f>
        <v>750</v>
      </c>
      <c r="P1039" s="4">
        <v>0.58333333333333337</v>
      </c>
      <c r="Q1039" s="4">
        <v>0.75</v>
      </c>
      <c r="R1039" s="5">
        <f>Tabella1[[#This Row],[ORA FINE MATTINA]]-Tabella1[[#This Row],[ORA INIZIO MATTINA]]</f>
        <v>0.16666666666666663</v>
      </c>
      <c r="S1039" s="4"/>
      <c r="T1039" s="4"/>
      <c r="U1039" s="5">
        <f>Tabella1[[#This Row],[ORA FINE POMERIGGIO]]-Tabella1[[#This Row],[ORA INIZIO POMERIGGIO]]</f>
        <v>0</v>
      </c>
      <c r="V1039" s="5">
        <f>Tabella1[[#This Row],[TOT. TEMPO POMERIGGIO]]+Tabella1[[#This Row],[TOT. TEMPO MATTINA]]</f>
        <v>0.16666666666666663</v>
      </c>
      <c r="W1039" s="7">
        <f>((HOUR(Tabella1[[#This Row],[TOT. ORE]])*60)+MINUTE(Tabella1[[#This Row],[TOT. ORE]]))</f>
        <v>240</v>
      </c>
      <c r="Y1039" s="6">
        <f>Tabella1[[#This Row],[TOT. MINUTI]]-Tabella1[[#This Row],[FERMO MACCHINA]]</f>
        <v>240</v>
      </c>
      <c r="Z1039" s="6">
        <f>ROUNDDOWN(Tabella1[[#This Row],[DIFFERENZA EFFETTIVA - SCARTI]]/Tabella1[[#This Row],[TEMPO EFFETTIVO]]*60,0)</f>
        <v>187</v>
      </c>
    </row>
    <row r="1040" spans="1:26" x14ac:dyDescent="0.25">
      <c r="A1040" s="1">
        <v>44701</v>
      </c>
      <c r="B1040">
        <v>2</v>
      </c>
      <c r="C1040" s="6" t="str">
        <f>VLOOKUP(Tabella1[[#This Row],[COD. OPERATORE]],Tabella3[],2,FALSE)</f>
        <v>DAVIDE</v>
      </c>
      <c r="D1040" t="s">
        <v>56</v>
      </c>
      <c r="E1040" t="s">
        <v>131</v>
      </c>
      <c r="F1040">
        <v>4</v>
      </c>
      <c r="G1040" s="6" t="str">
        <f>VLOOKUP(Tabella1[[#This Row],[COD. MACCHINA]],Tabella35[],2,FALSE)</f>
        <v>LASER VERDE</v>
      </c>
      <c r="H1040">
        <v>1826</v>
      </c>
      <c r="I1040">
        <v>2380</v>
      </c>
      <c r="J1040" s="6">
        <f>Tabella1[[#This Row],[ASS. FINALI]]-Tabella1[[#This Row],[ASS.INIZIALI]]</f>
        <v>554</v>
      </c>
      <c r="K1040" t="s">
        <v>20</v>
      </c>
      <c r="M1040" s="6">
        <f>ROUNDDOWN(IF(Tabella1[[#This Row],[DOPPIO OPERATORE '[SI/NO']]]="SI",Tabella1[[#This Row],[DIFFERENZA]]/2,Tabella1[[#This Row],[DIFFERENZA]]),0)</f>
        <v>554</v>
      </c>
      <c r="O1040" s="6">
        <f>Tabella1[[#This Row],[DIFFERENZA EFFETTIVA SE DOPPIO OPERATORE]]-Tabella1[[#This Row],[SCARTI]]</f>
        <v>554</v>
      </c>
      <c r="P1040" s="4">
        <v>0.33333333333333331</v>
      </c>
      <c r="Q1040" s="4">
        <v>0.5</v>
      </c>
      <c r="R1040" s="5">
        <f>Tabella1[[#This Row],[ORA FINE MATTINA]]-Tabella1[[#This Row],[ORA INIZIO MATTINA]]</f>
        <v>0.16666666666666669</v>
      </c>
      <c r="S1040" s="4"/>
      <c r="T1040" s="4"/>
      <c r="U1040" s="5">
        <f>Tabella1[[#This Row],[ORA FINE POMERIGGIO]]-Tabella1[[#This Row],[ORA INIZIO POMERIGGIO]]</f>
        <v>0</v>
      </c>
      <c r="V1040" s="5">
        <f>Tabella1[[#This Row],[TOT. TEMPO POMERIGGIO]]+Tabella1[[#This Row],[TOT. TEMPO MATTINA]]</f>
        <v>0.16666666666666669</v>
      </c>
      <c r="W1040" s="7">
        <f>((HOUR(Tabella1[[#This Row],[TOT. ORE]])*60)+MINUTE(Tabella1[[#This Row],[TOT. ORE]]))</f>
        <v>240</v>
      </c>
      <c r="Y1040" s="6">
        <f>Tabella1[[#This Row],[TOT. MINUTI]]-Tabella1[[#This Row],[FERMO MACCHINA]]</f>
        <v>240</v>
      </c>
      <c r="Z1040" s="6">
        <f>ROUNDDOWN(Tabella1[[#This Row],[DIFFERENZA EFFETTIVA - SCARTI]]/Tabella1[[#This Row],[TEMPO EFFETTIVO]]*60,0)</f>
        <v>138</v>
      </c>
    </row>
    <row r="1041" spans="1:27" x14ac:dyDescent="0.25">
      <c r="A1041" s="1">
        <v>44698</v>
      </c>
      <c r="B1041">
        <v>1</v>
      </c>
      <c r="C1041" s="6" t="str">
        <f>VLOOKUP(Tabella1[[#This Row],[COD. OPERATORE]],Tabella3[],2,FALSE)</f>
        <v>ROBY</v>
      </c>
      <c r="D1041" t="s">
        <v>56</v>
      </c>
      <c r="E1041" t="s">
        <v>112</v>
      </c>
      <c r="F1041" t="s">
        <v>64</v>
      </c>
      <c r="G1041" s="6" t="str">
        <f>VLOOKUP(Tabella1[[#This Row],[COD. MACCHINA]],Tabella35[],2,FALSE)</f>
        <v>MANUALE</v>
      </c>
      <c r="H1041">
        <v>0</v>
      </c>
      <c r="I1041">
        <v>320</v>
      </c>
      <c r="J1041" s="6">
        <f>Tabella1[[#This Row],[ASS. FINALI]]-Tabella1[[#This Row],[ASS.INIZIALI]]</f>
        <v>320</v>
      </c>
      <c r="K1041" t="s">
        <v>58</v>
      </c>
      <c r="L1041">
        <v>32</v>
      </c>
      <c r="M1041" s="6">
        <f>ROUNDDOWN(IF(Tabella1[[#This Row],[DOPPIO OPERATORE '[SI/NO']]]="SI",Tabella1[[#This Row],[DIFFERENZA]]/2,Tabella1[[#This Row],[DIFFERENZA]]),0)</f>
        <v>160</v>
      </c>
      <c r="O1041" s="6">
        <f>Tabella1[[#This Row],[DIFFERENZA EFFETTIVA SE DOPPIO OPERATORE]]-Tabella1[[#This Row],[SCARTI]]</f>
        <v>160</v>
      </c>
      <c r="P1041" s="4">
        <v>0.67708333333333337</v>
      </c>
      <c r="Q1041" s="4">
        <v>0.72916666666666663</v>
      </c>
      <c r="R1041" s="5">
        <f>Tabella1[[#This Row],[ORA FINE MATTINA]]-Tabella1[[#This Row],[ORA INIZIO MATTINA]]</f>
        <v>5.2083333333333259E-2</v>
      </c>
      <c r="S1041" s="4"/>
      <c r="T1041" s="4"/>
      <c r="U1041" s="5">
        <f>Tabella1[[#This Row],[ORA FINE POMERIGGIO]]-Tabella1[[#This Row],[ORA INIZIO POMERIGGIO]]</f>
        <v>0</v>
      </c>
      <c r="V1041" s="5">
        <f>Tabella1[[#This Row],[TOT. TEMPO POMERIGGIO]]+Tabella1[[#This Row],[TOT. TEMPO MATTINA]]</f>
        <v>5.2083333333333259E-2</v>
      </c>
      <c r="W1041" s="7">
        <f>((HOUR(Tabella1[[#This Row],[TOT. ORE]])*60)+MINUTE(Tabella1[[#This Row],[TOT. ORE]]))</f>
        <v>75</v>
      </c>
      <c r="Y1041" s="6">
        <f>Tabella1[[#This Row],[TOT. MINUTI]]-Tabella1[[#This Row],[FERMO MACCHINA]]</f>
        <v>75</v>
      </c>
      <c r="Z1041" s="6">
        <f>ROUNDDOWN(Tabella1[[#This Row],[DIFFERENZA EFFETTIVA - SCARTI]]/Tabella1[[#This Row],[TEMPO EFFETTIVO]]*60,0)</f>
        <v>128</v>
      </c>
      <c r="AA1041" t="s">
        <v>147</v>
      </c>
    </row>
    <row r="1042" spans="1:27" x14ac:dyDescent="0.25">
      <c r="A1042" s="1">
        <v>44699</v>
      </c>
      <c r="B1042">
        <v>1</v>
      </c>
      <c r="C1042" s="6" t="str">
        <f>VLOOKUP(Tabella1[[#This Row],[COD. OPERATORE]],Tabella3[],2,FALSE)</f>
        <v>ROBY</v>
      </c>
      <c r="D1042" t="s">
        <v>56</v>
      </c>
      <c r="E1042" t="s">
        <v>112</v>
      </c>
      <c r="F1042" t="s">
        <v>64</v>
      </c>
      <c r="G1042" s="6" t="str">
        <f>VLOOKUP(Tabella1[[#This Row],[COD. MACCHINA]],Tabella35[],2,FALSE)</f>
        <v>MANUALE</v>
      </c>
      <c r="H1042">
        <v>320</v>
      </c>
      <c r="I1042">
        <v>640</v>
      </c>
      <c r="J1042" s="6">
        <f>Tabella1[[#This Row],[ASS. FINALI]]-Tabella1[[#This Row],[ASS.INIZIALI]]</f>
        <v>320</v>
      </c>
      <c r="K1042" t="s">
        <v>58</v>
      </c>
      <c r="L1042">
        <v>32</v>
      </c>
      <c r="M1042" s="6">
        <f>ROUNDDOWN(IF(Tabella1[[#This Row],[DOPPIO OPERATORE '[SI/NO']]]="SI",Tabella1[[#This Row],[DIFFERENZA]]/2,Tabella1[[#This Row],[DIFFERENZA]]),0)</f>
        <v>160</v>
      </c>
      <c r="O1042" s="6">
        <f>Tabella1[[#This Row],[DIFFERENZA EFFETTIVA SE DOPPIO OPERATORE]]-Tabella1[[#This Row],[SCARTI]]</f>
        <v>160</v>
      </c>
      <c r="P1042" s="4">
        <v>0.39583333333333331</v>
      </c>
      <c r="Q1042" s="4">
        <v>0.45833333333333331</v>
      </c>
      <c r="R1042" s="5">
        <f>Tabella1[[#This Row],[ORA FINE MATTINA]]-Tabella1[[#This Row],[ORA INIZIO MATTINA]]</f>
        <v>6.25E-2</v>
      </c>
      <c r="S1042" s="4"/>
      <c r="T1042" s="4"/>
      <c r="U1042" s="5">
        <f>Tabella1[[#This Row],[ORA FINE POMERIGGIO]]-Tabella1[[#This Row],[ORA INIZIO POMERIGGIO]]</f>
        <v>0</v>
      </c>
      <c r="V1042" s="5">
        <f>Tabella1[[#This Row],[TOT. TEMPO POMERIGGIO]]+Tabella1[[#This Row],[TOT. TEMPO MATTINA]]</f>
        <v>6.25E-2</v>
      </c>
      <c r="W1042" s="7">
        <f>((HOUR(Tabella1[[#This Row],[TOT. ORE]])*60)+MINUTE(Tabella1[[#This Row],[TOT. ORE]]))</f>
        <v>90</v>
      </c>
      <c r="Y1042" s="6">
        <f>Tabella1[[#This Row],[TOT. MINUTI]]-Tabella1[[#This Row],[FERMO MACCHINA]]</f>
        <v>90</v>
      </c>
      <c r="Z1042" s="6">
        <f>ROUNDDOWN(Tabella1[[#This Row],[DIFFERENZA EFFETTIVA - SCARTI]]/Tabella1[[#This Row],[TEMPO EFFETTIVO]]*60,0)</f>
        <v>106</v>
      </c>
      <c r="AA1042" t="s">
        <v>66</v>
      </c>
    </row>
    <row r="1043" spans="1:27" x14ac:dyDescent="0.25">
      <c r="A1043" s="1">
        <v>44699</v>
      </c>
      <c r="B1043">
        <v>1</v>
      </c>
      <c r="C1043" s="6" t="str">
        <f>VLOOKUP(Tabella1[[#This Row],[COD. OPERATORE]],Tabella3[],2,FALSE)</f>
        <v>ROBY</v>
      </c>
      <c r="D1043" t="s">
        <v>56</v>
      </c>
      <c r="E1043" t="s">
        <v>109</v>
      </c>
      <c r="F1043" t="s">
        <v>64</v>
      </c>
      <c r="G1043" s="6" t="str">
        <f>VLOOKUP(Tabella1[[#This Row],[COD. MACCHINA]],Tabella35[],2,FALSE)</f>
        <v>MANUALE</v>
      </c>
      <c r="H1043">
        <v>0</v>
      </c>
      <c r="I1043">
        <v>640</v>
      </c>
      <c r="J1043" s="6">
        <f>Tabella1[[#This Row],[ASS. FINALI]]-Tabella1[[#This Row],[ASS.INIZIALI]]</f>
        <v>640</v>
      </c>
      <c r="K1043" t="s">
        <v>58</v>
      </c>
      <c r="L1043">
        <v>32</v>
      </c>
      <c r="M1043" s="6">
        <f>ROUNDDOWN(IF(Tabella1[[#This Row],[DOPPIO OPERATORE '[SI/NO']]]="SI",Tabella1[[#This Row],[DIFFERENZA]]/2,Tabella1[[#This Row],[DIFFERENZA]]),0)</f>
        <v>320</v>
      </c>
      <c r="O1043" s="6">
        <f>Tabella1[[#This Row],[DIFFERENZA EFFETTIVA SE DOPPIO OPERATORE]]-Tabella1[[#This Row],[SCARTI]]</f>
        <v>320</v>
      </c>
      <c r="P1043" s="4">
        <v>0.39583333333333331</v>
      </c>
      <c r="Q1043" s="4">
        <v>0.45833333333333331</v>
      </c>
      <c r="R1043" s="5">
        <f>Tabella1[[#This Row],[ORA FINE MATTINA]]-Tabella1[[#This Row],[ORA INIZIO MATTINA]]</f>
        <v>6.25E-2</v>
      </c>
      <c r="S1043" s="4"/>
      <c r="T1043" s="4"/>
      <c r="U1043" s="5">
        <f>Tabella1[[#This Row],[ORA FINE POMERIGGIO]]-Tabella1[[#This Row],[ORA INIZIO POMERIGGIO]]</f>
        <v>0</v>
      </c>
      <c r="V1043" s="5">
        <f>Tabella1[[#This Row],[TOT. TEMPO POMERIGGIO]]+Tabella1[[#This Row],[TOT. TEMPO MATTINA]]</f>
        <v>6.25E-2</v>
      </c>
      <c r="W1043" s="7">
        <f>((HOUR(Tabella1[[#This Row],[TOT. ORE]])*60)+MINUTE(Tabella1[[#This Row],[TOT. ORE]]))</f>
        <v>90</v>
      </c>
      <c r="Y1043" s="6">
        <f>Tabella1[[#This Row],[TOT. MINUTI]]-Tabella1[[#This Row],[FERMO MACCHINA]]</f>
        <v>90</v>
      </c>
      <c r="Z1043" s="6">
        <f>ROUNDDOWN(Tabella1[[#This Row],[DIFFERENZA EFFETTIVA - SCARTI]]/Tabella1[[#This Row],[TEMPO EFFETTIVO]]*60,0)</f>
        <v>213</v>
      </c>
      <c r="AA1043" t="s">
        <v>66</v>
      </c>
    </row>
    <row r="1044" spans="1:27" x14ac:dyDescent="0.25">
      <c r="A1044" s="1">
        <v>44699</v>
      </c>
      <c r="B1044">
        <v>1</v>
      </c>
      <c r="C1044" s="6" t="str">
        <f>VLOOKUP(Tabella1[[#This Row],[COD. OPERATORE]],Tabella3[],2,FALSE)</f>
        <v>ROBY</v>
      </c>
      <c r="D1044" t="s">
        <v>56</v>
      </c>
      <c r="E1044" t="s">
        <v>86</v>
      </c>
      <c r="F1044" t="s">
        <v>64</v>
      </c>
      <c r="G1044" s="6" t="str">
        <f>VLOOKUP(Tabella1[[#This Row],[COD. MACCHINA]],Tabella35[],2,FALSE)</f>
        <v>MANUALE</v>
      </c>
      <c r="H1044">
        <v>0</v>
      </c>
      <c r="I1044">
        <v>640</v>
      </c>
      <c r="J1044" s="6">
        <f>Tabella1[[#This Row],[ASS. FINALI]]-Tabella1[[#This Row],[ASS.INIZIALI]]</f>
        <v>640</v>
      </c>
      <c r="K1044" t="s">
        <v>58</v>
      </c>
      <c r="L1044">
        <v>32</v>
      </c>
      <c r="M1044" s="6">
        <f>ROUNDDOWN(IF(Tabella1[[#This Row],[DOPPIO OPERATORE '[SI/NO']]]="SI",Tabella1[[#This Row],[DIFFERENZA]]/2,Tabella1[[#This Row],[DIFFERENZA]]),0)</f>
        <v>320</v>
      </c>
      <c r="O1044" s="6">
        <f>Tabella1[[#This Row],[DIFFERENZA EFFETTIVA SE DOPPIO OPERATORE]]-Tabella1[[#This Row],[SCARTI]]</f>
        <v>320</v>
      </c>
      <c r="P1044" s="4">
        <v>0.45833333333333331</v>
      </c>
      <c r="Q1044" s="4">
        <v>0.5</v>
      </c>
      <c r="R1044" s="5">
        <f>Tabella1[[#This Row],[ORA FINE MATTINA]]-Tabella1[[#This Row],[ORA INIZIO MATTINA]]</f>
        <v>4.1666666666666685E-2</v>
      </c>
      <c r="S1044" s="4">
        <v>0.5625</v>
      </c>
      <c r="T1044" s="4">
        <v>0.61805555555555558</v>
      </c>
      <c r="U1044" s="5">
        <f>Tabella1[[#This Row],[ORA FINE POMERIGGIO]]-Tabella1[[#This Row],[ORA INIZIO POMERIGGIO]]</f>
        <v>5.555555555555558E-2</v>
      </c>
      <c r="V1044" s="5">
        <f>Tabella1[[#This Row],[TOT. TEMPO POMERIGGIO]]+Tabella1[[#This Row],[TOT. TEMPO MATTINA]]</f>
        <v>9.7222222222222265E-2</v>
      </c>
      <c r="W1044" s="7">
        <f>((HOUR(Tabella1[[#This Row],[TOT. ORE]])*60)+MINUTE(Tabella1[[#This Row],[TOT. ORE]]))</f>
        <v>140</v>
      </c>
      <c r="Y1044" s="6">
        <f>Tabella1[[#This Row],[TOT. MINUTI]]-Tabella1[[#This Row],[FERMO MACCHINA]]</f>
        <v>140</v>
      </c>
      <c r="Z1044" s="6">
        <f>ROUNDDOWN(Tabella1[[#This Row],[DIFFERENZA EFFETTIVA - SCARTI]]/Tabella1[[#This Row],[TEMPO EFFETTIVO]]*60,0)</f>
        <v>137</v>
      </c>
      <c r="AA1044" t="s">
        <v>66</v>
      </c>
    </row>
    <row r="1045" spans="1:27" x14ac:dyDescent="0.25">
      <c r="A1045" s="1">
        <v>44699</v>
      </c>
      <c r="B1045">
        <v>1</v>
      </c>
      <c r="C1045" s="6" t="str">
        <f>VLOOKUP(Tabella1[[#This Row],[COD. OPERATORE]],Tabella3[],2,FALSE)</f>
        <v>ROBY</v>
      </c>
      <c r="D1045" t="s">
        <v>56</v>
      </c>
      <c r="E1045" t="s">
        <v>404</v>
      </c>
      <c r="F1045" t="s">
        <v>64</v>
      </c>
      <c r="G1045" s="6" t="str">
        <f>VLOOKUP(Tabella1[[#This Row],[COD. MACCHINA]],Tabella35[],2,FALSE)</f>
        <v>MANUALE</v>
      </c>
      <c r="H1045">
        <v>0</v>
      </c>
      <c r="I1045">
        <v>870</v>
      </c>
      <c r="J1045" s="6">
        <f>Tabella1[[#This Row],[ASS. FINALI]]-Tabella1[[#This Row],[ASS.INIZIALI]]</f>
        <v>870</v>
      </c>
      <c r="K1045" t="s">
        <v>58</v>
      </c>
      <c r="L1045">
        <v>30</v>
      </c>
      <c r="M1045" s="6">
        <f>ROUNDDOWN(IF(Tabella1[[#This Row],[DOPPIO OPERATORE '[SI/NO']]]="SI",Tabella1[[#This Row],[DIFFERENZA]]/2,Tabella1[[#This Row],[DIFFERENZA]]),0)</f>
        <v>435</v>
      </c>
      <c r="O1045" s="6">
        <f>Tabella1[[#This Row],[DIFFERENZA EFFETTIVA SE DOPPIO OPERATORE]]-Tabella1[[#This Row],[SCARTI]]</f>
        <v>435</v>
      </c>
      <c r="P1045" s="4">
        <v>0.61805555555555558</v>
      </c>
      <c r="Q1045" s="4">
        <v>0.72916666666666663</v>
      </c>
      <c r="R1045" s="5">
        <f>Tabella1[[#This Row],[ORA FINE MATTINA]]-Tabella1[[#This Row],[ORA INIZIO MATTINA]]</f>
        <v>0.11111111111111105</v>
      </c>
      <c r="S1045" s="4"/>
      <c r="T1045" s="4"/>
      <c r="U1045" s="5">
        <f>Tabella1[[#This Row],[ORA FINE POMERIGGIO]]-Tabella1[[#This Row],[ORA INIZIO POMERIGGIO]]</f>
        <v>0</v>
      </c>
      <c r="V1045" s="5">
        <f>Tabella1[[#This Row],[TOT. TEMPO POMERIGGIO]]+Tabella1[[#This Row],[TOT. TEMPO MATTINA]]</f>
        <v>0.11111111111111105</v>
      </c>
      <c r="W1045" s="7">
        <f>((HOUR(Tabella1[[#This Row],[TOT. ORE]])*60)+MINUTE(Tabella1[[#This Row],[TOT. ORE]]))</f>
        <v>160</v>
      </c>
      <c r="Y1045" s="6">
        <f>Tabella1[[#This Row],[TOT. MINUTI]]-Tabella1[[#This Row],[FERMO MACCHINA]]</f>
        <v>160</v>
      </c>
      <c r="Z1045" s="6">
        <f>ROUNDDOWN(Tabella1[[#This Row],[DIFFERENZA EFFETTIVA - SCARTI]]/Tabella1[[#This Row],[TEMPO EFFETTIVO]]*60,0)</f>
        <v>163</v>
      </c>
      <c r="AA1045" t="s">
        <v>66</v>
      </c>
    </row>
    <row r="1046" spans="1:27" x14ac:dyDescent="0.25">
      <c r="A1046" s="1">
        <v>44700</v>
      </c>
      <c r="B1046">
        <v>1</v>
      </c>
      <c r="C1046" s="6" t="str">
        <f>VLOOKUP(Tabella1[[#This Row],[COD. OPERATORE]],Tabella3[],2,FALSE)</f>
        <v>ROBY</v>
      </c>
      <c r="D1046" t="s">
        <v>56</v>
      </c>
      <c r="E1046" t="s">
        <v>404</v>
      </c>
      <c r="F1046">
        <v>12</v>
      </c>
      <c r="G1046" s="6" t="str">
        <f>VLOOKUP(Tabella1[[#This Row],[COD. MACCHINA]],Tabella35[],2,FALSE)</f>
        <v>FRESA matr.550/6</v>
      </c>
      <c r="H1046">
        <v>870</v>
      </c>
      <c r="I1046">
        <v>2718</v>
      </c>
      <c r="J1046" s="6">
        <f>Tabella1[[#This Row],[ASS. FINALI]]-Tabella1[[#This Row],[ASS.INIZIALI]]</f>
        <v>1848</v>
      </c>
      <c r="K1046" t="s">
        <v>20</v>
      </c>
      <c r="M1046" s="6">
        <f>ROUNDDOWN(IF(Tabella1[[#This Row],[DOPPIO OPERATORE '[SI/NO']]]="SI",Tabella1[[#This Row],[DIFFERENZA]]/2,Tabella1[[#This Row],[DIFFERENZA]]),0)</f>
        <v>1848</v>
      </c>
      <c r="O1046" s="6">
        <f>Tabella1[[#This Row],[DIFFERENZA EFFETTIVA SE DOPPIO OPERATORE]]-Tabella1[[#This Row],[SCARTI]]</f>
        <v>1848</v>
      </c>
      <c r="P1046" s="4">
        <v>0.33333333333333331</v>
      </c>
      <c r="Q1046" s="4">
        <v>0.5</v>
      </c>
      <c r="R1046" s="5">
        <f>Tabella1[[#This Row],[ORA FINE MATTINA]]-Tabella1[[#This Row],[ORA INIZIO MATTINA]]</f>
        <v>0.16666666666666669</v>
      </c>
      <c r="S1046" s="4">
        <v>0.5625</v>
      </c>
      <c r="T1046" s="4">
        <v>0.6875</v>
      </c>
      <c r="U1046" s="5">
        <f>Tabella1[[#This Row],[ORA FINE POMERIGGIO]]-Tabella1[[#This Row],[ORA INIZIO POMERIGGIO]]</f>
        <v>0.125</v>
      </c>
      <c r="V1046" s="5">
        <f>Tabella1[[#This Row],[TOT. TEMPO POMERIGGIO]]+Tabella1[[#This Row],[TOT. TEMPO MATTINA]]</f>
        <v>0.29166666666666669</v>
      </c>
      <c r="W1046" s="7">
        <f>((HOUR(Tabella1[[#This Row],[TOT. ORE]])*60)+MINUTE(Tabella1[[#This Row],[TOT. ORE]]))</f>
        <v>420</v>
      </c>
      <c r="Y1046" s="6">
        <f>Tabella1[[#This Row],[TOT. MINUTI]]-Tabella1[[#This Row],[FERMO MACCHINA]]</f>
        <v>420</v>
      </c>
      <c r="Z1046" s="6">
        <f>ROUNDDOWN(Tabella1[[#This Row],[DIFFERENZA EFFETTIVA - SCARTI]]/Tabella1[[#This Row],[TEMPO EFFETTIVO]]*60,0)</f>
        <v>264</v>
      </c>
      <c r="AA1046" t="s">
        <v>147</v>
      </c>
    </row>
    <row r="1047" spans="1:27" x14ac:dyDescent="0.25">
      <c r="A1047" s="1">
        <v>44700</v>
      </c>
      <c r="B1047">
        <v>1</v>
      </c>
      <c r="C1047" s="6" t="str">
        <f>VLOOKUP(Tabella1[[#This Row],[COD. OPERATORE]],Tabella3[],2,FALSE)</f>
        <v>ROBY</v>
      </c>
      <c r="D1047" t="s">
        <v>56</v>
      </c>
      <c r="E1047" t="s">
        <v>408</v>
      </c>
      <c r="F1047">
        <v>12</v>
      </c>
      <c r="G1047" s="6" t="str">
        <f>VLOOKUP(Tabella1[[#This Row],[COD. MACCHINA]],Tabella35[],2,FALSE)</f>
        <v>FRESA matr.550/6</v>
      </c>
      <c r="H1047">
        <v>0</v>
      </c>
      <c r="I1047">
        <v>400</v>
      </c>
      <c r="J1047" s="6">
        <f>Tabella1[[#This Row],[ASS. FINALI]]-Tabella1[[#This Row],[ASS.INIZIALI]]</f>
        <v>400</v>
      </c>
      <c r="K1047" t="s">
        <v>20</v>
      </c>
      <c r="M1047" s="6">
        <f>ROUNDDOWN(IF(Tabella1[[#This Row],[DOPPIO OPERATORE '[SI/NO']]]="SI",Tabella1[[#This Row],[DIFFERENZA]]/2,Tabella1[[#This Row],[DIFFERENZA]]),0)</f>
        <v>400</v>
      </c>
      <c r="O1047" s="6">
        <f>Tabella1[[#This Row],[DIFFERENZA EFFETTIVA SE DOPPIO OPERATORE]]-Tabella1[[#This Row],[SCARTI]]</f>
        <v>400</v>
      </c>
      <c r="P1047" s="4">
        <v>0.6875</v>
      </c>
      <c r="Q1047" s="4">
        <v>0.72916666666666663</v>
      </c>
      <c r="R1047" s="5">
        <f>Tabella1[[#This Row],[ORA FINE MATTINA]]-Tabella1[[#This Row],[ORA INIZIO MATTINA]]</f>
        <v>4.166666666666663E-2</v>
      </c>
      <c r="S1047" s="4"/>
      <c r="T1047" s="4"/>
      <c r="U1047" s="5">
        <f>Tabella1[[#This Row],[ORA FINE POMERIGGIO]]-Tabella1[[#This Row],[ORA INIZIO POMERIGGIO]]</f>
        <v>0</v>
      </c>
      <c r="V1047" s="5">
        <f>Tabella1[[#This Row],[TOT. TEMPO POMERIGGIO]]+Tabella1[[#This Row],[TOT. TEMPO MATTINA]]</f>
        <v>4.166666666666663E-2</v>
      </c>
      <c r="W1047" s="7">
        <f>((HOUR(Tabella1[[#This Row],[TOT. ORE]])*60)+MINUTE(Tabella1[[#This Row],[TOT. ORE]]))</f>
        <v>60</v>
      </c>
      <c r="Y1047" s="6">
        <f>Tabella1[[#This Row],[TOT. MINUTI]]-Tabella1[[#This Row],[FERMO MACCHINA]]</f>
        <v>60</v>
      </c>
      <c r="Z1047" s="6">
        <f>ROUNDDOWN(Tabella1[[#This Row],[DIFFERENZA EFFETTIVA - SCARTI]]/Tabella1[[#This Row],[TEMPO EFFETTIVO]]*60,0)</f>
        <v>400</v>
      </c>
      <c r="AA1047" t="s">
        <v>147</v>
      </c>
    </row>
    <row r="1048" spans="1:27" x14ac:dyDescent="0.25">
      <c r="A1048" s="1">
        <v>44701</v>
      </c>
      <c r="B1048">
        <v>1</v>
      </c>
      <c r="C1048" s="6" t="str">
        <f>VLOOKUP(Tabella1[[#This Row],[COD. OPERATORE]],Tabella3[],2,FALSE)</f>
        <v>ROBY</v>
      </c>
      <c r="D1048" t="s">
        <v>56</v>
      </c>
      <c r="E1048" t="s">
        <v>408</v>
      </c>
      <c r="F1048">
        <v>12</v>
      </c>
      <c r="G1048" s="6" t="str">
        <f>VLOOKUP(Tabella1[[#This Row],[COD. MACCHINA]],Tabella35[],2,FALSE)</f>
        <v>FRESA matr.550/6</v>
      </c>
      <c r="H1048">
        <v>400</v>
      </c>
      <c r="I1048">
        <v>3700</v>
      </c>
      <c r="J1048" s="6">
        <f>Tabella1[[#This Row],[ASS. FINALI]]-Tabella1[[#This Row],[ASS.INIZIALI]]</f>
        <v>3300</v>
      </c>
      <c r="K1048" t="s">
        <v>20</v>
      </c>
      <c r="M1048" s="6">
        <f>ROUNDDOWN(IF(Tabella1[[#This Row],[DOPPIO OPERATORE '[SI/NO']]]="SI",Tabella1[[#This Row],[DIFFERENZA]]/2,Tabella1[[#This Row],[DIFFERENZA]]),0)</f>
        <v>3300</v>
      </c>
      <c r="O1048" s="6">
        <f>Tabella1[[#This Row],[DIFFERENZA EFFETTIVA SE DOPPIO OPERATORE]]-Tabella1[[#This Row],[SCARTI]]</f>
        <v>3300</v>
      </c>
      <c r="P1048" s="4">
        <v>0.33333333333333331</v>
      </c>
      <c r="Q1048" s="4">
        <v>0.5</v>
      </c>
      <c r="R1048" s="5">
        <f>Tabella1[[#This Row],[ORA FINE MATTINA]]-Tabella1[[#This Row],[ORA INIZIO MATTINA]]</f>
        <v>0.16666666666666669</v>
      </c>
      <c r="S1048" s="4">
        <v>0.5625</v>
      </c>
      <c r="T1048" s="4">
        <v>0.67708333333333337</v>
      </c>
      <c r="U1048" s="5">
        <f>Tabella1[[#This Row],[ORA FINE POMERIGGIO]]-Tabella1[[#This Row],[ORA INIZIO POMERIGGIO]]</f>
        <v>0.11458333333333337</v>
      </c>
      <c r="V1048" s="5">
        <f>Tabella1[[#This Row],[TOT. TEMPO POMERIGGIO]]+Tabella1[[#This Row],[TOT. TEMPO MATTINA]]</f>
        <v>0.28125000000000006</v>
      </c>
      <c r="W1048" s="7">
        <f>((HOUR(Tabella1[[#This Row],[TOT. ORE]])*60)+MINUTE(Tabella1[[#This Row],[TOT. ORE]]))</f>
        <v>405</v>
      </c>
      <c r="Y1048" s="6">
        <f>Tabella1[[#This Row],[TOT. MINUTI]]-Tabella1[[#This Row],[FERMO MACCHINA]]</f>
        <v>405</v>
      </c>
      <c r="Z1048" s="6">
        <f>ROUNDDOWN(Tabella1[[#This Row],[DIFFERENZA EFFETTIVA - SCARTI]]/Tabella1[[#This Row],[TEMPO EFFETTIVO]]*60,0)</f>
        <v>488</v>
      </c>
      <c r="AA1048" t="s">
        <v>147</v>
      </c>
    </row>
    <row r="1049" spans="1:27" x14ac:dyDescent="0.25">
      <c r="A1049" s="1">
        <v>44701</v>
      </c>
      <c r="B1049">
        <v>1</v>
      </c>
      <c r="C1049" s="6" t="str">
        <f>VLOOKUP(Tabella1[[#This Row],[COD. OPERATORE]],Tabella3[],2,FALSE)</f>
        <v>ROBY</v>
      </c>
      <c r="D1049" t="s">
        <v>56</v>
      </c>
      <c r="E1049" t="s">
        <v>249</v>
      </c>
      <c r="F1049" t="s">
        <v>64</v>
      </c>
      <c r="G1049" s="6" t="str">
        <f>VLOOKUP(Tabella1[[#This Row],[COD. MACCHINA]],Tabella35[],2,FALSE)</f>
        <v>MANUALE</v>
      </c>
      <c r="H1049">
        <v>100</v>
      </c>
      <c r="I1049">
        <v>350</v>
      </c>
      <c r="J1049" s="6">
        <f>Tabella1[[#This Row],[ASS. FINALI]]-Tabella1[[#This Row],[ASS.INIZIALI]]</f>
        <v>250</v>
      </c>
      <c r="K1049" t="s">
        <v>20</v>
      </c>
      <c r="M1049" s="6">
        <f>ROUNDDOWN(IF(Tabella1[[#This Row],[DOPPIO OPERATORE '[SI/NO']]]="SI",Tabella1[[#This Row],[DIFFERENZA]]/2,Tabella1[[#This Row],[DIFFERENZA]]),0)</f>
        <v>250</v>
      </c>
      <c r="O1049" s="6">
        <f>Tabella1[[#This Row],[DIFFERENZA EFFETTIVA SE DOPPIO OPERATORE]]-Tabella1[[#This Row],[SCARTI]]</f>
        <v>250</v>
      </c>
      <c r="P1049" s="4">
        <v>0.67708333333333337</v>
      </c>
      <c r="Q1049" s="4">
        <v>0.72916666666666663</v>
      </c>
      <c r="R1049" s="5">
        <f>Tabella1[[#This Row],[ORA FINE MATTINA]]-Tabella1[[#This Row],[ORA INIZIO MATTINA]]</f>
        <v>5.2083333333333259E-2</v>
      </c>
      <c r="S1049" s="4"/>
      <c r="T1049" s="4"/>
      <c r="U1049" s="5">
        <f>Tabella1[[#This Row],[ORA FINE POMERIGGIO]]-Tabella1[[#This Row],[ORA INIZIO POMERIGGIO]]</f>
        <v>0</v>
      </c>
      <c r="V1049" s="5">
        <f>Tabella1[[#This Row],[TOT. TEMPO POMERIGGIO]]+Tabella1[[#This Row],[TOT. TEMPO MATTINA]]</f>
        <v>5.2083333333333259E-2</v>
      </c>
      <c r="W1049" s="7">
        <f>((HOUR(Tabella1[[#This Row],[TOT. ORE]])*60)+MINUTE(Tabella1[[#This Row],[TOT. ORE]]))</f>
        <v>75</v>
      </c>
      <c r="Y1049" s="6">
        <f>Tabella1[[#This Row],[TOT. MINUTI]]-Tabella1[[#This Row],[FERMO MACCHINA]]</f>
        <v>75</v>
      </c>
      <c r="Z1049" s="6">
        <f>ROUNDDOWN(Tabella1[[#This Row],[DIFFERENZA EFFETTIVA - SCARTI]]/Tabella1[[#This Row],[TEMPO EFFETTIVO]]*60,0)</f>
        <v>200</v>
      </c>
      <c r="AA1049" t="s">
        <v>147</v>
      </c>
    </row>
    <row r="1050" spans="1:27" x14ac:dyDescent="0.25">
      <c r="A1050" s="1">
        <v>44704</v>
      </c>
      <c r="B1050">
        <v>1</v>
      </c>
      <c r="C1050" s="6" t="str">
        <f>VLOOKUP(Tabella1[[#This Row],[COD. OPERATORE]],Tabella3[],2,FALSE)</f>
        <v>ROBY</v>
      </c>
      <c r="D1050" t="s">
        <v>56</v>
      </c>
      <c r="E1050" t="s">
        <v>214</v>
      </c>
      <c r="F1050" t="s">
        <v>64</v>
      </c>
      <c r="G1050" s="6" t="str">
        <f>VLOOKUP(Tabella1[[#This Row],[COD. MACCHINA]],Tabella35[],2,FALSE)</f>
        <v>MANUALE</v>
      </c>
      <c r="H1050">
        <v>0</v>
      </c>
      <c r="I1050">
        <v>1600</v>
      </c>
      <c r="J1050" s="6">
        <f>Tabella1[[#This Row],[ASS. FINALI]]-Tabella1[[#This Row],[ASS.INIZIALI]]</f>
        <v>1600</v>
      </c>
      <c r="K1050" t="s">
        <v>20</v>
      </c>
      <c r="M1050" s="6">
        <f>ROUNDDOWN(IF(Tabella1[[#This Row],[DOPPIO OPERATORE '[SI/NO']]]="SI",Tabella1[[#This Row],[DIFFERENZA]]/2,Tabella1[[#This Row],[DIFFERENZA]]),0)</f>
        <v>1600</v>
      </c>
      <c r="O1050" s="6">
        <f>Tabella1[[#This Row],[DIFFERENZA EFFETTIVA SE DOPPIO OPERATORE]]-Tabella1[[#This Row],[SCARTI]]</f>
        <v>1600</v>
      </c>
      <c r="P1050" s="4">
        <v>0.33333333333333331</v>
      </c>
      <c r="Q1050" s="4">
        <v>0.47916666666666669</v>
      </c>
      <c r="R1050" s="5">
        <f>Tabella1[[#This Row],[ORA FINE MATTINA]]-Tabella1[[#This Row],[ORA INIZIO MATTINA]]</f>
        <v>0.14583333333333337</v>
      </c>
      <c r="S1050" s="4"/>
      <c r="T1050" s="4"/>
      <c r="U1050" s="5">
        <f>Tabella1[[#This Row],[ORA FINE POMERIGGIO]]-Tabella1[[#This Row],[ORA INIZIO POMERIGGIO]]</f>
        <v>0</v>
      </c>
      <c r="V1050" s="5">
        <f>Tabella1[[#This Row],[TOT. TEMPO POMERIGGIO]]+Tabella1[[#This Row],[TOT. TEMPO MATTINA]]</f>
        <v>0.14583333333333337</v>
      </c>
      <c r="W1050" s="7">
        <f>((HOUR(Tabella1[[#This Row],[TOT. ORE]])*60)+MINUTE(Tabella1[[#This Row],[TOT. ORE]]))</f>
        <v>210</v>
      </c>
      <c r="Y1050" s="6">
        <f>Tabella1[[#This Row],[TOT. MINUTI]]-Tabella1[[#This Row],[FERMO MACCHINA]]</f>
        <v>210</v>
      </c>
      <c r="Z1050" s="6">
        <f>ROUNDDOWN(Tabella1[[#This Row],[DIFFERENZA EFFETTIVA - SCARTI]]/Tabella1[[#This Row],[TEMPO EFFETTIVO]]*60,0)</f>
        <v>457</v>
      </c>
      <c r="AA1050" t="s">
        <v>147</v>
      </c>
    </row>
    <row r="1051" spans="1:27" x14ac:dyDescent="0.25">
      <c r="A1051" s="1">
        <v>44706</v>
      </c>
      <c r="B1051">
        <v>31</v>
      </c>
      <c r="C1051" s="6" t="str">
        <f>VLOOKUP(Tabella1[[#This Row],[COD. OPERATORE]],Tabella3[],2,FALSE)</f>
        <v>MARISTELLA</v>
      </c>
      <c r="D1051" t="s">
        <v>16</v>
      </c>
      <c r="E1051" t="s">
        <v>62</v>
      </c>
      <c r="F1051">
        <v>9</v>
      </c>
      <c r="G1051" s="6" t="str">
        <f>VLOOKUP(Tabella1[[#This Row],[COD. MACCHINA]],Tabella35[],2,FALSE)</f>
        <v>MONTAGGIO ANELLINI</v>
      </c>
      <c r="H1051">
        <v>0</v>
      </c>
      <c r="I1051">
        <v>1000</v>
      </c>
      <c r="J1051" s="6">
        <f>Tabella1[[#This Row],[ASS. FINALI]]-Tabella1[[#This Row],[ASS.INIZIALI]]</f>
        <v>1000</v>
      </c>
      <c r="K1051" t="s">
        <v>20</v>
      </c>
      <c r="M1051" s="6">
        <f>ROUNDDOWN(IF(Tabella1[[#This Row],[DOPPIO OPERATORE '[SI/NO']]]="SI",Tabella1[[#This Row],[DIFFERENZA]]/2,Tabella1[[#This Row],[DIFFERENZA]]),0)</f>
        <v>1000</v>
      </c>
      <c r="O1051" s="6">
        <f>Tabella1[[#This Row],[DIFFERENZA EFFETTIVA SE DOPPIO OPERATORE]]-Tabella1[[#This Row],[SCARTI]]</f>
        <v>1000</v>
      </c>
      <c r="P1051" s="4">
        <v>0.33333333333333331</v>
      </c>
      <c r="Q1051" s="4">
        <v>0.40625</v>
      </c>
      <c r="R1051" s="5">
        <f>Tabella1[[#This Row],[ORA FINE MATTINA]]-Tabella1[[#This Row],[ORA INIZIO MATTINA]]</f>
        <v>7.2916666666666685E-2</v>
      </c>
      <c r="S1051" s="4"/>
      <c r="T1051" s="4"/>
      <c r="U1051" s="5">
        <f>Tabella1[[#This Row],[ORA FINE POMERIGGIO]]-Tabella1[[#This Row],[ORA INIZIO POMERIGGIO]]</f>
        <v>0</v>
      </c>
      <c r="V1051" s="5">
        <f>Tabella1[[#This Row],[TOT. TEMPO POMERIGGIO]]+Tabella1[[#This Row],[TOT. TEMPO MATTINA]]</f>
        <v>7.2916666666666685E-2</v>
      </c>
      <c r="W1051" s="7">
        <f>((HOUR(Tabella1[[#This Row],[TOT. ORE]])*60)+MINUTE(Tabella1[[#This Row],[TOT. ORE]]))</f>
        <v>105</v>
      </c>
      <c r="Y1051" s="6">
        <f>Tabella1[[#This Row],[TOT. MINUTI]]-Tabella1[[#This Row],[FERMO MACCHINA]]</f>
        <v>105</v>
      </c>
      <c r="Z1051" s="6">
        <f>ROUNDDOWN(Tabella1[[#This Row],[DIFFERENZA EFFETTIVA - SCARTI]]/Tabella1[[#This Row],[TEMPO EFFETTIVO]]*60,0)</f>
        <v>571</v>
      </c>
    </row>
    <row r="1052" spans="1:27" x14ac:dyDescent="0.25">
      <c r="A1052" s="1">
        <v>44706</v>
      </c>
      <c r="B1052">
        <v>31</v>
      </c>
      <c r="C1052" s="6" t="str">
        <f>VLOOKUP(Tabella1[[#This Row],[COD. OPERATORE]],Tabella3[],2,FALSE)</f>
        <v>MARISTELLA</v>
      </c>
      <c r="D1052" t="s">
        <v>16</v>
      </c>
      <c r="E1052" t="s">
        <v>96</v>
      </c>
      <c r="F1052">
        <v>8</v>
      </c>
      <c r="G1052" s="6" t="str">
        <f>VLOOKUP(Tabella1[[#This Row],[COD. MACCHINA]],Tabella35[],2,FALSE)</f>
        <v>MONTAGGIO RUOTE</v>
      </c>
      <c r="H1052">
        <v>2400</v>
      </c>
      <c r="I1052">
        <v>2925</v>
      </c>
      <c r="J1052" s="6">
        <f>Tabella1[[#This Row],[ASS. FINALI]]-Tabella1[[#This Row],[ASS.INIZIALI]]</f>
        <v>525</v>
      </c>
      <c r="K1052" t="s">
        <v>20</v>
      </c>
      <c r="M1052" s="6">
        <f>ROUNDDOWN(IF(Tabella1[[#This Row],[DOPPIO OPERATORE '[SI/NO']]]="SI",Tabella1[[#This Row],[DIFFERENZA]]/2,Tabella1[[#This Row],[DIFFERENZA]]),0)</f>
        <v>525</v>
      </c>
      <c r="O1052" s="6">
        <f>Tabella1[[#This Row],[DIFFERENZA EFFETTIVA SE DOPPIO OPERATORE]]-Tabella1[[#This Row],[SCARTI]]</f>
        <v>525</v>
      </c>
      <c r="P1052" s="4">
        <v>0.40625</v>
      </c>
      <c r="Q1052" s="4">
        <v>0.47222222222222227</v>
      </c>
      <c r="R1052" s="5">
        <f>Tabella1[[#This Row],[ORA FINE MATTINA]]-Tabella1[[#This Row],[ORA INIZIO MATTINA]]</f>
        <v>6.5972222222222265E-2</v>
      </c>
      <c r="S1052" s="4"/>
      <c r="T1052" s="4"/>
      <c r="U1052" s="5">
        <f>Tabella1[[#This Row],[ORA FINE POMERIGGIO]]-Tabella1[[#This Row],[ORA INIZIO POMERIGGIO]]</f>
        <v>0</v>
      </c>
      <c r="V1052" s="5">
        <f>Tabella1[[#This Row],[TOT. TEMPO POMERIGGIO]]+Tabella1[[#This Row],[TOT. TEMPO MATTINA]]</f>
        <v>6.5972222222222265E-2</v>
      </c>
      <c r="W1052" s="7">
        <f>((HOUR(Tabella1[[#This Row],[TOT. ORE]])*60)+MINUTE(Tabella1[[#This Row],[TOT. ORE]]))</f>
        <v>95</v>
      </c>
      <c r="Y1052" s="6">
        <f>Tabella1[[#This Row],[TOT. MINUTI]]-Tabella1[[#This Row],[FERMO MACCHINA]]</f>
        <v>95</v>
      </c>
      <c r="Z1052" s="6">
        <f>ROUNDDOWN(Tabella1[[#This Row],[DIFFERENZA EFFETTIVA - SCARTI]]/Tabella1[[#This Row],[TEMPO EFFETTIVO]]*60,0)</f>
        <v>331</v>
      </c>
    </row>
    <row r="1053" spans="1:27" x14ac:dyDescent="0.25">
      <c r="A1053" s="1">
        <v>44706</v>
      </c>
      <c r="B1053">
        <v>31</v>
      </c>
      <c r="C1053" s="6" t="str">
        <f>VLOOKUP(Tabella1[[#This Row],[COD. OPERATORE]],Tabella3[],2,FALSE)</f>
        <v>MARISTELLA</v>
      </c>
      <c r="D1053" t="s">
        <v>16</v>
      </c>
      <c r="E1053" t="s">
        <v>200</v>
      </c>
      <c r="F1053">
        <v>8</v>
      </c>
      <c r="G1053" s="6" t="str">
        <f>VLOOKUP(Tabella1[[#This Row],[COD. MACCHINA]],Tabella35[],2,FALSE)</f>
        <v>MONTAGGIO RUOTE</v>
      </c>
      <c r="H1053">
        <v>0</v>
      </c>
      <c r="I1053">
        <v>20</v>
      </c>
      <c r="J1053" s="6">
        <f>Tabella1[[#This Row],[ASS. FINALI]]-Tabella1[[#This Row],[ASS.INIZIALI]]</f>
        <v>20</v>
      </c>
      <c r="K1053" t="s">
        <v>20</v>
      </c>
      <c r="M1053" s="6">
        <f>ROUNDDOWN(IF(Tabella1[[#This Row],[DOPPIO OPERATORE '[SI/NO']]]="SI",Tabella1[[#This Row],[DIFFERENZA]]/2,Tabella1[[#This Row],[DIFFERENZA]]),0)</f>
        <v>20</v>
      </c>
      <c r="O1053" s="6">
        <f>Tabella1[[#This Row],[DIFFERENZA EFFETTIVA SE DOPPIO OPERATORE]]-Tabella1[[#This Row],[SCARTI]]</f>
        <v>20</v>
      </c>
      <c r="P1053" s="4">
        <v>0.47222222222222227</v>
      </c>
      <c r="Q1053" s="4">
        <v>0.5</v>
      </c>
      <c r="R1053" s="5">
        <f>Tabella1[[#This Row],[ORA FINE MATTINA]]-Tabella1[[#This Row],[ORA INIZIO MATTINA]]</f>
        <v>2.7777777777777735E-2</v>
      </c>
      <c r="S1053" s="4"/>
      <c r="T1053" s="4"/>
      <c r="U1053" s="5">
        <f>Tabella1[[#This Row],[ORA FINE POMERIGGIO]]-Tabella1[[#This Row],[ORA INIZIO POMERIGGIO]]</f>
        <v>0</v>
      </c>
      <c r="V1053" s="5">
        <f>Tabella1[[#This Row],[TOT. TEMPO POMERIGGIO]]+Tabella1[[#This Row],[TOT. TEMPO MATTINA]]</f>
        <v>2.7777777777777735E-2</v>
      </c>
      <c r="W1053" s="7">
        <f>((HOUR(Tabella1[[#This Row],[TOT. ORE]])*60)+MINUTE(Tabella1[[#This Row],[TOT. ORE]]))</f>
        <v>40</v>
      </c>
      <c r="Y1053" s="6">
        <f>Tabella1[[#This Row],[TOT. MINUTI]]-Tabella1[[#This Row],[FERMO MACCHINA]]</f>
        <v>40</v>
      </c>
      <c r="Z1053" s="6">
        <f>ROUNDDOWN(Tabella1[[#This Row],[DIFFERENZA EFFETTIVA - SCARTI]]/Tabella1[[#This Row],[TEMPO EFFETTIVO]]*60,0)</f>
        <v>30</v>
      </c>
    </row>
    <row r="1054" spans="1:27" x14ac:dyDescent="0.25">
      <c r="A1054" s="1">
        <v>44706</v>
      </c>
      <c r="B1054">
        <v>31</v>
      </c>
      <c r="C1054" s="6" t="str">
        <f>VLOOKUP(Tabella1[[#This Row],[COD. OPERATORE]],Tabella3[],2,FALSE)</f>
        <v>MARISTELLA</v>
      </c>
      <c r="D1054" t="s">
        <v>16</v>
      </c>
      <c r="E1054" t="s">
        <v>200</v>
      </c>
      <c r="F1054">
        <v>8</v>
      </c>
      <c r="G1054" s="6" t="str">
        <f>VLOOKUP(Tabella1[[#This Row],[COD. MACCHINA]],Tabella35[],2,FALSE)</f>
        <v>MONTAGGIO RUOTE</v>
      </c>
      <c r="H1054">
        <v>0</v>
      </c>
      <c r="I1054">
        <v>200</v>
      </c>
      <c r="J1054" s="6">
        <f>Tabella1[[#This Row],[ASS. FINALI]]-Tabella1[[#This Row],[ASS.INIZIALI]]</f>
        <v>200</v>
      </c>
      <c r="K1054" t="s">
        <v>20</v>
      </c>
      <c r="M1054" s="6">
        <f>ROUNDDOWN(IF(Tabella1[[#This Row],[DOPPIO OPERATORE '[SI/NO']]]="SI",Tabella1[[#This Row],[DIFFERENZA]]/2,Tabella1[[#This Row],[DIFFERENZA]]),0)</f>
        <v>200</v>
      </c>
      <c r="O1054" s="6">
        <f>Tabella1[[#This Row],[DIFFERENZA EFFETTIVA SE DOPPIO OPERATORE]]-Tabella1[[#This Row],[SCARTI]]</f>
        <v>200</v>
      </c>
      <c r="P1054" s="4">
        <v>0.5625</v>
      </c>
      <c r="Q1054" s="4">
        <v>0.58333333333333337</v>
      </c>
      <c r="R1054" s="5">
        <f>Tabella1[[#This Row],[ORA FINE MATTINA]]-Tabella1[[#This Row],[ORA INIZIO MATTINA]]</f>
        <v>2.083333333333337E-2</v>
      </c>
      <c r="S1054" s="4"/>
      <c r="T1054" s="4"/>
      <c r="U1054" s="5">
        <f>Tabella1[[#This Row],[ORA FINE POMERIGGIO]]-Tabella1[[#This Row],[ORA INIZIO POMERIGGIO]]</f>
        <v>0</v>
      </c>
      <c r="V1054" s="5">
        <f>Tabella1[[#This Row],[TOT. TEMPO POMERIGGIO]]+Tabella1[[#This Row],[TOT. TEMPO MATTINA]]</f>
        <v>2.083333333333337E-2</v>
      </c>
      <c r="W1054" s="7">
        <f>((HOUR(Tabella1[[#This Row],[TOT. ORE]])*60)+MINUTE(Tabella1[[#This Row],[TOT. ORE]]))</f>
        <v>30</v>
      </c>
      <c r="Y1054" s="6">
        <f>Tabella1[[#This Row],[TOT. MINUTI]]-Tabella1[[#This Row],[FERMO MACCHINA]]</f>
        <v>30</v>
      </c>
      <c r="Z1054" s="6">
        <f>ROUNDDOWN(Tabella1[[#This Row],[DIFFERENZA EFFETTIVA - SCARTI]]/Tabella1[[#This Row],[TEMPO EFFETTIVO]]*60,0)</f>
        <v>400</v>
      </c>
    </row>
    <row r="1055" spans="1:27" x14ac:dyDescent="0.25">
      <c r="A1055" s="1">
        <v>44677</v>
      </c>
      <c r="B1055">
        <v>31</v>
      </c>
      <c r="C1055" s="6" t="str">
        <f>VLOOKUP(Tabella1[[#This Row],[COD. OPERATORE]],Tabella3[],2,FALSE)</f>
        <v>MARISTELLA</v>
      </c>
      <c r="D1055" t="s">
        <v>74</v>
      </c>
      <c r="E1055" t="s">
        <v>344</v>
      </c>
      <c r="F1055">
        <v>4</v>
      </c>
      <c r="G1055" s="6" t="str">
        <f>VLOOKUP(Tabella1[[#This Row],[COD. MACCHINA]],Tabella35[],2,FALSE)</f>
        <v>LASER VERDE</v>
      </c>
      <c r="H1055">
        <v>2016</v>
      </c>
      <c r="I1055">
        <v>3054</v>
      </c>
      <c r="J1055" s="6">
        <f>Tabella1[[#This Row],[ASS. FINALI]]-Tabella1[[#This Row],[ASS.INIZIALI]]</f>
        <v>1038</v>
      </c>
      <c r="K1055" t="s">
        <v>20</v>
      </c>
      <c r="M1055" s="6">
        <f>ROUNDDOWN(IF(Tabella1[[#This Row],[DOPPIO OPERATORE '[SI/NO']]]="SI",Tabella1[[#This Row],[DIFFERENZA]]/2,Tabella1[[#This Row],[DIFFERENZA]]),0)</f>
        <v>1038</v>
      </c>
      <c r="O1055" s="6">
        <f>Tabella1[[#This Row],[DIFFERENZA EFFETTIVA SE DOPPIO OPERATORE]]-Tabella1[[#This Row],[SCARTI]]</f>
        <v>1038</v>
      </c>
      <c r="P1055" s="4">
        <v>0.33333333333333331</v>
      </c>
      <c r="Q1055" s="4">
        <v>0.5</v>
      </c>
      <c r="R1055" s="5">
        <f>Tabella1[[#This Row],[ORA FINE MATTINA]]-Tabella1[[#This Row],[ORA INIZIO MATTINA]]</f>
        <v>0.16666666666666669</v>
      </c>
      <c r="S1055" s="4">
        <v>0.5625</v>
      </c>
      <c r="T1055" s="4">
        <v>0.72916666666666663</v>
      </c>
      <c r="U1055" s="5">
        <f>Tabella1[[#This Row],[ORA FINE POMERIGGIO]]-Tabella1[[#This Row],[ORA INIZIO POMERIGGIO]]</f>
        <v>0.16666666666666663</v>
      </c>
      <c r="V1055" s="5">
        <f>Tabella1[[#This Row],[TOT. TEMPO POMERIGGIO]]+Tabella1[[#This Row],[TOT. TEMPO MATTINA]]</f>
        <v>0.33333333333333331</v>
      </c>
      <c r="W1055" s="7">
        <f>((HOUR(Tabella1[[#This Row],[TOT. ORE]])*60)+MINUTE(Tabella1[[#This Row],[TOT. ORE]]))</f>
        <v>480</v>
      </c>
      <c r="X1055">
        <v>40</v>
      </c>
      <c r="Y1055" s="6">
        <f>Tabella1[[#This Row],[TOT. MINUTI]]-Tabella1[[#This Row],[FERMO MACCHINA]]</f>
        <v>440</v>
      </c>
      <c r="Z1055" s="6">
        <f>ROUNDDOWN(Tabella1[[#This Row],[DIFFERENZA EFFETTIVA - SCARTI]]/Tabella1[[#This Row],[TEMPO EFFETTIVO]]*60,0)</f>
        <v>141</v>
      </c>
    </row>
    <row r="1056" spans="1:27" x14ac:dyDescent="0.25">
      <c r="A1056" s="1">
        <v>44677</v>
      </c>
      <c r="B1056">
        <v>31</v>
      </c>
      <c r="C1056" s="6" t="str">
        <f>VLOOKUP(Tabella1[[#This Row],[COD. OPERATORE]],Tabella3[],2,FALSE)</f>
        <v>MARISTELLA</v>
      </c>
      <c r="D1056" t="s">
        <v>74</v>
      </c>
      <c r="E1056" t="s">
        <v>345</v>
      </c>
      <c r="F1056">
        <v>22</v>
      </c>
      <c r="G1056" s="6" t="str">
        <f>VLOOKUP(Tabella1[[#This Row],[COD. MACCHINA]],Tabella35[],2,FALSE)</f>
        <v>LASER VIOLA</v>
      </c>
      <c r="H1056">
        <v>2903</v>
      </c>
      <c r="I1056">
        <v>3800</v>
      </c>
      <c r="J1056" s="6">
        <f>Tabella1[[#This Row],[ASS. FINALI]]-Tabella1[[#This Row],[ASS.INIZIALI]]</f>
        <v>897</v>
      </c>
      <c r="K1056" t="s">
        <v>20</v>
      </c>
      <c r="M1056" s="6">
        <f>ROUNDDOWN(IF(Tabella1[[#This Row],[DOPPIO OPERATORE '[SI/NO']]]="SI",Tabella1[[#This Row],[DIFFERENZA]]/2,Tabella1[[#This Row],[DIFFERENZA]]),0)</f>
        <v>897</v>
      </c>
      <c r="O1056" s="6">
        <f>Tabella1[[#This Row],[DIFFERENZA EFFETTIVA SE DOPPIO OPERATORE]]-Tabella1[[#This Row],[SCARTI]]</f>
        <v>897</v>
      </c>
      <c r="P1056" s="4">
        <v>0.71527777777777779</v>
      </c>
      <c r="Q1056" s="4">
        <v>0.72916666666666663</v>
      </c>
      <c r="R1056" s="5">
        <f>Tabella1[[#This Row],[ORA FINE MATTINA]]-Tabella1[[#This Row],[ORA INIZIO MATTINA]]</f>
        <v>1.388888888888884E-2</v>
      </c>
      <c r="S1056" s="4"/>
      <c r="T1056" s="4"/>
      <c r="U1056" s="5">
        <f>Tabella1[[#This Row],[ORA FINE POMERIGGIO]]-Tabella1[[#This Row],[ORA INIZIO POMERIGGIO]]</f>
        <v>0</v>
      </c>
      <c r="V1056" s="5">
        <f>Tabella1[[#This Row],[TOT. TEMPO POMERIGGIO]]+Tabella1[[#This Row],[TOT. TEMPO MATTINA]]</f>
        <v>1.388888888888884E-2</v>
      </c>
      <c r="W1056" s="7">
        <f>((HOUR(Tabella1[[#This Row],[TOT. ORE]])*60)+MINUTE(Tabella1[[#This Row],[TOT. ORE]]))</f>
        <v>20</v>
      </c>
      <c r="Y1056" s="6">
        <f>Tabella1[[#This Row],[TOT. MINUTI]]-Tabella1[[#This Row],[FERMO MACCHINA]]</f>
        <v>20</v>
      </c>
      <c r="Z1056" s="6">
        <f>ROUNDDOWN(Tabella1[[#This Row],[DIFFERENZA EFFETTIVA - SCARTI]]/Tabella1[[#This Row],[TEMPO EFFETTIVO]]*60,0)</f>
        <v>2691</v>
      </c>
    </row>
    <row r="1057" spans="1:27" x14ac:dyDescent="0.25">
      <c r="A1057" s="1">
        <v>44707</v>
      </c>
      <c r="B1057">
        <v>31</v>
      </c>
      <c r="C1057" s="6" t="str">
        <f>VLOOKUP(Tabella1[[#This Row],[COD. OPERATORE]],Tabella3[],2,FALSE)</f>
        <v>MARISTELLA</v>
      </c>
      <c r="D1057" t="s">
        <v>74</v>
      </c>
      <c r="E1057" t="s">
        <v>344</v>
      </c>
      <c r="F1057">
        <v>4</v>
      </c>
      <c r="G1057" s="6" t="str">
        <f>VLOOKUP(Tabella1[[#This Row],[COD. MACCHINA]],Tabella35[],2,FALSE)</f>
        <v>LASER VERDE</v>
      </c>
      <c r="H1057">
        <v>3054</v>
      </c>
      <c r="I1057">
        <v>4059</v>
      </c>
      <c r="J1057" s="6">
        <f>Tabella1[[#This Row],[ASS. FINALI]]-Tabella1[[#This Row],[ASS.INIZIALI]]</f>
        <v>1005</v>
      </c>
      <c r="K1057" t="s">
        <v>20</v>
      </c>
      <c r="M1057" s="6">
        <f>ROUNDDOWN(IF(Tabella1[[#This Row],[DOPPIO OPERATORE '[SI/NO']]]="SI",Tabella1[[#This Row],[DIFFERENZA]]/2,Tabella1[[#This Row],[DIFFERENZA]]),0)</f>
        <v>1005</v>
      </c>
      <c r="O1057" s="6">
        <f>Tabella1[[#This Row],[DIFFERENZA EFFETTIVA SE DOPPIO OPERATORE]]-Tabella1[[#This Row],[SCARTI]]</f>
        <v>1005</v>
      </c>
      <c r="P1057" s="4">
        <v>0.33333333333333331</v>
      </c>
      <c r="Q1057" s="4">
        <v>0.72916666666666663</v>
      </c>
      <c r="R1057" s="5">
        <f>Tabella1[[#This Row],[ORA FINE MATTINA]]-Tabella1[[#This Row],[ORA INIZIO MATTINA]]</f>
        <v>0.39583333333333331</v>
      </c>
      <c r="S1057" s="4"/>
      <c r="T1057" s="4"/>
      <c r="U1057" s="5">
        <f>Tabella1[[#This Row],[ORA FINE POMERIGGIO]]-Tabella1[[#This Row],[ORA INIZIO POMERIGGIO]]</f>
        <v>0</v>
      </c>
      <c r="V1057" s="5">
        <f>Tabella1[[#This Row],[TOT. TEMPO POMERIGGIO]]+Tabella1[[#This Row],[TOT. TEMPO MATTINA]]</f>
        <v>0.39583333333333331</v>
      </c>
      <c r="W1057" s="7">
        <f>((HOUR(Tabella1[[#This Row],[TOT. ORE]])*60)+MINUTE(Tabella1[[#This Row],[TOT. ORE]]))</f>
        <v>570</v>
      </c>
      <c r="Y1057" s="6">
        <f>Tabella1[[#This Row],[TOT. MINUTI]]-Tabella1[[#This Row],[FERMO MACCHINA]]</f>
        <v>570</v>
      </c>
      <c r="Z1057" s="6">
        <f>ROUNDDOWN(Tabella1[[#This Row],[DIFFERENZA EFFETTIVA - SCARTI]]/Tabella1[[#This Row],[TEMPO EFFETTIVO]]*60,0)</f>
        <v>105</v>
      </c>
    </row>
    <row r="1058" spans="1:27" x14ac:dyDescent="0.25">
      <c r="A1058" s="1">
        <v>44707</v>
      </c>
      <c r="B1058">
        <v>31</v>
      </c>
      <c r="C1058" s="6" t="str">
        <f>VLOOKUP(Tabella1[[#This Row],[COD. OPERATORE]],Tabella3[],2,FALSE)</f>
        <v>MARISTELLA</v>
      </c>
      <c r="D1058" t="s">
        <v>74</v>
      </c>
      <c r="E1058" t="s">
        <v>345</v>
      </c>
      <c r="F1058">
        <v>22</v>
      </c>
      <c r="G1058" s="6" t="str">
        <f>VLOOKUP(Tabella1[[#This Row],[COD. MACCHINA]],Tabella35[],2,FALSE)</f>
        <v>LASER VIOLA</v>
      </c>
      <c r="H1058">
        <v>35</v>
      </c>
      <c r="I1058">
        <v>1062</v>
      </c>
      <c r="J1058" s="6">
        <f>Tabella1[[#This Row],[ASS. FINALI]]-Tabella1[[#This Row],[ASS.INIZIALI]]</f>
        <v>1027</v>
      </c>
      <c r="K1058" t="s">
        <v>20</v>
      </c>
      <c r="M1058" s="6">
        <f>ROUNDDOWN(IF(Tabella1[[#This Row],[DOPPIO OPERATORE '[SI/NO']]]="SI",Tabella1[[#This Row],[DIFFERENZA]]/2,Tabella1[[#This Row],[DIFFERENZA]]),0)</f>
        <v>1027</v>
      </c>
      <c r="O1058" s="6">
        <f>Tabella1[[#This Row],[DIFFERENZA EFFETTIVA SE DOPPIO OPERATORE]]-Tabella1[[#This Row],[SCARTI]]</f>
        <v>1027</v>
      </c>
      <c r="P1058" s="4">
        <v>0.33333333333333331</v>
      </c>
      <c r="Q1058" s="4">
        <v>0.5</v>
      </c>
      <c r="R1058" s="5">
        <f>Tabella1[[#This Row],[ORA FINE MATTINA]]-Tabella1[[#This Row],[ORA INIZIO MATTINA]]</f>
        <v>0.16666666666666669</v>
      </c>
      <c r="S1058" s="4">
        <v>0.5625</v>
      </c>
      <c r="T1058" s="4">
        <v>0.72916666666666663</v>
      </c>
      <c r="U1058" s="5">
        <f>Tabella1[[#This Row],[ORA FINE POMERIGGIO]]-Tabella1[[#This Row],[ORA INIZIO POMERIGGIO]]</f>
        <v>0.16666666666666663</v>
      </c>
      <c r="V1058" s="5">
        <f>Tabella1[[#This Row],[TOT. TEMPO POMERIGGIO]]+Tabella1[[#This Row],[TOT. TEMPO MATTINA]]</f>
        <v>0.33333333333333331</v>
      </c>
      <c r="W1058" s="7">
        <f>((HOUR(Tabella1[[#This Row],[TOT. ORE]])*60)+MINUTE(Tabella1[[#This Row],[TOT. ORE]]))</f>
        <v>480</v>
      </c>
      <c r="Y1058" s="6">
        <f>Tabella1[[#This Row],[TOT. MINUTI]]-Tabella1[[#This Row],[FERMO MACCHINA]]</f>
        <v>480</v>
      </c>
      <c r="Z1058" s="6">
        <f>ROUNDDOWN(Tabella1[[#This Row],[DIFFERENZA EFFETTIVA - SCARTI]]/Tabella1[[#This Row],[TEMPO EFFETTIVO]]*60,0)</f>
        <v>128</v>
      </c>
    </row>
    <row r="1059" spans="1:27" x14ac:dyDescent="0.25">
      <c r="A1059" s="1">
        <v>44698</v>
      </c>
      <c r="B1059">
        <v>33</v>
      </c>
      <c r="C1059" s="6" t="str">
        <f>VLOOKUP(Tabella1[[#This Row],[COD. OPERATORE]],Tabella3[],2,FALSE)</f>
        <v>KETTY</v>
      </c>
      <c r="D1059" t="s">
        <v>16</v>
      </c>
      <c r="E1059" t="s">
        <v>62</v>
      </c>
      <c r="F1059">
        <v>9</v>
      </c>
      <c r="G1059" s="6" t="str">
        <f>VLOOKUP(Tabella1[[#This Row],[COD. MACCHINA]],Tabella35[],2,FALSE)</f>
        <v>MONTAGGIO ANELLINI</v>
      </c>
      <c r="H1059">
        <v>0</v>
      </c>
      <c r="I1059">
        <v>1750</v>
      </c>
      <c r="J1059" s="6">
        <f>Tabella1[[#This Row],[ASS. FINALI]]-Tabella1[[#This Row],[ASS.INIZIALI]]</f>
        <v>1750</v>
      </c>
      <c r="K1059" t="s">
        <v>20</v>
      </c>
      <c r="M1059" s="6">
        <f>ROUNDDOWN(IF(Tabella1[[#This Row],[DOPPIO OPERATORE '[SI/NO']]]="SI",Tabella1[[#This Row],[DIFFERENZA]]/2,Tabella1[[#This Row],[DIFFERENZA]]),0)</f>
        <v>1750</v>
      </c>
      <c r="O1059" s="6">
        <f>Tabella1[[#This Row],[DIFFERENZA EFFETTIVA SE DOPPIO OPERATORE]]-Tabella1[[#This Row],[SCARTI]]</f>
        <v>1750</v>
      </c>
      <c r="P1059" s="4">
        <v>0.34722222222222227</v>
      </c>
      <c r="Q1059" s="4">
        <v>0.43055555555555558</v>
      </c>
      <c r="R1059" s="5">
        <f>Tabella1[[#This Row],[ORA FINE MATTINA]]-Tabella1[[#This Row],[ORA INIZIO MATTINA]]</f>
        <v>8.3333333333333315E-2</v>
      </c>
      <c r="S1059" s="4"/>
      <c r="T1059" s="4"/>
      <c r="U1059" s="5">
        <f>Tabella1[[#This Row],[ORA FINE POMERIGGIO]]-Tabella1[[#This Row],[ORA INIZIO POMERIGGIO]]</f>
        <v>0</v>
      </c>
      <c r="V1059" s="5">
        <f>Tabella1[[#This Row],[TOT. TEMPO POMERIGGIO]]+Tabella1[[#This Row],[TOT. TEMPO MATTINA]]</f>
        <v>8.3333333333333315E-2</v>
      </c>
      <c r="W1059" s="7">
        <f>((HOUR(Tabella1[[#This Row],[TOT. ORE]])*60)+MINUTE(Tabella1[[#This Row],[TOT. ORE]]))</f>
        <v>120</v>
      </c>
      <c r="Y1059" s="6">
        <f>Tabella1[[#This Row],[TOT. MINUTI]]-Tabella1[[#This Row],[FERMO MACCHINA]]</f>
        <v>120</v>
      </c>
      <c r="Z1059" s="6">
        <f>ROUNDDOWN(Tabella1[[#This Row],[DIFFERENZA EFFETTIVA - SCARTI]]/Tabella1[[#This Row],[TEMPO EFFETTIVO]]*60,0)</f>
        <v>875</v>
      </c>
    </row>
    <row r="1060" spans="1:27" x14ac:dyDescent="0.25">
      <c r="A1060" s="1">
        <v>44698</v>
      </c>
      <c r="B1060">
        <v>33</v>
      </c>
      <c r="C1060" s="6" t="str">
        <f>VLOOKUP(Tabella1[[#This Row],[COD. OPERATORE]],Tabella3[],2,FALSE)</f>
        <v>KETTY</v>
      </c>
      <c r="D1060" t="s">
        <v>16</v>
      </c>
      <c r="E1060" t="s">
        <v>26</v>
      </c>
      <c r="F1060">
        <v>6</v>
      </c>
      <c r="G1060" s="6" t="str">
        <f>VLOOKUP(Tabella1[[#This Row],[COD. MACCHINA]],Tabella35[],2,FALSE)</f>
        <v>MSA matr.4319</v>
      </c>
      <c r="H1060">
        <v>602613</v>
      </c>
      <c r="I1060">
        <v>603114</v>
      </c>
      <c r="J1060" s="6">
        <f>Tabella1[[#This Row],[ASS. FINALI]]-Tabella1[[#This Row],[ASS.INIZIALI]]</f>
        <v>501</v>
      </c>
      <c r="K1060" t="s">
        <v>20</v>
      </c>
      <c r="M1060" s="6">
        <f>ROUNDDOWN(IF(Tabella1[[#This Row],[DOPPIO OPERATORE '[SI/NO']]]="SI",Tabella1[[#This Row],[DIFFERENZA]]/2,Tabella1[[#This Row],[DIFFERENZA]]),0)</f>
        <v>501</v>
      </c>
      <c r="O1060" s="6">
        <f>Tabella1[[#This Row],[DIFFERENZA EFFETTIVA SE DOPPIO OPERATORE]]-Tabella1[[#This Row],[SCARTI]]</f>
        <v>501</v>
      </c>
      <c r="P1060" s="4">
        <v>0.43055555555555558</v>
      </c>
      <c r="Q1060" s="4">
        <v>0.5</v>
      </c>
      <c r="R1060" s="5">
        <f>Tabella1[[#This Row],[ORA FINE MATTINA]]-Tabella1[[#This Row],[ORA INIZIO MATTINA]]</f>
        <v>6.944444444444442E-2</v>
      </c>
      <c r="S1060" s="4">
        <v>0.5625</v>
      </c>
      <c r="T1060" s="4">
        <v>0.56944444444444442</v>
      </c>
      <c r="U1060" s="5">
        <f>Tabella1[[#This Row],[ORA FINE POMERIGGIO]]-Tabella1[[#This Row],[ORA INIZIO POMERIGGIO]]</f>
        <v>6.9444444444444198E-3</v>
      </c>
      <c r="V1060" s="5">
        <f>Tabella1[[#This Row],[TOT. TEMPO POMERIGGIO]]+Tabella1[[#This Row],[TOT. TEMPO MATTINA]]</f>
        <v>7.638888888888884E-2</v>
      </c>
      <c r="W1060" s="7">
        <f>((HOUR(Tabella1[[#This Row],[TOT. ORE]])*60)+MINUTE(Tabella1[[#This Row],[TOT. ORE]]))</f>
        <v>110</v>
      </c>
      <c r="X1060">
        <v>15</v>
      </c>
      <c r="Y1060" s="6">
        <f>Tabella1[[#This Row],[TOT. MINUTI]]-Tabella1[[#This Row],[FERMO MACCHINA]]</f>
        <v>95</v>
      </c>
      <c r="Z1060" s="6">
        <f>ROUNDDOWN(Tabella1[[#This Row],[DIFFERENZA EFFETTIVA - SCARTI]]/Tabella1[[#This Row],[TEMPO EFFETTIVO]]*60,0)</f>
        <v>316</v>
      </c>
    </row>
    <row r="1061" spans="1:27" x14ac:dyDescent="0.25">
      <c r="A1061" s="1">
        <v>44698</v>
      </c>
      <c r="B1061">
        <v>33</v>
      </c>
      <c r="C1061" s="6" t="str">
        <f>VLOOKUP(Tabella1[[#This Row],[COD. OPERATORE]],Tabella3[],2,FALSE)</f>
        <v>KETTY</v>
      </c>
      <c r="D1061" t="s">
        <v>74</v>
      </c>
      <c r="E1061" t="s">
        <v>344</v>
      </c>
      <c r="F1061">
        <v>4</v>
      </c>
      <c r="G1061" s="6" t="str">
        <f>VLOOKUP(Tabella1[[#This Row],[COD. MACCHINA]],Tabella35[],2,FALSE)</f>
        <v>LASER VERDE</v>
      </c>
      <c r="H1061">
        <v>3150</v>
      </c>
      <c r="I1061">
        <v>3234</v>
      </c>
      <c r="J1061" s="6">
        <f>Tabella1[[#This Row],[ASS. FINALI]]-Tabella1[[#This Row],[ASS.INIZIALI]]</f>
        <v>84</v>
      </c>
      <c r="K1061" t="s">
        <v>20</v>
      </c>
      <c r="M1061" s="6">
        <f>ROUNDDOWN(IF(Tabella1[[#This Row],[DOPPIO OPERATORE '[SI/NO']]]="SI",Tabella1[[#This Row],[DIFFERENZA]]/2,Tabella1[[#This Row],[DIFFERENZA]]),0)</f>
        <v>84</v>
      </c>
      <c r="O1061" s="6">
        <f>Tabella1[[#This Row],[DIFFERENZA EFFETTIVA SE DOPPIO OPERATORE]]-Tabella1[[#This Row],[SCARTI]]</f>
        <v>84</v>
      </c>
      <c r="P1061" s="4">
        <v>0.57986111111111105</v>
      </c>
      <c r="Q1061" s="4">
        <v>0.60069444444444442</v>
      </c>
      <c r="R1061" s="5">
        <f>Tabella1[[#This Row],[ORA FINE MATTINA]]-Tabella1[[#This Row],[ORA INIZIO MATTINA]]</f>
        <v>2.083333333333337E-2</v>
      </c>
      <c r="S1061" s="4"/>
      <c r="T1061" s="4"/>
      <c r="U1061" s="5">
        <f>Tabella1[[#This Row],[ORA FINE POMERIGGIO]]-Tabella1[[#This Row],[ORA INIZIO POMERIGGIO]]</f>
        <v>0</v>
      </c>
      <c r="V1061" s="5">
        <f>Tabella1[[#This Row],[TOT. TEMPO POMERIGGIO]]+Tabella1[[#This Row],[TOT. TEMPO MATTINA]]</f>
        <v>2.083333333333337E-2</v>
      </c>
      <c r="W1061" s="7">
        <f>((HOUR(Tabella1[[#This Row],[TOT. ORE]])*60)+MINUTE(Tabella1[[#This Row],[TOT. ORE]]))</f>
        <v>30</v>
      </c>
      <c r="X1061">
        <v>15</v>
      </c>
      <c r="Y1061" s="6">
        <f>Tabella1[[#This Row],[TOT. MINUTI]]-Tabella1[[#This Row],[FERMO MACCHINA]]</f>
        <v>15</v>
      </c>
      <c r="Z1061" s="6">
        <f>ROUNDDOWN(Tabella1[[#This Row],[DIFFERENZA EFFETTIVA - SCARTI]]/Tabella1[[#This Row],[TEMPO EFFETTIVO]]*60,0)</f>
        <v>336</v>
      </c>
    </row>
    <row r="1062" spans="1:27" x14ac:dyDescent="0.25">
      <c r="A1062" s="1">
        <v>44698</v>
      </c>
      <c r="B1062">
        <v>33</v>
      </c>
      <c r="C1062" s="6" t="str">
        <f>VLOOKUP(Tabella1[[#This Row],[COD. OPERATORE]],Tabella3[],2,FALSE)</f>
        <v>KETTY</v>
      </c>
      <c r="D1062" t="s">
        <v>74</v>
      </c>
      <c r="E1062" t="s">
        <v>409</v>
      </c>
      <c r="F1062">
        <v>4</v>
      </c>
      <c r="G1062" s="6" t="str">
        <f>VLOOKUP(Tabella1[[#This Row],[COD. MACCHINA]],Tabella35[],2,FALSE)</f>
        <v>LASER VERDE</v>
      </c>
      <c r="H1062">
        <v>0</v>
      </c>
      <c r="I1062">
        <v>475</v>
      </c>
      <c r="J1062" s="6">
        <f>Tabella1[[#This Row],[ASS. FINALI]]-Tabella1[[#This Row],[ASS.INIZIALI]]</f>
        <v>475</v>
      </c>
      <c r="K1062" t="s">
        <v>20</v>
      </c>
      <c r="M1062" s="6">
        <f>ROUNDDOWN(IF(Tabella1[[#This Row],[DOPPIO OPERATORE '[SI/NO']]]="SI",Tabella1[[#This Row],[DIFFERENZA]]/2,Tabella1[[#This Row],[DIFFERENZA]]),0)</f>
        <v>475</v>
      </c>
      <c r="O1062" s="6">
        <f>Tabella1[[#This Row],[DIFFERENZA EFFETTIVA SE DOPPIO OPERATORE]]-Tabella1[[#This Row],[SCARTI]]</f>
        <v>475</v>
      </c>
      <c r="P1062" s="4">
        <v>0.61111111111111105</v>
      </c>
      <c r="Q1062" s="4">
        <v>0.71875</v>
      </c>
      <c r="R1062" s="5">
        <f>Tabella1[[#This Row],[ORA FINE MATTINA]]-Tabella1[[#This Row],[ORA INIZIO MATTINA]]</f>
        <v>0.10763888888888895</v>
      </c>
      <c r="S1062" s="4"/>
      <c r="T1062" s="4"/>
      <c r="U1062" s="5">
        <f>Tabella1[[#This Row],[ORA FINE POMERIGGIO]]-Tabella1[[#This Row],[ORA INIZIO POMERIGGIO]]</f>
        <v>0</v>
      </c>
      <c r="V1062" s="5">
        <f>Tabella1[[#This Row],[TOT. TEMPO POMERIGGIO]]+Tabella1[[#This Row],[TOT. TEMPO MATTINA]]</f>
        <v>0.10763888888888895</v>
      </c>
      <c r="W1062" s="7">
        <f>((HOUR(Tabella1[[#This Row],[TOT. ORE]])*60)+MINUTE(Tabella1[[#This Row],[TOT. ORE]]))</f>
        <v>155</v>
      </c>
      <c r="Y1062" s="6">
        <f>Tabella1[[#This Row],[TOT. MINUTI]]-Tabella1[[#This Row],[FERMO MACCHINA]]</f>
        <v>155</v>
      </c>
      <c r="Z1062" s="6">
        <f>ROUNDDOWN(Tabella1[[#This Row],[DIFFERENZA EFFETTIVA - SCARTI]]/Tabella1[[#This Row],[TEMPO EFFETTIVO]]*60,0)</f>
        <v>183</v>
      </c>
    </row>
    <row r="1063" spans="1:27" x14ac:dyDescent="0.25">
      <c r="A1063" s="1">
        <v>44699</v>
      </c>
      <c r="B1063">
        <v>33</v>
      </c>
      <c r="C1063" s="6" t="str">
        <f>VLOOKUP(Tabella1[[#This Row],[COD. OPERATORE]],Tabella3[],2,FALSE)</f>
        <v>KETTY</v>
      </c>
      <c r="D1063" t="s">
        <v>16</v>
      </c>
      <c r="E1063" t="s">
        <v>26</v>
      </c>
      <c r="F1063">
        <v>6</v>
      </c>
      <c r="G1063" s="6" t="str">
        <f>VLOOKUP(Tabella1[[#This Row],[COD. MACCHINA]],Tabella35[],2,FALSE)</f>
        <v>MSA matr.4319</v>
      </c>
      <c r="H1063">
        <v>603115</v>
      </c>
      <c r="I1063">
        <v>603623</v>
      </c>
      <c r="J1063" s="6">
        <f>Tabella1[[#This Row],[ASS. FINALI]]-Tabella1[[#This Row],[ASS.INIZIALI]]</f>
        <v>508</v>
      </c>
      <c r="K1063" t="s">
        <v>20</v>
      </c>
      <c r="M1063" s="6">
        <f>ROUNDDOWN(IF(Tabella1[[#This Row],[DOPPIO OPERATORE '[SI/NO']]]="SI",Tabella1[[#This Row],[DIFFERENZA]]/2,Tabella1[[#This Row],[DIFFERENZA]]),0)</f>
        <v>508</v>
      </c>
      <c r="O1063" s="6">
        <f>Tabella1[[#This Row],[DIFFERENZA EFFETTIVA SE DOPPIO OPERATORE]]-Tabella1[[#This Row],[SCARTI]]</f>
        <v>508</v>
      </c>
      <c r="P1063" s="4">
        <v>0.33333333333333331</v>
      </c>
      <c r="Q1063" s="4">
        <v>0.40277777777777773</v>
      </c>
      <c r="R1063" s="5">
        <f>Tabella1[[#This Row],[ORA FINE MATTINA]]-Tabella1[[#This Row],[ORA INIZIO MATTINA]]</f>
        <v>6.944444444444442E-2</v>
      </c>
      <c r="S1063" s="4"/>
      <c r="T1063" s="4"/>
      <c r="U1063" s="5">
        <f>Tabella1[[#This Row],[ORA FINE POMERIGGIO]]-Tabella1[[#This Row],[ORA INIZIO POMERIGGIO]]</f>
        <v>0</v>
      </c>
      <c r="V1063" s="5">
        <f>Tabella1[[#This Row],[TOT. TEMPO POMERIGGIO]]+Tabella1[[#This Row],[TOT. TEMPO MATTINA]]</f>
        <v>6.944444444444442E-2</v>
      </c>
      <c r="W1063" s="7">
        <f>((HOUR(Tabella1[[#This Row],[TOT. ORE]])*60)+MINUTE(Tabella1[[#This Row],[TOT. ORE]]))</f>
        <v>100</v>
      </c>
      <c r="Y1063" s="6">
        <f>Tabella1[[#This Row],[TOT. MINUTI]]-Tabella1[[#This Row],[FERMO MACCHINA]]</f>
        <v>100</v>
      </c>
      <c r="Z1063" s="6">
        <f>ROUNDDOWN(Tabella1[[#This Row],[DIFFERENZA EFFETTIVA - SCARTI]]/Tabella1[[#This Row],[TEMPO EFFETTIVO]]*60,0)</f>
        <v>304</v>
      </c>
    </row>
    <row r="1064" spans="1:27" x14ac:dyDescent="0.25">
      <c r="A1064" s="1">
        <v>44699</v>
      </c>
      <c r="B1064">
        <v>33</v>
      </c>
      <c r="C1064" s="6" t="str">
        <f>VLOOKUP(Tabella1[[#This Row],[COD. OPERATORE]],Tabella3[],2,FALSE)</f>
        <v>KETTY</v>
      </c>
      <c r="D1064" t="s">
        <v>56</v>
      </c>
      <c r="E1064" t="s">
        <v>247</v>
      </c>
      <c r="F1064" t="s">
        <v>64</v>
      </c>
      <c r="G1064" s="6" t="str">
        <f>VLOOKUP(Tabella1[[#This Row],[COD. MACCHINA]],Tabella35[],2,FALSE)</f>
        <v>MANUALE</v>
      </c>
      <c r="H1064">
        <v>0</v>
      </c>
      <c r="I1064">
        <v>1200</v>
      </c>
      <c r="J1064" s="6">
        <f>Tabella1[[#This Row],[ASS. FINALI]]-Tabella1[[#This Row],[ASS.INIZIALI]]</f>
        <v>1200</v>
      </c>
      <c r="K1064" t="s">
        <v>58</v>
      </c>
      <c r="L1064">
        <v>8</v>
      </c>
      <c r="M1064" s="6">
        <f>ROUNDDOWN(IF(Tabella1[[#This Row],[DOPPIO OPERATORE '[SI/NO']]]="SI",Tabella1[[#This Row],[DIFFERENZA]]/2,Tabella1[[#This Row],[DIFFERENZA]]),0)</f>
        <v>600</v>
      </c>
      <c r="O1064" s="6">
        <f>Tabella1[[#This Row],[DIFFERENZA EFFETTIVA SE DOPPIO OPERATORE]]-Tabella1[[#This Row],[SCARTI]]</f>
        <v>600</v>
      </c>
      <c r="P1064" s="4">
        <v>0.40277777777777773</v>
      </c>
      <c r="Q1064" s="4">
        <v>0.5</v>
      </c>
      <c r="R1064" s="5">
        <f>Tabella1[[#This Row],[ORA FINE MATTINA]]-Tabella1[[#This Row],[ORA INIZIO MATTINA]]</f>
        <v>9.7222222222222265E-2</v>
      </c>
      <c r="S1064" s="4">
        <v>0.5625</v>
      </c>
      <c r="T1064" s="4">
        <v>0.60416666666666663</v>
      </c>
      <c r="U1064" s="5">
        <f>Tabella1[[#This Row],[ORA FINE POMERIGGIO]]-Tabella1[[#This Row],[ORA INIZIO POMERIGGIO]]</f>
        <v>4.166666666666663E-2</v>
      </c>
      <c r="V1064" s="5">
        <f>Tabella1[[#This Row],[TOT. TEMPO POMERIGGIO]]+Tabella1[[#This Row],[TOT. TEMPO MATTINA]]</f>
        <v>0.1388888888888889</v>
      </c>
      <c r="W1064" s="7">
        <f>((HOUR(Tabella1[[#This Row],[TOT. ORE]])*60)+MINUTE(Tabella1[[#This Row],[TOT. ORE]]))</f>
        <v>200</v>
      </c>
      <c r="Y1064" s="6">
        <f>Tabella1[[#This Row],[TOT. MINUTI]]-Tabella1[[#This Row],[FERMO MACCHINA]]</f>
        <v>200</v>
      </c>
      <c r="Z1064" s="6">
        <f>ROUNDDOWN(Tabella1[[#This Row],[DIFFERENZA EFFETTIVA - SCARTI]]/Tabella1[[#This Row],[TEMPO EFFETTIVO]]*60,0)</f>
        <v>180</v>
      </c>
    </row>
    <row r="1065" spans="1:27" x14ac:dyDescent="0.25">
      <c r="A1065" s="1">
        <v>44699</v>
      </c>
      <c r="B1065">
        <v>33</v>
      </c>
      <c r="C1065" s="6" t="str">
        <f>VLOOKUP(Tabella1[[#This Row],[COD. OPERATORE]],Tabella3[],2,FALSE)</f>
        <v>KETTY</v>
      </c>
      <c r="D1065" t="s">
        <v>56</v>
      </c>
      <c r="E1065" t="s">
        <v>410</v>
      </c>
      <c r="F1065" t="s">
        <v>64</v>
      </c>
      <c r="G1065" s="6" t="str">
        <f>VLOOKUP(Tabella1[[#This Row],[COD. MACCHINA]],Tabella35[],2,FALSE)</f>
        <v>MANUALE</v>
      </c>
      <c r="H1065">
        <v>0</v>
      </c>
      <c r="I1065">
        <v>1060</v>
      </c>
      <c r="J1065" s="6">
        <f>Tabella1[[#This Row],[ASS. FINALI]]-Tabella1[[#This Row],[ASS.INIZIALI]]</f>
        <v>1060</v>
      </c>
      <c r="K1065" t="s">
        <v>20</v>
      </c>
      <c r="M1065" s="6">
        <f>ROUNDDOWN(IF(Tabella1[[#This Row],[DOPPIO OPERATORE '[SI/NO']]]="SI",Tabella1[[#This Row],[DIFFERENZA]]/2,Tabella1[[#This Row],[DIFFERENZA]]),0)</f>
        <v>1060</v>
      </c>
      <c r="O1065" s="6">
        <f>Tabella1[[#This Row],[DIFFERENZA EFFETTIVA SE DOPPIO OPERATORE]]-Tabella1[[#This Row],[SCARTI]]</f>
        <v>1060</v>
      </c>
      <c r="P1065" s="4">
        <v>0.60416666666666663</v>
      </c>
      <c r="Q1065" s="4">
        <v>0.72916666666666663</v>
      </c>
      <c r="R1065" s="5">
        <f>Tabella1[[#This Row],[ORA FINE MATTINA]]-Tabella1[[#This Row],[ORA INIZIO MATTINA]]</f>
        <v>0.125</v>
      </c>
      <c r="S1065" s="4"/>
      <c r="T1065" s="4"/>
      <c r="U1065" s="5">
        <f>Tabella1[[#This Row],[ORA FINE POMERIGGIO]]-Tabella1[[#This Row],[ORA INIZIO POMERIGGIO]]</f>
        <v>0</v>
      </c>
      <c r="V1065" s="5">
        <f>Tabella1[[#This Row],[TOT. TEMPO POMERIGGIO]]+Tabella1[[#This Row],[TOT. TEMPO MATTINA]]</f>
        <v>0.125</v>
      </c>
      <c r="W1065" s="7">
        <f>((HOUR(Tabella1[[#This Row],[TOT. ORE]])*60)+MINUTE(Tabella1[[#This Row],[TOT. ORE]]))</f>
        <v>180</v>
      </c>
      <c r="Y1065" s="6">
        <f>Tabella1[[#This Row],[TOT. MINUTI]]-Tabella1[[#This Row],[FERMO MACCHINA]]</f>
        <v>180</v>
      </c>
      <c r="Z1065" s="6">
        <f>ROUNDDOWN(Tabella1[[#This Row],[DIFFERENZA EFFETTIVA - SCARTI]]/Tabella1[[#This Row],[TEMPO EFFETTIVO]]*60,0)</f>
        <v>353</v>
      </c>
    </row>
    <row r="1066" spans="1:27" x14ac:dyDescent="0.25">
      <c r="A1066" s="1">
        <v>44700</v>
      </c>
      <c r="B1066">
        <v>33</v>
      </c>
      <c r="C1066" s="6" t="str">
        <f>VLOOKUP(Tabella1[[#This Row],[COD. OPERATORE]],Tabella3[],2,FALSE)</f>
        <v>KETTY</v>
      </c>
      <c r="D1066" t="s">
        <v>56</v>
      </c>
      <c r="E1066" t="s">
        <v>410</v>
      </c>
      <c r="F1066" t="s">
        <v>64</v>
      </c>
      <c r="G1066" s="6" t="str">
        <f>VLOOKUP(Tabella1[[#This Row],[COD. MACCHINA]],Tabella35[],2,FALSE)</f>
        <v>MANUALE</v>
      </c>
      <c r="H1066">
        <v>1060</v>
      </c>
      <c r="I1066">
        <v>1200</v>
      </c>
      <c r="J1066" s="6">
        <f>Tabella1[[#This Row],[ASS. FINALI]]-Tabella1[[#This Row],[ASS.INIZIALI]]</f>
        <v>140</v>
      </c>
      <c r="K1066" t="s">
        <v>20</v>
      </c>
      <c r="M1066" s="6">
        <f>ROUNDDOWN(IF(Tabella1[[#This Row],[DOPPIO OPERATORE '[SI/NO']]]="SI",Tabella1[[#This Row],[DIFFERENZA]]/2,Tabella1[[#This Row],[DIFFERENZA]]),0)</f>
        <v>140</v>
      </c>
      <c r="O1066" s="6">
        <f>Tabella1[[#This Row],[DIFFERENZA EFFETTIVA SE DOPPIO OPERATORE]]-Tabella1[[#This Row],[SCARTI]]</f>
        <v>140</v>
      </c>
      <c r="P1066" s="4">
        <v>0.33333333333333331</v>
      </c>
      <c r="Q1066" s="4">
        <v>0.35416666666666669</v>
      </c>
      <c r="R1066" s="5">
        <f>Tabella1[[#This Row],[ORA FINE MATTINA]]-Tabella1[[#This Row],[ORA INIZIO MATTINA]]</f>
        <v>2.083333333333337E-2</v>
      </c>
      <c r="S1066" s="4"/>
      <c r="T1066" s="4"/>
      <c r="U1066" s="5">
        <f>Tabella1[[#This Row],[ORA FINE POMERIGGIO]]-Tabella1[[#This Row],[ORA INIZIO POMERIGGIO]]</f>
        <v>0</v>
      </c>
      <c r="V1066" s="5">
        <f>Tabella1[[#This Row],[TOT. TEMPO POMERIGGIO]]+Tabella1[[#This Row],[TOT. TEMPO MATTINA]]</f>
        <v>2.083333333333337E-2</v>
      </c>
      <c r="W1066" s="7">
        <f>((HOUR(Tabella1[[#This Row],[TOT. ORE]])*60)+MINUTE(Tabella1[[#This Row],[TOT. ORE]]))</f>
        <v>30</v>
      </c>
      <c r="Y1066" s="6">
        <f>Tabella1[[#This Row],[TOT. MINUTI]]-Tabella1[[#This Row],[FERMO MACCHINA]]</f>
        <v>30</v>
      </c>
      <c r="Z1066" s="6">
        <f>ROUNDDOWN(Tabella1[[#This Row],[DIFFERENZA EFFETTIVA - SCARTI]]/Tabella1[[#This Row],[TEMPO EFFETTIVO]]*60,0)</f>
        <v>280</v>
      </c>
    </row>
    <row r="1067" spans="1:27" x14ac:dyDescent="0.25">
      <c r="A1067" s="1">
        <v>44700</v>
      </c>
      <c r="B1067">
        <v>33</v>
      </c>
      <c r="C1067" s="6" t="str">
        <f>VLOOKUP(Tabella1[[#This Row],[COD. OPERATORE]],Tabella3[],2,FALSE)</f>
        <v>KETTY</v>
      </c>
      <c r="D1067" t="s">
        <v>16</v>
      </c>
      <c r="E1067" t="s">
        <v>26</v>
      </c>
      <c r="F1067">
        <v>6</v>
      </c>
      <c r="G1067" s="6" t="str">
        <f>VLOOKUP(Tabella1[[#This Row],[COD. MACCHINA]],Tabella35[],2,FALSE)</f>
        <v>MSA matr.4319</v>
      </c>
      <c r="H1067">
        <v>603624</v>
      </c>
      <c r="I1067">
        <v>604129</v>
      </c>
      <c r="J1067" s="6">
        <f>Tabella1[[#This Row],[ASS. FINALI]]-Tabella1[[#This Row],[ASS.INIZIALI]]</f>
        <v>505</v>
      </c>
      <c r="K1067" t="s">
        <v>20</v>
      </c>
      <c r="M1067" s="6">
        <f>ROUNDDOWN(IF(Tabella1[[#This Row],[DOPPIO OPERATORE '[SI/NO']]]="SI",Tabella1[[#This Row],[DIFFERENZA]]/2,Tabella1[[#This Row],[DIFFERENZA]]),0)</f>
        <v>505</v>
      </c>
      <c r="O1067" s="6">
        <f>Tabella1[[#This Row],[DIFFERENZA EFFETTIVA SE DOPPIO OPERATORE]]-Tabella1[[#This Row],[SCARTI]]</f>
        <v>505</v>
      </c>
      <c r="P1067" s="4">
        <v>0.35416666666666669</v>
      </c>
      <c r="Q1067" s="4">
        <v>0.4375</v>
      </c>
      <c r="R1067" s="5">
        <f>Tabella1[[#This Row],[ORA FINE MATTINA]]-Tabella1[[#This Row],[ORA INIZIO MATTINA]]</f>
        <v>8.3333333333333315E-2</v>
      </c>
      <c r="S1067" s="4"/>
      <c r="T1067" s="4"/>
      <c r="U1067" s="5">
        <f>Tabella1[[#This Row],[ORA FINE POMERIGGIO]]-Tabella1[[#This Row],[ORA INIZIO POMERIGGIO]]</f>
        <v>0</v>
      </c>
      <c r="V1067" s="5">
        <f>Tabella1[[#This Row],[TOT. TEMPO POMERIGGIO]]+Tabella1[[#This Row],[TOT. TEMPO MATTINA]]</f>
        <v>8.3333333333333315E-2</v>
      </c>
      <c r="W1067" s="7">
        <f>((HOUR(Tabella1[[#This Row],[TOT. ORE]])*60)+MINUTE(Tabella1[[#This Row],[TOT. ORE]]))</f>
        <v>120</v>
      </c>
      <c r="Y1067" s="6">
        <f>Tabella1[[#This Row],[TOT. MINUTI]]-Tabella1[[#This Row],[FERMO MACCHINA]]</f>
        <v>120</v>
      </c>
      <c r="Z1067" s="6">
        <f>ROUNDDOWN(Tabella1[[#This Row],[DIFFERENZA EFFETTIVA - SCARTI]]/Tabella1[[#This Row],[TEMPO EFFETTIVO]]*60,0)</f>
        <v>252</v>
      </c>
    </row>
    <row r="1068" spans="1:27" x14ac:dyDescent="0.25">
      <c r="A1068" s="1">
        <v>44700</v>
      </c>
      <c r="B1068">
        <v>33</v>
      </c>
      <c r="C1068" s="6" t="str">
        <f>VLOOKUP(Tabella1[[#This Row],[COD. OPERATORE]],Tabella3[],2,FALSE)</f>
        <v>KETTY</v>
      </c>
      <c r="D1068" t="s">
        <v>56</v>
      </c>
      <c r="E1068" t="s">
        <v>404</v>
      </c>
      <c r="F1068" t="s">
        <v>64</v>
      </c>
      <c r="G1068" s="6" t="str">
        <f>VLOOKUP(Tabella1[[#This Row],[COD. MACCHINA]],Tabella35[],2,FALSE)</f>
        <v>MANUALE</v>
      </c>
      <c r="H1068">
        <v>0</v>
      </c>
      <c r="I1068">
        <v>1118</v>
      </c>
      <c r="J1068" s="6">
        <f>Tabella1[[#This Row],[ASS. FINALI]]-Tabella1[[#This Row],[ASS.INIZIALI]]</f>
        <v>1118</v>
      </c>
      <c r="K1068" t="s">
        <v>20</v>
      </c>
      <c r="M1068" s="6">
        <f>ROUNDDOWN(IF(Tabella1[[#This Row],[DOPPIO OPERATORE '[SI/NO']]]="SI",Tabella1[[#This Row],[DIFFERENZA]]/2,Tabella1[[#This Row],[DIFFERENZA]]),0)</f>
        <v>1118</v>
      </c>
      <c r="O1068" s="6">
        <f>Tabella1[[#This Row],[DIFFERENZA EFFETTIVA SE DOPPIO OPERATORE]]-Tabella1[[#This Row],[SCARTI]]</f>
        <v>1118</v>
      </c>
      <c r="P1068" s="4">
        <v>0.4375</v>
      </c>
      <c r="Q1068" s="4">
        <v>0.5</v>
      </c>
      <c r="R1068" s="5">
        <f>Tabella1[[#This Row],[ORA FINE MATTINA]]-Tabella1[[#This Row],[ORA INIZIO MATTINA]]</f>
        <v>6.25E-2</v>
      </c>
      <c r="S1068" s="4">
        <v>0.5625</v>
      </c>
      <c r="T1068" s="4">
        <v>0.72916666666666663</v>
      </c>
      <c r="U1068" s="5">
        <f>Tabella1[[#This Row],[ORA FINE POMERIGGIO]]-Tabella1[[#This Row],[ORA INIZIO POMERIGGIO]]</f>
        <v>0.16666666666666663</v>
      </c>
      <c r="V1068" s="5">
        <f>Tabella1[[#This Row],[TOT. TEMPO POMERIGGIO]]+Tabella1[[#This Row],[TOT. TEMPO MATTINA]]</f>
        <v>0.22916666666666663</v>
      </c>
      <c r="W1068" s="7">
        <f>((HOUR(Tabella1[[#This Row],[TOT. ORE]])*60)+MINUTE(Tabella1[[#This Row],[TOT. ORE]]))</f>
        <v>330</v>
      </c>
      <c r="Y1068" s="6">
        <f>Tabella1[[#This Row],[TOT. MINUTI]]-Tabella1[[#This Row],[FERMO MACCHINA]]</f>
        <v>330</v>
      </c>
      <c r="Z1068" s="6">
        <f>ROUNDDOWN(Tabella1[[#This Row],[DIFFERENZA EFFETTIVA - SCARTI]]/Tabella1[[#This Row],[TEMPO EFFETTIVO]]*60,0)</f>
        <v>203</v>
      </c>
    </row>
    <row r="1069" spans="1:27" x14ac:dyDescent="0.25">
      <c r="A1069" s="1">
        <v>44700</v>
      </c>
      <c r="B1069">
        <v>11</v>
      </c>
      <c r="C1069" s="6" t="str">
        <f>VLOOKUP(Tabella1[[#This Row],[COD. OPERATORE]],Tabella3[],2,FALSE)</f>
        <v>ILENIA</v>
      </c>
      <c r="D1069" t="s">
        <v>74</v>
      </c>
      <c r="E1069" t="s">
        <v>411</v>
      </c>
      <c r="F1069">
        <v>4</v>
      </c>
      <c r="G1069" s="6" t="str">
        <f>VLOOKUP(Tabella1[[#This Row],[COD. MACCHINA]],Tabella35[],2,FALSE)</f>
        <v>LASER VERDE</v>
      </c>
      <c r="H1069">
        <v>1611</v>
      </c>
      <c r="I1069">
        <v>1780</v>
      </c>
      <c r="J1069" s="6">
        <f>Tabella1[[#This Row],[ASS. FINALI]]-Tabella1[[#This Row],[ASS.INIZIALI]]</f>
        <v>169</v>
      </c>
      <c r="K1069" t="s">
        <v>20</v>
      </c>
      <c r="M1069" s="6">
        <f>ROUNDDOWN(IF(Tabella1[[#This Row],[DOPPIO OPERATORE '[SI/NO']]]="SI",Tabella1[[#This Row],[DIFFERENZA]]/2,Tabella1[[#This Row],[DIFFERENZA]]),0)</f>
        <v>169</v>
      </c>
      <c r="O1069" s="6">
        <f>Tabella1[[#This Row],[DIFFERENZA EFFETTIVA SE DOPPIO OPERATORE]]-Tabella1[[#This Row],[SCARTI]]</f>
        <v>169</v>
      </c>
      <c r="P1069" s="4">
        <v>0.58333333333333337</v>
      </c>
      <c r="Q1069" s="4">
        <v>0.625</v>
      </c>
      <c r="R1069" s="5">
        <f>Tabella1[[#This Row],[ORA FINE MATTINA]]-Tabella1[[#This Row],[ORA INIZIO MATTINA]]</f>
        <v>4.166666666666663E-2</v>
      </c>
      <c r="S1069" s="4"/>
      <c r="T1069" s="4"/>
      <c r="U1069" s="5">
        <f>Tabella1[[#This Row],[ORA FINE POMERIGGIO]]-Tabella1[[#This Row],[ORA INIZIO POMERIGGIO]]</f>
        <v>0</v>
      </c>
      <c r="V1069" s="5">
        <f>Tabella1[[#This Row],[TOT. TEMPO POMERIGGIO]]+Tabella1[[#This Row],[TOT. TEMPO MATTINA]]</f>
        <v>4.166666666666663E-2</v>
      </c>
      <c r="W1069" s="7">
        <f>((HOUR(Tabella1[[#This Row],[TOT. ORE]])*60)+MINUTE(Tabella1[[#This Row],[TOT. ORE]]))</f>
        <v>60</v>
      </c>
      <c r="Y1069" s="6">
        <f>Tabella1[[#This Row],[TOT. MINUTI]]-Tabella1[[#This Row],[FERMO MACCHINA]]</f>
        <v>60</v>
      </c>
      <c r="Z1069" s="6">
        <f>ROUNDDOWN(Tabella1[[#This Row],[DIFFERENZA EFFETTIVA - SCARTI]]/Tabella1[[#This Row],[TEMPO EFFETTIVO]]*60,0)</f>
        <v>169</v>
      </c>
      <c r="AA1069" t="s">
        <v>66</v>
      </c>
    </row>
    <row r="1070" spans="1:27" x14ac:dyDescent="0.25">
      <c r="A1070" s="1">
        <v>44700</v>
      </c>
      <c r="B1070">
        <v>11</v>
      </c>
      <c r="C1070" s="6" t="str">
        <f>VLOOKUP(Tabella1[[#This Row],[COD. OPERATORE]],Tabella3[],2,FALSE)</f>
        <v>ILENIA</v>
      </c>
      <c r="D1070" t="s">
        <v>74</v>
      </c>
      <c r="E1070" t="s">
        <v>285</v>
      </c>
      <c r="F1070">
        <v>21</v>
      </c>
      <c r="G1070" s="6" t="str">
        <f>VLOOKUP(Tabella1[[#This Row],[COD. MACCHINA]],Tabella35[],2,FALSE)</f>
        <v>PRESSA MANUALE</v>
      </c>
      <c r="H1070">
        <v>8500</v>
      </c>
      <c r="I1070">
        <v>10000</v>
      </c>
      <c r="J1070" s="6">
        <f>Tabella1[[#This Row],[ASS. FINALI]]-Tabella1[[#This Row],[ASS.INIZIALI]]</f>
        <v>1500</v>
      </c>
      <c r="K1070" t="s">
        <v>20</v>
      </c>
      <c r="M1070" s="6">
        <f>ROUNDDOWN(IF(Tabella1[[#This Row],[DOPPIO OPERATORE '[SI/NO']]]="SI",Tabella1[[#This Row],[DIFFERENZA]]/2,Tabella1[[#This Row],[DIFFERENZA]]),0)</f>
        <v>1500</v>
      </c>
      <c r="O1070" s="6">
        <f>Tabella1[[#This Row],[DIFFERENZA EFFETTIVA SE DOPPIO OPERATORE]]-Tabella1[[#This Row],[SCARTI]]</f>
        <v>1500</v>
      </c>
      <c r="P1070" s="4">
        <v>0.33333333333333331</v>
      </c>
      <c r="Q1070" s="4">
        <v>0.45833333333333331</v>
      </c>
      <c r="R1070" s="5">
        <f>Tabella1[[#This Row],[ORA FINE MATTINA]]-Tabella1[[#This Row],[ORA INIZIO MATTINA]]</f>
        <v>0.125</v>
      </c>
      <c r="S1070" s="4"/>
      <c r="T1070" s="4"/>
      <c r="U1070" s="5">
        <f>Tabella1[[#This Row],[ORA FINE POMERIGGIO]]-Tabella1[[#This Row],[ORA INIZIO POMERIGGIO]]</f>
        <v>0</v>
      </c>
      <c r="V1070" s="5">
        <f>Tabella1[[#This Row],[TOT. TEMPO POMERIGGIO]]+Tabella1[[#This Row],[TOT. TEMPO MATTINA]]</f>
        <v>0.125</v>
      </c>
      <c r="W1070" s="7">
        <f>((HOUR(Tabella1[[#This Row],[TOT. ORE]])*60)+MINUTE(Tabella1[[#This Row],[TOT. ORE]]))</f>
        <v>180</v>
      </c>
      <c r="Y1070" s="6">
        <f>Tabella1[[#This Row],[TOT. MINUTI]]-Tabella1[[#This Row],[FERMO MACCHINA]]</f>
        <v>180</v>
      </c>
      <c r="Z1070" s="6">
        <f>ROUNDDOWN(Tabella1[[#This Row],[DIFFERENZA EFFETTIVA - SCARTI]]/Tabella1[[#This Row],[TEMPO EFFETTIVO]]*60,0)</f>
        <v>500</v>
      </c>
    </row>
    <row r="1071" spans="1:27" x14ac:dyDescent="0.25">
      <c r="A1071" s="1">
        <v>44700</v>
      </c>
      <c r="B1071">
        <v>11</v>
      </c>
      <c r="C1071" s="6" t="str">
        <f>VLOOKUP(Tabella1[[#This Row],[COD. OPERATORE]],Tabella3[],2,FALSE)</f>
        <v>ILENIA</v>
      </c>
      <c r="D1071" t="s">
        <v>56</v>
      </c>
      <c r="E1071" t="s">
        <v>63</v>
      </c>
      <c r="F1071" t="s">
        <v>64</v>
      </c>
      <c r="G1071" s="6" t="str">
        <f>VLOOKUP(Tabella1[[#This Row],[COD. MACCHINA]],Tabella35[],2,FALSE)</f>
        <v>MANUALE</v>
      </c>
      <c r="H1071">
        <v>0</v>
      </c>
      <c r="I1071">
        <v>22</v>
      </c>
      <c r="J1071" s="6">
        <f>Tabella1[[#This Row],[ASS. FINALI]]-Tabella1[[#This Row],[ASS.INIZIALI]]</f>
        <v>22</v>
      </c>
      <c r="K1071" t="s">
        <v>20</v>
      </c>
      <c r="M1071" s="6">
        <f>ROUNDDOWN(IF(Tabella1[[#This Row],[DOPPIO OPERATORE '[SI/NO']]]="SI",Tabella1[[#This Row],[DIFFERENZA]]/2,Tabella1[[#This Row],[DIFFERENZA]]),0)</f>
        <v>22</v>
      </c>
      <c r="O1071" s="6">
        <f>Tabella1[[#This Row],[DIFFERENZA EFFETTIVA SE DOPPIO OPERATORE]]-Tabella1[[#This Row],[SCARTI]]</f>
        <v>22</v>
      </c>
      <c r="P1071" s="4">
        <v>0.45833333333333331</v>
      </c>
      <c r="Q1071" s="4">
        <v>0.5</v>
      </c>
      <c r="R1071" s="5">
        <f>Tabella1[[#This Row],[ORA FINE MATTINA]]-Tabella1[[#This Row],[ORA INIZIO MATTINA]]</f>
        <v>4.1666666666666685E-2</v>
      </c>
      <c r="S1071" s="4"/>
      <c r="T1071" s="4"/>
      <c r="U1071" s="5">
        <f>Tabella1[[#This Row],[ORA FINE POMERIGGIO]]-Tabella1[[#This Row],[ORA INIZIO POMERIGGIO]]</f>
        <v>0</v>
      </c>
      <c r="V1071" s="5">
        <f>Tabella1[[#This Row],[TOT. TEMPO POMERIGGIO]]+Tabella1[[#This Row],[TOT. TEMPO MATTINA]]</f>
        <v>4.1666666666666685E-2</v>
      </c>
      <c r="W1071" s="7">
        <f>((HOUR(Tabella1[[#This Row],[TOT. ORE]])*60)+MINUTE(Tabella1[[#This Row],[TOT. ORE]]))</f>
        <v>60</v>
      </c>
      <c r="Y1071" s="6">
        <f>Tabella1[[#This Row],[TOT. MINUTI]]-Tabella1[[#This Row],[FERMO MACCHINA]]</f>
        <v>60</v>
      </c>
      <c r="Z1071" s="6">
        <f>ROUNDDOWN(Tabella1[[#This Row],[DIFFERENZA EFFETTIVA - SCARTI]]/Tabella1[[#This Row],[TEMPO EFFETTIVO]]*60,0)</f>
        <v>22</v>
      </c>
      <c r="AA1071" t="s">
        <v>66</v>
      </c>
    </row>
    <row r="1072" spans="1:27" x14ac:dyDescent="0.25">
      <c r="A1072" s="1">
        <v>44701</v>
      </c>
      <c r="B1072">
        <v>11</v>
      </c>
      <c r="C1072" s="6" t="str">
        <f>VLOOKUP(Tabella1[[#This Row],[COD. OPERATORE]],Tabella3[],2,FALSE)</f>
        <v>ILENIA</v>
      </c>
      <c r="D1072" t="s">
        <v>56</v>
      </c>
      <c r="E1072" t="s">
        <v>63</v>
      </c>
      <c r="F1072" t="s">
        <v>64</v>
      </c>
      <c r="G1072" s="6" t="str">
        <f>VLOOKUP(Tabella1[[#This Row],[COD. MACCHINA]],Tabella35[],2,FALSE)</f>
        <v>MANUALE</v>
      </c>
      <c r="H1072">
        <v>22</v>
      </c>
      <c r="I1072">
        <v>198</v>
      </c>
      <c r="J1072" s="6">
        <f>Tabella1[[#This Row],[ASS. FINALI]]-Tabella1[[#This Row],[ASS.INIZIALI]]</f>
        <v>176</v>
      </c>
      <c r="K1072" t="s">
        <v>20</v>
      </c>
      <c r="M1072" s="6">
        <f>ROUNDDOWN(IF(Tabella1[[#This Row],[DOPPIO OPERATORE '[SI/NO']]]="SI",Tabella1[[#This Row],[DIFFERENZA]]/2,Tabella1[[#This Row],[DIFFERENZA]]),0)</f>
        <v>176</v>
      </c>
      <c r="O1072" s="6">
        <f>Tabella1[[#This Row],[DIFFERENZA EFFETTIVA SE DOPPIO OPERATORE]]-Tabella1[[#This Row],[SCARTI]]</f>
        <v>176</v>
      </c>
      <c r="P1072" s="4">
        <v>0.33333333333333331</v>
      </c>
      <c r="Q1072" s="4">
        <v>0.5</v>
      </c>
      <c r="R1072" s="5">
        <f>Tabella1[[#This Row],[ORA FINE MATTINA]]-Tabella1[[#This Row],[ORA INIZIO MATTINA]]</f>
        <v>0.16666666666666669</v>
      </c>
      <c r="S1072" s="4">
        <v>0.5625</v>
      </c>
      <c r="T1072" s="4">
        <v>0.72916666666666663</v>
      </c>
      <c r="U1072" s="5">
        <f>Tabella1[[#This Row],[ORA FINE POMERIGGIO]]-Tabella1[[#This Row],[ORA INIZIO POMERIGGIO]]</f>
        <v>0.16666666666666663</v>
      </c>
      <c r="V1072" s="5">
        <f>Tabella1[[#This Row],[TOT. TEMPO POMERIGGIO]]+Tabella1[[#This Row],[TOT. TEMPO MATTINA]]</f>
        <v>0.33333333333333331</v>
      </c>
      <c r="W1072" s="7">
        <f>((HOUR(Tabella1[[#This Row],[TOT. ORE]])*60)+MINUTE(Tabella1[[#This Row],[TOT. ORE]]))</f>
        <v>480</v>
      </c>
      <c r="Y1072" s="6">
        <f>Tabella1[[#This Row],[TOT. MINUTI]]-Tabella1[[#This Row],[FERMO MACCHINA]]</f>
        <v>480</v>
      </c>
      <c r="Z1072" s="6">
        <f>ROUNDDOWN(Tabella1[[#This Row],[DIFFERENZA EFFETTIVA - SCARTI]]/Tabella1[[#This Row],[TEMPO EFFETTIVO]]*60,0)</f>
        <v>22</v>
      </c>
      <c r="AA1072" t="s">
        <v>66</v>
      </c>
    </row>
    <row r="1073" spans="1:27" x14ac:dyDescent="0.25">
      <c r="A1073" s="1">
        <v>44704</v>
      </c>
      <c r="B1073">
        <v>11</v>
      </c>
      <c r="C1073" s="6" t="str">
        <f>VLOOKUP(Tabella1[[#This Row],[COD. OPERATORE]],Tabella3[],2,FALSE)</f>
        <v>ILENIA</v>
      </c>
      <c r="D1073" t="s">
        <v>56</v>
      </c>
      <c r="E1073" t="s">
        <v>63</v>
      </c>
      <c r="F1073" t="s">
        <v>64</v>
      </c>
      <c r="G1073" s="6" t="str">
        <f>VLOOKUP(Tabella1[[#This Row],[COD. MACCHINA]],Tabella35[],2,FALSE)</f>
        <v>MANUALE</v>
      </c>
      <c r="H1073">
        <v>198</v>
      </c>
      <c r="I1073">
        <v>253</v>
      </c>
      <c r="J1073" s="6">
        <f>Tabella1[[#This Row],[ASS. FINALI]]-Tabella1[[#This Row],[ASS.INIZIALI]]</f>
        <v>55</v>
      </c>
      <c r="K1073" t="s">
        <v>20</v>
      </c>
      <c r="M1073" s="6">
        <f>ROUNDDOWN(IF(Tabella1[[#This Row],[DOPPIO OPERATORE '[SI/NO']]]="SI",Tabella1[[#This Row],[DIFFERENZA]]/2,Tabella1[[#This Row],[DIFFERENZA]]),0)</f>
        <v>55</v>
      </c>
      <c r="O1073" s="6">
        <f>Tabella1[[#This Row],[DIFFERENZA EFFETTIVA SE DOPPIO OPERATORE]]-Tabella1[[#This Row],[SCARTI]]</f>
        <v>55</v>
      </c>
      <c r="P1073" s="4">
        <v>0.33333333333333331</v>
      </c>
      <c r="Q1073" s="4">
        <v>0.41666666666666669</v>
      </c>
      <c r="R1073" s="5">
        <f>Tabella1[[#This Row],[ORA FINE MATTINA]]-Tabella1[[#This Row],[ORA INIZIO MATTINA]]</f>
        <v>8.333333333333337E-2</v>
      </c>
      <c r="S1073" s="4"/>
      <c r="T1073" s="4"/>
      <c r="U1073" s="5">
        <f>Tabella1[[#This Row],[ORA FINE POMERIGGIO]]-Tabella1[[#This Row],[ORA INIZIO POMERIGGIO]]</f>
        <v>0</v>
      </c>
      <c r="V1073" s="5">
        <f>Tabella1[[#This Row],[TOT. TEMPO POMERIGGIO]]+Tabella1[[#This Row],[TOT. TEMPO MATTINA]]</f>
        <v>8.333333333333337E-2</v>
      </c>
      <c r="W1073" s="7">
        <f>((HOUR(Tabella1[[#This Row],[TOT. ORE]])*60)+MINUTE(Tabella1[[#This Row],[TOT. ORE]]))</f>
        <v>120</v>
      </c>
      <c r="Y1073" s="6">
        <f>Tabella1[[#This Row],[TOT. MINUTI]]-Tabella1[[#This Row],[FERMO MACCHINA]]</f>
        <v>120</v>
      </c>
      <c r="Z1073" s="6">
        <f>ROUNDDOWN(Tabella1[[#This Row],[DIFFERENZA EFFETTIVA - SCARTI]]/Tabella1[[#This Row],[TEMPO EFFETTIVO]]*60,0)</f>
        <v>27</v>
      </c>
    </row>
    <row r="1074" spans="1:27" x14ac:dyDescent="0.25">
      <c r="A1074" s="1">
        <v>44705</v>
      </c>
      <c r="B1074">
        <v>11</v>
      </c>
      <c r="C1074" s="6" t="str">
        <f>VLOOKUP(Tabella1[[#This Row],[COD. OPERATORE]],Tabella3[],2,FALSE)</f>
        <v>ILENIA</v>
      </c>
      <c r="D1074" t="s">
        <v>74</v>
      </c>
      <c r="E1074" t="s">
        <v>344</v>
      </c>
      <c r="F1074">
        <v>22</v>
      </c>
      <c r="G1074" s="6" t="str">
        <f>VLOOKUP(Tabella1[[#This Row],[COD. MACCHINA]],Tabella35[],2,FALSE)</f>
        <v>LASER VIOLA</v>
      </c>
      <c r="H1074">
        <v>1081</v>
      </c>
      <c r="I1074">
        <v>2173</v>
      </c>
      <c r="J1074" s="6">
        <f>Tabella1[[#This Row],[ASS. FINALI]]-Tabella1[[#This Row],[ASS.INIZIALI]]</f>
        <v>1092</v>
      </c>
      <c r="K1074" t="s">
        <v>20</v>
      </c>
      <c r="M1074" s="6">
        <f>ROUNDDOWN(IF(Tabella1[[#This Row],[DOPPIO OPERATORE '[SI/NO']]]="SI",Tabella1[[#This Row],[DIFFERENZA]]/2,Tabella1[[#This Row],[DIFFERENZA]]),0)</f>
        <v>1092</v>
      </c>
      <c r="O1074" s="6">
        <f>Tabella1[[#This Row],[DIFFERENZA EFFETTIVA SE DOPPIO OPERATORE]]-Tabella1[[#This Row],[SCARTI]]</f>
        <v>1092</v>
      </c>
      <c r="P1074" s="4">
        <v>0.33333333333333331</v>
      </c>
      <c r="Q1074" s="4">
        <v>0.5</v>
      </c>
      <c r="R1074" s="5">
        <f>Tabella1[[#This Row],[ORA FINE MATTINA]]-Tabella1[[#This Row],[ORA INIZIO MATTINA]]</f>
        <v>0.16666666666666669</v>
      </c>
      <c r="S1074" s="4"/>
      <c r="T1074" s="4"/>
      <c r="U1074" s="5">
        <f>Tabella1[[#This Row],[ORA FINE POMERIGGIO]]-Tabella1[[#This Row],[ORA INIZIO POMERIGGIO]]</f>
        <v>0</v>
      </c>
      <c r="V1074" s="5">
        <f>Tabella1[[#This Row],[TOT. TEMPO POMERIGGIO]]+Tabella1[[#This Row],[TOT. TEMPO MATTINA]]</f>
        <v>0.16666666666666669</v>
      </c>
      <c r="W1074" s="7">
        <f>((HOUR(Tabella1[[#This Row],[TOT. ORE]])*60)+MINUTE(Tabella1[[#This Row],[TOT. ORE]]))</f>
        <v>240</v>
      </c>
      <c r="Y1074" s="6">
        <f>Tabella1[[#This Row],[TOT. MINUTI]]-Tabella1[[#This Row],[FERMO MACCHINA]]</f>
        <v>240</v>
      </c>
      <c r="Z1074" s="6">
        <f>ROUNDDOWN(Tabella1[[#This Row],[DIFFERENZA EFFETTIVA - SCARTI]]/Tabella1[[#This Row],[TEMPO EFFETTIVO]]*60,0)</f>
        <v>273</v>
      </c>
      <c r="AA1074" t="s">
        <v>412</v>
      </c>
    </row>
    <row r="1075" spans="1:27" x14ac:dyDescent="0.25">
      <c r="A1075" s="1">
        <v>44705</v>
      </c>
      <c r="B1075">
        <v>11</v>
      </c>
      <c r="C1075" s="6" t="str">
        <f>VLOOKUP(Tabella1[[#This Row],[COD. OPERATORE]],Tabella3[],2,FALSE)</f>
        <v>ILENIA</v>
      </c>
      <c r="D1075" t="s">
        <v>74</v>
      </c>
      <c r="E1075" t="s">
        <v>345</v>
      </c>
      <c r="F1075">
        <v>4</v>
      </c>
      <c r="G1075" s="6" t="str">
        <f>VLOOKUP(Tabella1[[#This Row],[COD. MACCHINA]],Tabella35[],2,FALSE)</f>
        <v>LASER VERDE</v>
      </c>
      <c r="H1075">
        <v>187</v>
      </c>
      <c r="I1075">
        <v>1290</v>
      </c>
      <c r="J1075" s="6">
        <f>Tabella1[[#This Row],[ASS. FINALI]]-Tabella1[[#This Row],[ASS.INIZIALI]]</f>
        <v>1103</v>
      </c>
      <c r="K1075" t="s">
        <v>20</v>
      </c>
      <c r="M1075" s="6">
        <f>ROUNDDOWN(IF(Tabella1[[#This Row],[DOPPIO OPERATORE '[SI/NO']]]="SI",Tabella1[[#This Row],[DIFFERENZA]]/2,Tabella1[[#This Row],[DIFFERENZA]]),0)</f>
        <v>1103</v>
      </c>
      <c r="O1075" s="6">
        <f>Tabella1[[#This Row],[DIFFERENZA EFFETTIVA SE DOPPIO OPERATORE]]-Tabella1[[#This Row],[SCARTI]]</f>
        <v>1103</v>
      </c>
      <c r="P1075" s="4">
        <v>0.5625</v>
      </c>
      <c r="Q1075" s="4">
        <v>0.72916666666666663</v>
      </c>
      <c r="R1075" s="5">
        <f>Tabella1[[#This Row],[ORA FINE MATTINA]]-Tabella1[[#This Row],[ORA INIZIO MATTINA]]</f>
        <v>0.16666666666666663</v>
      </c>
      <c r="S1075" s="4"/>
      <c r="T1075" s="4"/>
      <c r="U1075" s="5">
        <f>Tabella1[[#This Row],[ORA FINE POMERIGGIO]]-Tabella1[[#This Row],[ORA INIZIO POMERIGGIO]]</f>
        <v>0</v>
      </c>
      <c r="V1075" s="5">
        <f>Tabella1[[#This Row],[TOT. TEMPO POMERIGGIO]]+Tabella1[[#This Row],[TOT. TEMPO MATTINA]]</f>
        <v>0.16666666666666663</v>
      </c>
      <c r="W1075" s="7">
        <f>((HOUR(Tabella1[[#This Row],[TOT. ORE]])*60)+MINUTE(Tabella1[[#This Row],[TOT. ORE]]))</f>
        <v>240</v>
      </c>
      <c r="Y1075" s="6">
        <f>Tabella1[[#This Row],[TOT. MINUTI]]-Tabella1[[#This Row],[FERMO MACCHINA]]</f>
        <v>240</v>
      </c>
      <c r="Z1075" s="6">
        <f>ROUNDDOWN(Tabella1[[#This Row],[DIFFERENZA EFFETTIVA - SCARTI]]/Tabella1[[#This Row],[TEMPO EFFETTIVO]]*60,0)</f>
        <v>275</v>
      </c>
    </row>
    <row r="1076" spans="1:27" x14ac:dyDescent="0.25">
      <c r="A1076" s="1">
        <v>44706</v>
      </c>
      <c r="B1076">
        <v>11</v>
      </c>
      <c r="C1076" s="6" t="str">
        <f>VLOOKUP(Tabella1[[#This Row],[COD. OPERATORE]],Tabella3[],2,FALSE)</f>
        <v>ILENIA</v>
      </c>
      <c r="D1076" t="s">
        <v>56</v>
      </c>
      <c r="E1076" t="s">
        <v>413</v>
      </c>
      <c r="F1076" t="s">
        <v>64</v>
      </c>
      <c r="G1076" s="6" t="str">
        <f>VLOOKUP(Tabella1[[#This Row],[COD. MACCHINA]],Tabella35[],2,FALSE)</f>
        <v>MANUALE</v>
      </c>
      <c r="H1076">
        <v>2225</v>
      </c>
      <c r="I1076">
        <v>2700</v>
      </c>
      <c r="J1076" s="6">
        <f>Tabella1[[#This Row],[ASS. FINALI]]-Tabella1[[#This Row],[ASS.INIZIALI]]</f>
        <v>475</v>
      </c>
      <c r="K1076" t="s">
        <v>58</v>
      </c>
      <c r="L1076">
        <v>32</v>
      </c>
      <c r="M1076" s="6">
        <f>ROUNDDOWN(IF(Tabella1[[#This Row],[DOPPIO OPERATORE '[SI/NO']]]="SI",Tabella1[[#This Row],[DIFFERENZA]]/2,Tabella1[[#This Row],[DIFFERENZA]]),0)</f>
        <v>237</v>
      </c>
      <c r="O1076" s="6">
        <f>Tabella1[[#This Row],[DIFFERENZA EFFETTIVA SE DOPPIO OPERATORE]]-Tabella1[[#This Row],[SCARTI]]</f>
        <v>237</v>
      </c>
      <c r="P1076" s="4">
        <v>0.625</v>
      </c>
      <c r="Q1076" s="4">
        <v>0.72916666666666663</v>
      </c>
      <c r="R1076" s="5">
        <f>Tabella1[[#This Row],[ORA FINE MATTINA]]-Tabella1[[#This Row],[ORA INIZIO MATTINA]]</f>
        <v>0.10416666666666663</v>
      </c>
      <c r="S1076" s="4"/>
      <c r="T1076" s="4"/>
      <c r="U1076" s="5">
        <f>Tabella1[[#This Row],[ORA FINE POMERIGGIO]]-Tabella1[[#This Row],[ORA INIZIO POMERIGGIO]]</f>
        <v>0</v>
      </c>
      <c r="V1076" s="5">
        <f>Tabella1[[#This Row],[TOT. TEMPO POMERIGGIO]]+Tabella1[[#This Row],[TOT. TEMPO MATTINA]]</f>
        <v>0.10416666666666663</v>
      </c>
      <c r="W1076" s="7">
        <f>((HOUR(Tabella1[[#This Row],[TOT. ORE]])*60)+MINUTE(Tabella1[[#This Row],[TOT. ORE]]))</f>
        <v>150</v>
      </c>
      <c r="Y1076" s="6">
        <f>Tabella1[[#This Row],[TOT. MINUTI]]-Tabella1[[#This Row],[FERMO MACCHINA]]</f>
        <v>150</v>
      </c>
      <c r="Z1076" s="6">
        <f>ROUNDDOWN(Tabella1[[#This Row],[DIFFERENZA EFFETTIVA - SCARTI]]/Tabella1[[#This Row],[TEMPO EFFETTIVO]]*60,0)</f>
        <v>94</v>
      </c>
    </row>
    <row r="1077" spans="1:27" x14ac:dyDescent="0.25">
      <c r="A1077" s="1">
        <v>44706</v>
      </c>
      <c r="B1077">
        <v>11</v>
      </c>
      <c r="C1077" s="6" t="str">
        <f>VLOOKUP(Tabella1[[#This Row],[COD. OPERATORE]],Tabella3[],2,FALSE)</f>
        <v>ILENIA</v>
      </c>
      <c r="D1077" t="s">
        <v>56</v>
      </c>
      <c r="E1077" t="s">
        <v>413</v>
      </c>
      <c r="F1077" t="s">
        <v>64</v>
      </c>
      <c r="G1077" s="6" t="str">
        <f>VLOOKUP(Tabella1[[#This Row],[COD. MACCHINA]],Tabella35[],2,FALSE)</f>
        <v>MANUALE</v>
      </c>
      <c r="H1077">
        <v>2700</v>
      </c>
      <c r="I1077">
        <v>3500</v>
      </c>
      <c r="J1077" s="6">
        <f>Tabella1[[#This Row],[ASS. FINALI]]-Tabella1[[#This Row],[ASS.INIZIALI]]</f>
        <v>800</v>
      </c>
      <c r="K1077" t="s">
        <v>58</v>
      </c>
      <c r="L1077">
        <v>32</v>
      </c>
      <c r="M1077" s="6">
        <f>ROUNDDOWN(IF(Tabella1[[#This Row],[DOPPIO OPERATORE '[SI/NO']]]="SI",Tabella1[[#This Row],[DIFFERENZA]]/2,Tabella1[[#This Row],[DIFFERENZA]]),0)</f>
        <v>400</v>
      </c>
      <c r="O1077" s="6">
        <f>Tabella1[[#This Row],[DIFFERENZA EFFETTIVA SE DOPPIO OPERATORE]]-Tabella1[[#This Row],[SCARTI]]</f>
        <v>400</v>
      </c>
      <c r="P1077" s="4">
        <v>0.33333333333333331</v>
      </c>
      <c r="Q1077" s="4">
        <v>0.5</v>
      </c>
      <c r="R1077" s="5">
        <f>Tabella1[[#This Row],[ORA FINE MATTINA]]-Tabella1[[#This Row],[ORA INIZIO MATTINA]]</f>
        <v>0.16666666666666669</v>
      </c>
      <c r="S1077" s="4">
        <v>0.5625</v>
      </c>
      <c r="T1077" s="4">
        <v>0.67013888888888884</v>
      </c>
      <c r="U1077" s="5">
        <f>Tabella1[[#This Row],[ORA FINE POMERIGGIO]]-Tabella1[[#This Row],[ORA INIZIO POMERIGGIO]]</f>
        <v>0.10763888888888884</v>
      </c>
      <c r="V1077" s="5">
        <f>Tabella1[[#This Row],[TOT. TEMPO POMERIGGIO]]+Tabella1[[#This Row],[TOT. TEMPO MATTINA]]</f>
        <v>0.27430555555555552</v>
      </c>
      <c r="W1077" s="7">
        <f>((HOUR(Tabella1[[#This Row],[TOT. ORE]])*60)+MINUTE(Tabella1[[#This Row],[TOT. ORE]]))</f>
        <v>395</v>
      </c>
      <c r="Y1077" s="6">
        <f>Tabella1[[#This Row],[TOT. MINUTI]]-Tabella1[[#This Row],[FERMO MACCHINA]]</f>
        <v>395</v>
      </c>
      <c r="Z1077" s="6">
        <f>ROUNDDOWN(Tabella1[[#This Row],[DIFFERENZA EFFETTIVA - SCARTI]]/Tabella1[[#This Row],[TEMPO EFFETTIVO]]*60,0)</f>
        <v>60</v>
      </c>
    </row>
    <row r="1078" spans="1:27" x14ac:dyDescent="0.25">
      <c r="A1078" s="1">
        <v>44701</v>
      </c>
      <c r="B1078">
        <v>33</v>
      </c>
      <c r="C1078" s="6" t="str">
        <f>VLOOKUP(Tabella1[[#This Row],[COD. OPERATORE]],Tabella3[],2,FALSE)</f>
        <v>KETTY</v>
      </c>
      <c r="D1078" t="s">
        <v>56</v>
      </c>
      <c r="E1078" t="s">
        <v>404</v>
      </c>
      <c r="F1078" t="s">
        <v>64</v>
      </c>
      <c r="G1078" s="6" t="str">
        <f>VLOOKUP(Tabella1[[#This Row],[COD. MACCHINA]],Tabella35[],2,FALSE)</f>
        <v>MANUALE</v>
      </c>
      <c r="H1078">
        <v>1118</v>
      </c>
      <c r="I1078">
        <v>2238</v>
      </c>
      <c r="J1078" s="6">
        <f>Tabella1[[#This Row],[ASS. FINALI]]-Tabella1[[#This Row],[ASS.INIZIALI]]</f>
        <v>1120</v>
      </c>
      <c r="K1078" t="s">
        <v>20</v>
      </c>
      <c r="M1078" s="6">
        <f>ROUNDDOWN(IF(Tabella1[[#This Row],[DOPPIO OPERATORE '[SI/NO']]]="SI",Tabella1[[#This Row],[DIFFERENZA]]/2,Tabella1[[#This Row],[DIFFERENZA]]),0)</f>
        <v>1120</v>
      </c>
      <c r="O1078" s="6">
        <f>Tabella1[[#This Row],[DIFFERENZA EFFETTIVA SE DOPPIO OPERATORE]]-Tabella1[[#This Row],[SCARTI]]</f>
        <v>1120</v>
      </c>
      <c r="P1078" s="4">
        <v>0.33333333333333331</v>
      </c>
      <c r="Q1078" s="4">
        <v>0.5</v>
      </c>
      <c r="R1078" s="5">
        <f>Tabella1[[#This Row],[ORA FINE MATTINA]]-Tabella1[[#This Row],[ORA INIZIO MATTINA]]</f>
        <v>0.16666666666666669</v>
      </c>
      <c r="S1078" s="4">
        <v>0.5625</v>
      </c>
      <c r="T1078" s="4">
        <v>0.57986111111111105</v>
      </c>
      <c r="U1078" s="5">
        <f>Tabella1[[#This Row],[ORA FINE POMERIGGIO]]-Tabella1[[#This Row],[ORA INIZIO POMERIGGIO]]</f>
        <v>1.7361111111111049E-2</v>
      </c>
      <c r="V1078" s="5">
        <f>Tabella1[[#This Row],[TOT. TEMPO POMERIGGIO]]+Tabella1[[#This Row],[TOT. TEMPO MATTINA]]</f>
        <v>0.18402777777777773</v>
      </c>
      <c r="W1078" s="7">
        <f>((HOUR(Tabella1[[#This Row],[TOT. ORE]])*60)+MINUTE(Tabella1[[#This Row],[TOT. ORE]]))</f>
        <v>265</v>
      </c>
      <c r="Y1078" s="6">
        <f>Tabella1[[#This Row],[TOT. MINUTI]]-Tabella1[[#This Row],[FERMO MACCHINA]]</f>
        <v>265</v>
      </c>
      <c r="Z1078" s="6">
        <f>ROUNDDOWN(Tabella1[[#This Row],[DIFFERENZA EFFETTIVA - SCARTI]]/Tabella1[[#This Row],[TEMPO EFFETTIVO]]*60,0)</f>
        <v>253</v>
      </c>
    </row>
    <row r="1079" spans="1:27" x14ac:dyDescent="0.25">
      <c r="A1079" s="1">
        <v>44701</v>
      </c>
      <c r="B1079">
        <v>33</v>
      </c>
      <c r="C1079" s="6" t="str">
        <f>VLOOKUP(Tabella1[[#This Row],[COD. OPERATORE]],Tabella3[],2,FALSE)</f>
        <v>KETTY</v>
      </c>
      <c r="D1079" t="s">
        <v>56</v>
      </c>
      <c r="E1079" t="s">
        <v>324</v>
      </c>
      <c r="F1079" t="s">
        <v>64</v>
      </c>
      <c r="G1079" s="6" t="str">
        <f>VLOOKUP(Tabella1[[#This Row],[COD. MACCHINA]],Tabella35[],2,FALSE)</f>
        <v>MANUALE</v>
      </c>
      <c r="H1079">
        <v>0</v>
      </c>
      <c r="I1079">
        <v>90</v>
      </c>
      <c r="J1079" s="6">
        <f>Tabella1[[#This Row],[ASS. FINALI]]-Tabella1[[#This Row],[ASS.INIZIALI]]</f>
        <v>90</v>
      </c>
      <c r="K1079" t="s">
        <v>20</v>
      </c>
      <c r="M1079" s="6">
        <f>ROUNDDOWN(IF(Tabella1[[#This Row],[DOPPIO OPERATORE '[SI/NO']]]="SI",Tabella1[[#This Row],[DIFFERENZA]]/2,Tabella1[[#This Row],[DIFFERENZA]]),0)</f>
        <v>90</v>
      </c>
      <c r="O1079" s="6">
        <f>Tabella1[[#This Row],[DIFFERENZA EFFETTIVA SE DOPPIO OPERATORE]]-Tabella1[[#This Row],[SCARTI]]</f>
        <v>90</v>
      </c>
      <c r="P1079" s="4">
        <v>0.57986111111111105</v>
      </c>
      <c r="Q1079" s="4">
        <v>0.67013888888888884</v>
      </c>
      <c r="R1079" s="5">
        <f>Tabella1[[#This Row],[ORA FINE MATTINA]]-Tabella1[[#This Row],[ORA INIZIO MATTINA]]</f>
        <v>9.027777777777779E-2</v>
      </c>
      <c r="S1079" s="4"/>
      <c r="T1079" s="4"/>
      <c r="U1079" s="5">
        <f>Tabella1[[#This Row],[ORA FINE POMERIGGIO]]-Tabella1[[#This Row],[ORA INIZIO POMERIGGIO]]</f>
        <v>0</v>
      </c>
      <c r="V1079" s="5">
        <f>Tabella1[[#This Row],[TOT. TEMPO POMERIGGIO]]+Tabella1[[#This Row],[TOT. TEMPO MATTINA]]</f>
        <v>9.027777777777779E-2</v>
      </c>
      <c r="W1079" s="7">
        <f>((HOUR(Tabella1[[#This Row],[TOT. ORE]])*60)+MINUTE(Tabella1[[#This Row],[TOT. ORE]]))</f>
        <v>130</v>
      </c>
      <c r="Y1079" s="6">
        <f>Tabella1[[#This Row],[TOT. MINUTI]]-Tabella1[[#This Row],[FERMO MACCHINA]]</f>
        <v>130</v>
      </c>
      <c r="Z1079" s="6">
        <f>ROUNDDOWN(Tabella1[[#This Row],[DIFFERENZA EFFETTIVA - SCARTI]]/Tabella1[[#This Row],[TEMPO EFFETTIVO]]*60,0)</f>
        <v>41</v>
      </c>
    </row>
    <row r="1080" spans="1:27" x14ac:dyDescent="0.25">
      <c r="A1080" s="1">
        <v>44701</v>
      </c>
      <c r="B1080">
        <v>33</v>
      </c>
      <c r="C1080" s="6" t="str">
        <f>VLOOKUP(Tabella1[[#This Row],[COD. OPERATORE]],Tabella3[],2,FALSE)</f>
        <v>KETTY</v>
      </c>
      <c r="D1080" t="s">
        <v>16</v>
      </c>
      <c r="E1080" t="s">
        <v>26</v>
      </c>
      <c r="F1080" t="s">
        <v>64</v>
      </c>
      <c r="G1080" s="6" t="str">
        <f>VLOOKUP(Tabella1[[#This Row],[COD. MACCHINA]],Tabella35[],2,FALSE)</f>
        <v>MANUALE</v>
      </c>
      <c r="H1080">
        <v>604631</v>
      </c>
      <c r="I1080">
        <v>605049</v>
      </c>
      <c r="J1080" s="6">
        <f>Tabella1[[#This Row],[ASS. FINALI]]-Tabella1[[#This Row],[ASS.INIZIALI]]</f>
        <v>418</v>
      </c>
      <c r="K1080" t="s">
        <v>20</v>
      </c>
      <c r="M1080" s="6">
        <f>ROUNDDOWN(IF(Tabella1[[#This Row],[DOPPIO OPERATORE '[SI/NO']]]="SI",Tabella1[[#This Row],[DIFFERENZA]]/2,Tabella1[[#This Row],[DIFFERENZA]]),0)</f>
        <v>418</v>
      </c>
      <c r="O1080" s="6">
        <f>Tabella1[[#This Row],[DIFFERENZA EFFETTIVA SE DOPPIO OPERATORE]]-Tabella1[[#This Row],[SCARTI]]</f>
        <v>418</v>
      </c>
      <c r="P1080" s="4">
        <v>0.67013888888888884</v>
      </c>
      <c r="Q1080" s="4">
        <v>0.72916666666666663</v>
      </c>
      <c r="R1080" s="5">
        <f>Tabella1[[#This Row],[ORA FINE MATTINA]]-Tabella1[[#This Row],[ORA INIZIO MATTINA]]</f>
        <v>5.902777777777779E-2</v>
      </c>
      <c r="S1080" s="4"/>
      <c r="T1080" s="4"/>
      <c r="U1080" s="5">
        <f>Tabella1[[#This Row],[ORA FINE POMERIGGIO]]-Tabella1[[#This Row],[ORA INIZIO POMERIGGIO]]</f>
        <v>0</v>
      </c>
      <c r="V1080" s="5">
        <f>Tabella1[[#This Row],[TOT. TEMPO POMERIGGIO]]+Tabella1[[#This Row],[TOT. TEMPO MATTINA]]</f>
        <v>5.902777777777779E-2</v>
      </c>
      <c r="W1080" s="7">
        <f>((HOUR(Tabella1[[#This Row],[TOT. ORE]])*60)+MINUTE(Tabella1[[#This Row],[TOT. ORE]]))</f>
        <v>85</v>
      </c>
      <c r="Y1080" s="6">
        <f>Tabella1[[#This Row],[TOT. MINUTI]]-Tabella1[[#This Row],[FERMO MACCHINA]]</f>
        <v>85</v>
      </c>
      <c r="Z1080" s="6">
        <f>ROUNDDOWN(Tabella1[[#This Row],[DIFFERENZA EFFETTIVA - SCARTI]]/Tabella1[[#This Row],[TEMPO EFFETTIVO]]*60,0)</f>
        <v>295</v>
      </c>
    </row>
    <row r="1081" spans="1:27" x14ac:dyDescent="0.25">
      <c r="A1081" s="1">
        <v>44704</v>
      </c>
      <c r="B1081">
        <v>33</v>
      </c>
      <c r="C1081" s="6" t="str">
        <f>VLOOKUP(Tabella1[[#This Row],[COD. OPERATORE]],Tabella3[],2,FALSE)</f>
        <v>KETTY</v>
      </c>
      <c r="D1081" t="s">
        <v>16</v>
      </c>
      <c r="E1081" t="s">
        <v>26</v>
      </c>
      <c r="F1081" t="s">
        <v>64</v>
      </c>
      <c r="G1081" s="6" t="str">
        <f>VLOOKUP(Tabella1[[#This Row],[COD. MACCHINA]],Tabella35[],2,FALSE)</f>
        <v>MANUALE</v>
      </c>
      <c r="H1081">
        <v>605049</v>
      </c>
      <c r="I1081">
        <v>605134</v>
      </c>
      <c r="J1081" s="6">
        <f>Tabella1[[#This Row],[ASS. FINALI]]-Tabella1[[#This Row],[ASS.INIZIALI]]</f>
        <v>85</v>
      </c>
      <c r="K1081" t="s">
        <v>20</v>
      </c>
      <c r="M1081" s="6">
        <f>ROUNDDOWN(IF(Tabella1[[#This Row],[DOPPIO OPERATORE '[SI/NO']]]="SI",Tabella1[[#This Row],[DIFFERENZA]]/2,Tabella1[[#This Row],[DIFFERENZA]]),0)</f>
        <v>85</v>
      </c>
      <c r="O1081" s="6">
        <f>Tabella1[[#This Row],[DIFFERENZA EFFETTIVA SE DOPPIO OPERATORE]]-Tabella1[[#This Row],[SCARTI]]</f>
        <v>85</v>
      </c>
      <c r="P1081" s="4">
        <v>0.33333333333333331</v>
      </c>
      <c r="Q1081" s="4">
        <v>0.34722222222222227</v>
      </c>
      <c r="R1081" s="5">
        <f>Tabella1[[#This Row],[ORA FINE MATTINA]]-Tabella1[[#This Row],[ORA INIZIO MATTINA]]</f>
        <v>1.3888888888888951E-2</v>
      </c>
      <c r="S1081" s="4"/>
      <c r="T1081" s="4"/>
      <c r="U1081" s="5">
        <f>Tabella1[[#This Row],[ORA FINE POMERIGGIO]]-Tabella1[[#This Row],[ORA INIZIO POMERIGGIO]]</f>
        <v>0</v>
      </c>
      <c r="V1081" s="5">
        <f>Tabella1[[#This Row],[TOT. TEMPO POMERIGGIO]]+Tabella1[[#This Row],[TOT. TEMPO MATTINA]]</f>
        <v>1.3888888888888951E-2</v>
      </c>
      <c r="W1081" s="7">
        <f>((HOUR(Tabella1[[#This Row],[TOT. ORE]])*60)+MINUTE(Tabella1[[#This Row],[TOT. ORE]]))</f>
        <v>20</v>
      </c>
      <c r="Y1081" s="6">
        <f>Tabella1[[#This Row],[TOT. MINUTI]]-Tabella1[[#This Row],[FERMO MACCHINA]]</f>
        <v>20</v>
      </c>
      <c r="Z1081" s="6">
        <f>ROUNDDOWN(Tabella1[[#This Row],[DIFFERENZA EFFETTIVA - SCARTI]]/Tabella1[[#This Row],[TEMPO EFFETTIVO]]*60,0)</f>
        <v>255</v>
      </c>
    </row>
    <row r="1082" spans="1:27" x14ac:dyDescent="0.25">
      <c r="A1082" s="1">
        <v>44704</v>
      </c>
      <c r="B1082">
        <v>33</v>
      </c>
      <c r="C1082" s="6" t="str">
        <f>VLOOKUP(Tabella1[[#This Row],[COD. OPERATORE]],Tabella3[],2,FALSE)</f>
        <v>KETTY</v>
      </c>
      <c r="D1082" t="s">
        <v>74</v>
      </c>
      <c r="E1082" t="s">
        <v>131</v>
      </c>
      <c r="F1082">
        <v>4</v>
      </c>
      <c r="G1082" s="6" t="str">
        <f>VLOOKUP(Tabella1[[#This Row],[COD. MACCHINA]],Tabella35[],2,FALSE)</f>
        <v>LASER VERDE</v>
      </c>
      <c r="H1082">
        <v>2383</v>
      </c>
      <c r="I1082">
        <v>3227</v>
      </c>
      <c r="J1082" s="6">
        <f>Tabella1[[#This Row],[ASS. FINALI]]-Tabella1[[#This Row],[ASS.INIZIALI]]</f>
        <v>844</v>
      </c>
      <c r="K1082" t="s">
        <v>20</v>
      </c>
      <c r="M1082" s="6">
        <f>ROUNDDOWN(IF(Tabella1[[#This Row],[DOPPIO OPERATORE '[SI/NO']]]="SI",Tabella1[[#This Row],[DIFFERENZA]]/2,Tabella1[[#This Row],[DIFFERENZA]]),0)</f>
        <v>844</v>
      </c>
      <c r="O1082" s="6">
        <f>Tabella1[[#This Row],[DIFFERENZA EFFETTIVA SE DOPPIO OPERATORE]]-Tabella1[[#This Row],[SCARTI]]</f>
        <v>844</v>
      </c>
      <c r="P1082" s="4">
        <v>0.33333333333333331</v>
      </c>
      <c r="Q1082" s="4">
        <v>0.5</v>
      </c>
      <c r="R1082" s="5">
        <f>Tabella1[[#This Row],[ORA FINE MATTINA]]-Tabella1[[#This Row],[ORA INIZIO MATTINA]]</f>
        <v>0.16666666666666669</v>
      </c>
      <c r="S1082" s="4">
        <v>0.5625</v>
      </c>
      <c r="T1082" s="4">
        <v>0.65277777777777779</v>
      </c>
      <c r="U1082" s="5">
        <f>Tabella1[[#This Row],[ORA FINE POMERIGGIO]]-Tabella1[[#This Row],[ORA INIZIO POMERIGGIO]]</f>
        <v>9.027777777777779E-2</v>
      </c>
      <c r="V1082" s="5">
        <f>Tabella1[[#This Row],[TOT. TEMPO POMERIGGIO]]+Tabella1[[#This Row],[TOT. TEMPO MATTINA]]</f>
        <v>0.25694444444444448</v>
      </c>
      <c r="W1082" s="7">
        <f>((HOUR(Tabella1[[#This Row],[TOT. ORE]])*60)+MINUTE(Tabella1[[#This Row],[TOT. ORE]]))</f>
        <v>370</v>
      </c>
      <c r="Y1082" s="6">
        <f>Tabella1[[#This Row],[TOT. MINUTI]]-Tabella1[[#This Row],[FERMO MACCHINA]]</f>
        <v>370</v>
      </c>
      <c r="Z1082" s="6">
        <f>ROUNDDOWN(Tabella1[[#This Row],[DIFFERENZA EFFETTIVA - SCARTI]]/Tabella1[[#This Row],[TEMPO EFFETTIVO]]*60,0)</f>
        <v>136</v>
      </c>
    </row>
    <row r="1083" spans="1:27" x14ac:dyDescent="0.25">
      <c r="A1083" s="1">
        <v>44704</v>
      </c>
      <c r="B1083">
        <v>33</v>
      </c>
      <c r="C1083" s="6" t="str">
        <f>VLOOKUP(Tabella1[[#This Row],[COD. OPERATORE]],Tabella3[],2,FALSE)</f>
        <v>KETTY</v>
      </c>
      <c r="D1083" t="s">
        <v>74</v>
      </c>
      <c r="E1083" t="s">
        <v>407</v>
      </c>
      <c r="F1083">
        <v>22</v>
      </c>
      <c r="G1083" s="6" t="str">
        <f>VLOOKUP(Tabella1[[#This Row],[COD. MACCHINA]],Tabella35[],2,FALSE)</f>
        <v>LASER VIOLA</v>
      </c>
      <c r="H1083">
        <v>2</v>
      </c>
      <c r="I1083">
        <v>1080</v>
      </c>
      <c r="J1083" s="6">
        <f>Tabella1[[#This Row],[ASS. FINALI]]-Tabella1[[#This Row],[ASS.INIZIALI]]</f>
        <v>1078</v>
      </c>
      <c r="K1083" t="s">
        <v>20</v>
      </c>
      <c r="M1083" s="6">
        <f>ROUNDDOWN(IF(Tabella1[[#This Row],[DOPPIO OPERATORE '[SI/NO']]]="SI",Tabella1[[#This Row],[DIFFERENZA]]/2,Tabella1[[#This Row],[DIFFERENZA]]),0)</f>
        <v>1078</v>
      </c>
      <c r="O1083" s="6">
        <f>Tabella1[[#This Row],[DIFFERENZA EFFETTIVA SE DOPPIO OPERATORE]]-Tabella1[[#This Row],[SCARTI]]</f>
        <v>1078</v>
      </c>
      <c r="P1083" s="4">
        <v>0.33333333333333331</v>
      </c>
      <c r="Q1083" s="4">
        <v>0.5</v>
      </c>
      <c r="R1083" s="5">
        <f>Tabella1[[#This Row],[ORA FINE MATTINA]]-Tabella1[[#This Row],[ORA INIZIO MATTINA]]</f>
        <v>0.16666666666666669</v>
      </c>
      <c r="S1083" s="4">
        <v>0.5625</v>
      </c>
      <c r="T1083" s="4">
        <v>0.72916666666666663</v>
      </c>
      <c r="U1083" s="5">
        <f>Tabella1[[#This Row],[ORA FINE POMERIGGIO]]-Tabella1[[#This Row],[ORA INIZIO POMERIGGIO]]</f>
        <v>0.16666666666666663</v>
      </c>
      <c r="V1083" s="5">
        <f>Tabella1[[#This Row],[TOT. TEMPO POMERIGGIO]]+Tabella1[[#This Row],[TOT. TEMPO MATTINA]]</f>
        <v>0.33333333333333331</v>
      </c>
      <c r="W1083" s="7">
        <f>((HOUR(Tabella1[[#This Row],[TOT. ORE]])*60)+MINUTE(Tabella1[[#This Row],[TOT. ORE]]))</f>
        <v>480</v>
      </c>
      <c r="Y1083" s="6">
        <f>Tabella1[[#This Row],[TOT. MINUTI]]-Tabella1[[#This Row],[FERMO MACCHINA]]</f>
        <v>480</v>
      </c>
      <c r="Z1083" s="6">
        <f>ROUNDDOWN(Tabella1[[#This Row],[DIFFERENZA EFFETTIVA - SCARTI]]/Tabella1[[#This Row],[TEMPO EFFETTIVO]]*60,0)</f>
        <v>134</v>
      </c>
    </row>
    <row r="1084" spans="1:27" x14ac:dyDescent="0.25">
      <c r="A1084" s="1">
        <v>44705</v>
      </c>
      <c r="B1084">
        <v>33</v>
      </c>
      <c r="C1084" s="6" t="str">
        <f>VLOOKUP(Tabella1[[#This Row],[COD. OPERATORE]],Tabella3[],2,FALSE)</f>
        <v>KETTY</v>
      </c>
      <c r="D1084" t="s">
        <v>16</v>
      </c>
      <c r="E1084" t="s">
        <v>26</v>
      </c>
      <c r="F1084">
        <v>6</v>
      </c>
      <c r="G1084" s="6" t="str">
        <f>VLOOKUP(Tabella1[[#This Row],[COD. MACCHINA]],Tabella35[],2,FALSE)</f>
        <v>MSA matr.4319</v>
      </c>
      <c r="H1084">
        <v>605135</v>
      </c>
      <c r="I1084">
        <v>606141</v>
      </c>
      <c r="J1084" s="6">
        <f>Tabella1[[#This Row],[ASS. FINALI]]-Tabella1[[#This Row],[ASS.INIZIALI]]</f>
        <v>1006</v>
      </c>
      <c r="K1084" t="s">
        <v>20</v>
      </c>
      <c r="M1084" s="6">
        <f>ROUNDDOWN(IF(Tabella1[[#This Row],[DOPPIO OPERATORE '[SI/NO']]]="SI",Tabella1[[#This Row],[DIFFERENZA]]/2,Tabella1[[#This Row],[DIFFERENZA]]),0)</f>
        <v>1006</v>
      </c>
      <c r="O1084" s="6">
        <f>Tabella1[[#This Row],[DIFFERENZA EFFETTIVA SE DOPPIO OPERATORE]]-Tabella1[[#This Row],[SCARTI]]</f>
        <v>1006</v>
      </c>
      <c r="P1084" s="4">
        <v>0.375</v>
      </c>
      <c r="Q1084" s="4">
        <v>0.5</v>
      </c>
      <c r="R1084" s="5">
        <f>Tabella1[[#This Row],[ORA FINE MATTINA]]-Tabella1[[#This Row],[ORA INIZIO MATTINA]]</f>
        <v>0.125</v>
      </c>
      <c r="S1084" s="4">
        <v>0.5625</v>
      </c>
      <c r="T1084" s="4">
        <v>0.57638888888888895</v>
      </c>
      <c r="U1084" s="5">
        <f>Tabella1[[#This Row],[ORA FINE POMERIGGIO]]-Tabella1[[#This Row],[ORA INIZIO POMERIGGIO]]</f>
        <v>1.3888888888888951E-2</v>
      </c>
      <c r="V1084" s="5">
        <f>Tabella1[[#This Row],[TOT. TEMPO POMERIGGIO]]+Tabella1[[#This Row],[TOT. TEMPO MATTINA]]</f>
        <v>0.13888888888888895</v>
      </c>
      <c r="W1084" s="7">
        <f>((HOUR(Tabella1[[#This Row],[TOT. ORE]])*60)+MINUTE(Tabella1[[#This Row],[TOT. ORE]]))</f>
        <v>200</v>
      </c>
      <c r="Y1084" s="6">
        <f>Tabella1[[#This Row],[TOT. MINUTI]]-Tabella1[[#This Row],[FERMO MACCHINA]]</f>
        <v>200</v>
      </c>
      <c r="Z1084" s="6">
        <f>ROUNDDOWN(Tabella1[[#This Row],[DIFFERENZA EFFETTIVA - SCARTI]]/Tabella1[[#This Row],[TEMPO EFFETTIVO]]*60,0)</f>
        <v>301</v>
      </c>
    </row>
    <row r="1085" spans="1:27" x14ac:dyDescent="0.25">
      <c r="A1085" s="1">
        <v>44705</v>
      </c>
      <c r="B1085">
        <v>33</v>
      </c>
      <c r="C1085" s="6" t="str">
        <f>VLOOKUP(Tabella1[[#This Row],[COD. OPERATORE]],Tabella3[],2,FALSE)</f>
        <v>KETTY</v>
      </c>
      <c r="D1085" t="s">
        <v>16</v>
      </c>
      <c r="E1085" t="s">
        <v>96</v>
      </c>
      <c r="F1085">
        <v>6</v>
      </c>
      <c r="G1085" s="6" t="str">
        <f>VLOOKUP(Tabella1[[#This Row],[COD. MACCHINA]],Tabella35[],2,FALSE)</f>
        <v>MSA matr.4319</v>
      </c>
      <c r="H1085">
        <v>606141</v>
      </c>
      <c r="I1085">
        <v>606642</v>
      </c>
      <c r="J1085" s="6">
        <f>Tabella1[[#This Row],[ASS. FINALI]]-Tabella1[[#This Row],[ASS.INIZIALI]]</f>
        <v>501</v>
      </c>
      <c r="K1085" t="s">
        <v>20</v>
      </c>
      <c r="M1085" s="6">
        <f>ROUNDDOWN(IF(Tabella1[[#This Row],[DOPPIO OPERATORE '[SI/NO']]]="SI",Tabella1[[#This Row],[DIFFERENZA]]/2,Tabella1[[#This Row],[DIFFERENZA]]),0)</f>
        <v>501</v>
      </c>
      <c r="O1085" s="6">
        <f>Tabella1[[#This Row],[DIFFERENZA EFFETTIVA SE DOPPIO OPERATORE]]-Tabella1[[#This Row],[SCARTI]]</f>
        <v>501</v>
      </c>
      <c r="P1085" s="4">
        <v>0.57638888888888895</v>
      </c>
      <c r="Q1085" s="4">
        <v>0.63194444444444442</v>
      </c>
      <c r="R1085" s="5">
        <f>Tabella1[[#This Row],[ORA FINE MATTINA]]-Tabella1[[#This Row],[ORA INIZIO MATTINA]]</f>
        <v>5.5555555555555469E-2</v>
      </c>
      <c r="S1085" s="4"/>
      <c r="T1085" s="4"/>
      <c r="U1085" s="5">
        <f>Tabella1[[#This Row],[ORA FINE POMERIGGIO]]-Tabella1[[#This Row],[ORA INIZIO POMERIGGIO]]</f>
        <v>0</v>
      </c>
      <c r="V1085" s="5">
        <f>Tabella1[[#This Row],[TOT. TEMPO POMERIGGIO]]+Tabella1[[#This Row],[TOT. TEMPO MATTINA]]</f>
        <v>5.5555555555555469E-2</v>
      </c>
      <c r="W1085" s="7">
        <f>((HOUR(Tabella1[[#This Row],[TOT. ORE]])*60)+MINUTE(Tabella1[[#This Row],[TOT. ORE]]))</f>
        <v>80</v>
      </c>
      <c r="Y1085" s="6">
        <f>Tabella1[[#This Row],[TOT. MINUTI]]-Tabella1[[#This Row],[FERMO MACCHINA]]</f>
        <v>80</v>
      </c>
      <c r="Z1085" s="6">
        <f>ROUNDDOWN(Tabella1[[#This Row],[DIFFERENZA EFFETTIVA - SCARTI]]/Tabella1[[#This Row],[TEMPO EFFETTIVO]]*60,0)</f>
        <v>375</v>
      </c>
    </row>
    <row r="1086" spans="1:27" x14ac:dyDescent="0.25">
      <c r="A1086" s="1">
        <v>44705</v>
      </c>
      <c r="B1086">
        <v>33</v>
      </c>
      <c r="C1086" s="6" t="str">
        <f>VLOOKUP(Tabella1[[#This Row],[COD. OPERATORE]],Tabella3[],2,FALSE)</f>
        <v>KETTY</v>
      </c>
      <c r="D1086" t="s">
        <v>56</v>
      </c>
      <c r="E1086" t="s">
        <v>63</v>
      </c>
      <c r="F1086" t="s">
        <v>64</v>
      </c>
      <c r="G1086" s="6" t="str">
        <f>VLOOKUP(Tabella1[[#This Row],[COD. MACCHINA]],Tabella35[],2,FALSE)</f>
        <v>MANUALE</v>
      </c>
      <c r="H1086">
        <v>13</v>
      </c>
      <c r="I1086">
        <v>120</v>
      </c>
      <c r="J1086" s="6">
        <f>Tabella1[[#This Row],[ASS. FINALI]]-Tabella1[[#This Row],[ASS.INIZIALI]]</f>
        <v>107</v>
      </c>
      <c r="K1086" t="s">
        <v>20</v>
      </c>
      <c r="M1086" s="6">
        <f>ROUNDDOWN(IF(Tabella1[[#This Row],[DOPPIO OPERATORE '[SI/NO']]]="SI",Tabella1[[#This Row],[DIFFERENZA]]/2,Tabella1[[#This Row],[DIFFERENZA]]),0)</f>
        <v>107</v>
      </c>
      <c r="O1086" s="6">
        <f>Tabella1[[#This Row],[DIFFERENZA EFFETTIVA SE DOPPIO OPERATORE]]-Tabella1[[#This Row],[SCARTI]]</f>
        <v>107</v>
      </c>
      <c r="P1086" s="4">
        <v>0.63194444444444442</v>
      </c>
      <c r="Q1086" s="4">
        <v>0.72916666666666663</v>
      </c>
      <c r="R1086" s="5">
        <f>Tabella1[[#This Row],[ORA FINE MATTINA]]-Tabella1[[#This Row],[ORA INIZIO MATTINA]]</f>
        <v>9.722222222222221E-2</v>
      </c>
      <c r="S1086" s="4"/>
      <c r="T1086" s="4"/>
      <c r="U1086" s="5">
        <f>Tabella1[[#This Row],[ORA FINE POMERIGGIO]]-Tabella1[[#This Row],[ORA INIZIO POMERIGGIO]]</f>
        <v>0</v>
      </c>
      <c r="V1086" s="5">
        <f>Tabella1[[#This Row],[TOT. TEMPO POMERIGGIO]]+Tabella1[[#This Row],[TOT. TEMPO MATTINA]]</f>
        <v>9.722222222222221E-2</v>
      </c>
      <c r="W1086" s="7">
        <f>((HOUR(Tabella1[[#This Row],[TOT. ORE]])*60)+MINUTE(Tabella1[[#This Row],[TOT. ORE]]))</f>
        <v>140</v>
      </c>
      <c r="Y1086" s="6">
        <f>Tabella1[[#This Row],[TOT. MINUTI]]-Tabella1[[#This Row],[FERMO MACCHINA]]</f>
        <v>140</v>
      </c>
      <c r="Z1086" s="6">
        <f>ROUNDDOWN(Tabella1[[#This Row],[DIFFERENZA EFFETTIVA - SCARTI]]/Tabella1[[#This Row],[TEMPO EFFETTIVO]]*60,0)</f>
        <v>45</v>
      </c>
    </row>
    <row r="1087" spans="1:27" x14ac:dyDescent="0.25">
      <c r="A1087" s="1">
        <v>44699</v>
      </c>
      <c r="B1087">
        <v>32</v>
      </c>
      <c r="C1087" s="6" t="str">
        <f>VLOOKUP(Tabella1[[#This Row],[COD. OPERATORE]],Tabella3[],2,FALSE)</f>
        <v>ALESSANDRA</v>
      </c>
      <c r="D1087" t="s">
        <v>56</v>
      </c>
      <c r="E1087" t="s">
        <v>414</v>
      </c>
      <c r="F1087" t="s">
        <v>64</v>
      </c>
      <c r="G1087" s="6" t="str">
        <f>VLOOKUP(Tabella1[[#This Row],[COD. MACCHINA]],Tabella35[],2,FALSE)</f>
        <v>MANUALE</v>
      </c>
      <c r="H1087">
        <v>320</v>
      </c>
      <c r="I1087">
        <v>640</v>
      </c>
      <c r="J1087" s="6">
        <f>Tabella1[[#This Row],[ASS. FINALI]]-Tabella1[[#This Row],[ASS.INIZIALI]]</f>
        <v>320</v>
      </c>
      <c r="K1087" t="s">
        <v>58</v>
      </c>
      <c r="L1087">
        <v>1</v>
      </c>
      <c r="M1087" s="6">
        <f>ROUNDDOWN(IF(Tabella1[[#This Row],[DOPPIO OPERATORE '[SI/NO']]]="SI",Tabella1[[#This Row],[DIFFERENZA]]/2,Tabella1[[#This Row],[DIFFERENZA]]),0)</f>
        <v>160</v>
      </c>
      <c r="O1087" s="6">
        <f>Tabella1[[#This Row],[DIFFERENZA EFFETTIVA SE DOPPIO OPERATORE]]-Tabella1[[#This Row],[SCARTI]]</f>
        <v>160</v>
      </c>
      <c r="P1087" s="4">
        <v>0.375</v>
      </c>
      <c r="Q1087" s="4">
        <v>0.45833333333333331</v>
      </c>
      <c r="R1087" s="5">
        <f>Tabella1[[#This Row],[ORA FINE MATTINA]]-Tabella1[[#This Row],[ORA INIZIO MATTINA]]</f>
        <v>8.3333333333333315E-2</v>
      </c>
      <c r="S1087" s="4"/>
      <c r="T1087" s="4"/>
      <c r="U1087" s="5">
        <f>Tabella1[[#This Row],[ORA FINE POMERIGGIO]]-Tabella1[[#This Row],[ORA INIZIO POMERIGGIO]]</f>
        <v>0</v>
      </c>
      <c r="V1087" s="5">
        <f>Tabella1[[#This Row],[TOT. TEMPO POMERIGGIO]]+Tabella1[[#This Row],[TOT. TEMPO MATTINA]]</f>
        <v>8.3333333333333315E-2</v>
      </c>
      <c r="W1087" s="7">
        <f>((HOUR(Tabella1[[#This Row],[TOT. ORE]])*60)+MINUTE(Tabella1[[#This Row],[TOT. ORE]]))</f>
        <v>120</v>
      </c>
      <c r="Y1087" s="6">
        <f>Tabella1[[#This Row],[TOT. MINUTI]]-Tabella1[[#This Row],[FERMO MACCHINA]]</f>
        <v>120</v>
      </c>
      <c r="Z1087" s="6">
        <f>ROUNDDOWN(Tabella1[[#This Row],[DIFFERENZA EFFETTIVA - SCARTI]]/Tabella1[[#This Row],[TEMPO EFFETTIVO]]*60,0)</f>
        <v>80</v>
      </c>
      <c r="AA1087" t="s">
        <v>397</v>
      </c>
    </row>
    <row r="1088" spans="1:27" x14ac:dyDescent="0.25">
      <c r="A1088" s="1">
        <v>44699</v>
      </c>
      <c r="B1088">
        <v>32</v>
      </c>
      <c r="C1088" s="6" t="str">
        <f>VLOOKUP(Tabella1[[#This Row],[COD. OPERATORE]],Tabella3[],2,FALSE)</f>
        <v>ALESSANDRA</v>
      </c>
      <c r="D1088" t="s">
        <v>56</v>
      </c>
      <c r="E1088" t="s">
        <v>415</v>
      </c>
      <c r="F1088" t="s">
        <v>64</v>
      </c>
      <c r="G1088" s="6" t="str">
        <f>VLOOKUP(Tabella1[[#This Row],[COD. MACCHINA]],Tabella35[],2,FALSE)</f>
        <v>MANUALE</v>
      </c>
      <c r="H1088">
        <v>0</v>
      </c>
      <c r="I1088">
        <v>480</v>
      </c>
      <c r="J1088" s="6">
        <f>Tabella1[[#This Row],[ASS. FINALI]]-Tabella1[[#This Row],[ASS.INIZIALI]]</f>
        <v>480</v>
      </c>
      <c r="K1088" t="s">
        <v>58</v>
      </c>
      <c r="L1088">
        <v>1</v>
      </c>
      <c r="M1088" s="6">
        <f>ROUNDDOWN(IF(Tabella1[[#This Row],[DOPPIO OPERATORE '[SI/NO']]]="SI",Tabella1[[#This Row],[DIFFERENZA]]/2,Tabella1[[#This Row],[DIFFERENZA]]),0)</f>
        <v>240</v>
      </c>
      <c r="O1088" s="6">
        <f>Tabella1[[#This Row],[DIFFERENZA EFFETTIVA SE DOPPIO OPERATORE]]-Tabella1[[#This Row],[SCARTI]]</f>
        <v>240</v>
      </c>
      <c r="P1088" s="4">
        <v>0.45833333333333331</v>
      </c>
      <c r="Q1088" s="4">
        <v>0.5</v>
      </c>
      <c r="R1088" s="5">
        <f>Tabella1[[#This Row],[ORA FINE MATTINA]]-Tabella1[[#This Row],[ORA INIZIO MATTINA]]</f>
        <v>4.1666666666666685E-2</v>
      </c>
      <c r="S1088" s="4">
        <v>0.5625</v>
      </c>
      <c r="T1088" s="4">
        <v>0.58680555555555558</v>
      </c>
      <c r="U1088" s="5">
        <f>Tabella1[[#This Row],[ORA FINE POMERIGGIO]]-Tabella1[[#This Row],[ORA INIZIO POMERIGGIO]]</f>
        <v>2.430555555555558E-2</v>
      </c>
      <c r="V1088" s="5">
        <f>Tabella1[[#This Row],[TOT. TEMPO POMERIGGIO]]+Tabella1[[#This Row],[TOT. TEMPO MATTINA]]</f>
        <v>6.5972222222222265E-2</v>
      </c>
      <c r="W1088" s="7">
        <f>((HOUR(Tabella1[[#This Row],[TOT. ORE]])*60)+MINUTE(Tabella1[[#This Row],[TOT. ORE]]))</f>
        <v>95</v>
      </c>
      <c r="Y1088" s="6">
        <f>Tabella1[[#This Row],[TOT. MINUTI]]-Tabella1[[#This Row],[FERMO MACCHINA]]</f>
        <v>95</v>
      </c>
      <c r="Z1088" s="6">
        <f>ROUNDDOWN(Tabella1[[#This Row],[DIFFERENZA EFFETTIVA - SCARTI]]/Tabella1[[#This Row],[TEMPO EFFETTIVO]]*60,0)</f>
        <v>151</v>
      </c>
      <c r="AA1088" t="s">
        <v>397</v>
      </c>
    </row>
    <row r="1089" spans="1:27" x14ac:dyDescent="0.25">
      <c r="A1089" s="1">
        <v>44699</v>
      </c>
      <c r="B1089">
        <v>32</v>
      </c>
      <c r="C1089" s="6" t="str">
        <f>VLOOKUP(Tabella1[[#This Row],[COD. OPERATORE]],Tabella3[],2,FALSE)</f>
        <v>ALESSANDRA</v>
      </c>
      <c r="D1089" t="s">
        <v>74</v>
      </c>
      <c r="E1089" t="s">
        <v>416</v>
      </c>
      <c r="F1089">
        <v>22</v>
      </c>
      <c r="G1089" s="6" t="str">
        <f>VLOOKUP(Tabella1[[#This Row],[COD. MACCHINA]],Tabella35[],2,FALSE)</f>
        <v>LASER VIOLA</v>
      </c>
      <c r="H1089">
        <v>252</v>
      </c>
      <c r="I1089">
        <v>704</v>
      </c>
      <c r="J1089" s="6">
        <f>Tabella1[[#This Row],[ASS. FINALI]]-Tabella1[[#This Row],[ASS.INIZIALI]]</f>
        <v>452</v>
      </c>
      <c r="K1089" t="s">
        <v>20</v>
      </c>
      <c r="M1089" s="6">
        <f>ROUNDDOWN(IF(Tabella1[[#This Row],[DOPPIO OPERATORE '[SI/NO']]]="SI",Tabella1[[#This Row],[DIFFERENZA]]/2,Tabella1[[#This Row],[DIFFERENZA]]),0)</f>
        <v>452</v>
      </c>
      <c r="O1089" s="6">
        <f>Tabella1[[#This Row],[DIFFERENZA EFFETTIVA SE DOPPIO OPERATORE]]-Tabella1[[#This Row],[SCARTI]]</f>
        <v>452</v>
      </c>
      <c r="P1089" s="4">
        <v>0.58680555555555558</v>
      </c>
      <c r="Q1089" s="4">
        <v>0.72916666666666663</v>
      </c>
      <c r="R1089" s="5">
        <f>Tabella1[[#This Row],[ORA FINE MATTINA]]-Tabella1[[#This Row],[ORA INIZIO MATTINA]]</f>
        <v>0.14236111111111105</v>
      </c>
      <c r="S1089" s="4"/>
      <c r="T1089" s="4"/>
      <c r="U1089" s="5">
        <f>Tabella1[[#This Row],[ORA FINE POMERIGGIO]]-Tabella1[[#This Row],[ORA INIZIO POMERIGGIO]]</f>
        <v>0</v>
      </c>
      <c r="V1089" s="5">
        <f>Tabella1[[#This Row],[TOT. TEMPO POMERIGGIO]]+Tabella1[[#This Row],[TOT. TEMPO MATTINA]]</f>
        <v>0.14236111111111105</v>
      </c>
      <c r="W1089" s="7">
        <f>((HOUR(Tabella1[[#This Row],[TOT. ORE]])*60)+MINUTE(Tabella1[[#This Row],[TOT. ORE]]))</f>
        <v>205</v>
      </c>
      <c r="Y1089" s="6">
        <f>Tabella1[[#This Row],[TOT. MINUTI]]-Tabella1[[#This Row],[FERMO MACCHINA]]</f>
        <v>205</v>
      </c>
      <c r="Z1089" s="6">
        <f>ROUNDDOWN(Tabella1[[#This Row],[DIFFERENZA EFFETTIVA - SCARTI]]/Tabella1[[#This Row],[TEMPO EFFETTIVO]]*60,0)</f>
        <v>132</v>
      </c>
    </row>
    <row r="1090" spans="1:27" x14ac:dyDescent="0.25">
      <c r="A1090" s="1">
        <v>44699</v>
      </c>
      <c r="B1090">
        <v>32</v>
      </c>
      <c r="C1090" s="6" t="str">
        <f>VLOOKUP(Tabella1[[#This Row],[COD. OPERATORE]],Tabella3[],2,FALSE)</f>
        <v>ALESSANDRA</v>
      </c>
      <c r="D1090" t="s">
        <v>74</v>
      </c>
      <c r="E1090" t="s">
        <v>131</v>
      </c>
      <c r="F1090">
        <v>4</v>
      </c>
      <c r="G1090" s="6" t="str">
        <f>VLOOKUP(Tabella1[[#This Row],[COD. MACCHINA]],Tabella35[],2,FALSE)</f>
        <v>LASER VERDE</v>
      </c>
      <c r="H1090">
        <v>720</v>
      </c>
      <c r="I1090">
        <v>1170</v>
      </c>
      <c r="J1090" s="6">
        <f>Tabella1[[#This Row],[ASS. FINALI]]-Tabella1[[#This Row],[ASS.INIZIALI]]</f>
        <v>450</v>
      </c>
      <c r="K1090" t="s">
        <v>20</v>
      </c>
      <c r="M1090" s="6">
        <f>ROUNDDOWN(IF(Tabella1[[#This Row],[DOPPIO OPERATORE '[SI/NO']]]="SI",Tabella1[[#This Row],[DIFFERENZA]]/2,Tabella1[[#This Row],[DIFFERENZA]]),0)</f>
        <v>450</v>
      </c>
      <c r="O1090" s="6">
        <f>Tabella1[[#This Row],[DIFFERENZA EFFETTIVA SE DOPPIO OPERATORE]]-Tabella1[[#This Row],[SCARTI]]</f>
        <v>450</v>
      </c>
      <c r="P1090" s="4">
        <v>0.58680555555555558</v>
      </c>
      <c r="Q1090" s="4">
        <v>0.72916666666666663</v>
      </c>
      <c r="R1090" s="5">
        <f>Tabella1[[#This Row],[ORA FINE MATTINA]]-Tabella1[[#This Row],[ORA INIZIO MATTINA]]</f>
        <v>0.14236111111111105</v>
      </c>
      <c r="S1090" s="4"/>
      <c r="T1090" s="4"/>
      <c r="U1090" s="5">
        <f>Tabella1[[#This Row],[ORA FINE POMERIGGIO]]-Tabella1[[#This Row],[ORA INIZIO POMERIGGIO]]</f>
        <v>0</v>
      </c>
      <c r="V1090" s="5">
        <f>Tabella1[[#This Row],[TOT. TEMPO POMERIGGIO]]+Tabella1[[#This Row],[TOT. TEMPO MATTINA]]</f>
        <v>0.14236111111111105</v>
      </c>
      <c r="W1090" s="7">
        <f>((HOUR(Tabella1[[#This Row],[TOT. ORE]])*60)+MINUTE(Tabella1[[#This Row],[TOT. ORE]]))</f>
        <v>205</v>
      </c>
      <c r="Y1090" s="6">
        <f>Tabella1[[#This Row],[TOT. MINUTI]]-Tabella1[[#This Row],[FERMO MACCHINA]]</f>
        <v>205</v>
      </c>
      <c r="Z1090" s="6">
        <f>ROUNDDOWN(Tabella1[[#This Row],[DIFFERENZA EFFETTIVA - SCARTI]]/Tabella1[[#This Row],[TEMPO EFFETTIVO]]*60,0)</f>
        <v>131</v>
      </c>
    </row>
    <row r="1091" spans="1:27" x14ac:dyDescent="0.25">
      <c r="A1091" s="1">
        <v>44700</v>
      </c>
      <c r="B1091">
        <v>32</v>
      </c>
      <c r="C1091" s="6" t="str">
        <f>VLOOKUP(Tabella1[[#This Row],[COD. OPERATORE]],Tabella3[],2,FALSE)</f>
        <v>ALESSANDRA</v>
      </c>
      <c r="D1091" t="s">
        <v>56</v>
      </c>
      <c r="E1091" t="s">
        <v>246</v>
      </c>
      <c r="F1091" t="s">
        <v>64</v>
      </c>
      <c r="G1091" s="6" t="str">
        <f>VLOOKUP(Tabella1[[#This Row],[COD. MACCHINA]],Tabella35[],2,FALSE)</f>
        <v>MANUALE</v>
      </c>
      <c r="H1091">
        <v>1000</v>
      </c>
      <c r="I1091">
        <v>1200</v>
      </c>
      <c r="J1091" s="6">
        <f>Tabella1[[#This Row],[ASS. FINALI]]-Tabella1[[#This Row],[ASS.INIZIALI]]</f>
        <v>200</v>
      </c>
      <c r="K1091" t="s">
        <v>20</v>
      </c>
      <c r="M1091" s="6">
        <f>ROUNDDOWN(IF(Tabella1[[#This Row],[DOPPIO OPERATORE '[SI/NO']]]="SI",Tabella1[[#This Row],[DIFFERENZA]]/2,Tabella1[[#This Row],[DIFFERENZA]]),0)</f>
        <v>200</v>
      </c>
      <c r="O1091" s="6">
        <f>Tabella1[[#This Row],[DIFFERENZA EFFETTIVA SE DOPPIO OPERATORE]]-Tabella1[[#This Row],[SCARTI]]</f>
        <v>200</v>
      </c>
      <c r="P1091" s="4">
        <v>0.3125</v>
      </c>
      <c r="Q1091" s="4">
        <v>0.35416666666666669</v>
      </c>
      <c r="R1091" s="5">
        <f>Tabella1[[#This Row],[ORA FINE MATTINA]]-Tabella1[[#This Row],[ORA INIZIO MATTINA]]</f>
        <v>4.1666666666666685E-2</v>
      </c>
      <c r="S1091" s="4"/>
      <c r="T1091" s="4"/>
      <c r="U1091" s="5">
        <f>Tabella1[[#This Row],[ORA FINE POMERIGGIO]]-Tabella1[[#This Row],[ORA INIZIO POMERIGGIO]]</f>
        <v>0</v>
      </c>
      <c r="V1091" s="5">
        <f>Tabella1[[#This Row],[TOT. TEMPO POMERIGGIO]]+Tabella1[[#This Row],[TOT. TEMPO MATTINA]]</f>
        <v>4.1666666666666685E-2</v>
      </c>
      <c r="W1091" s="7">
        <f>((HOUR(Tabella1[[#This Row],[TOT. ORE]])*60)+MINUTE(Tabella1[[#This Row],[TOT. ORE]]))</f>
        <v>60</v>
      </c>
      <c r="Y1091" s="6">
        <f>Tabella1[[#This Row],[TOT. MINUTI]]-Tabella1[[#This Row],[FERMO MACCHINA]]</f>
        <v>60</v>
      </c>
      <c r="Z1091" s="6">
        <f>ROUNDDOWN(Tabella1[[#This Row],[DIFFERENZA EFFETTIVA - SCARTI]]/Tabella1[[#This Row],[TEMPO EFFETTIVO]]*60,0)</f>
        <v>200</v>
      </c>
    </row>
    <row r="1092" spans="1:27" x14ac:dyDescent="0.25">
      <c r="A1092" s="1">
        <v>44700</v>
      </c>
      <c r="B1092">
        <v>32</v>
      </c>
      <c r="C1092" s="6" t="str">
        <f>VLOOKUP(Tabella1[[#This Row],[COD. OPERATORE]],Tabella3[],2,FALSE)</f>
        <v>ALESSANDRA</v>
      </c>
      <c r="D1092" t="s">
        <v>56</v>
      </c>
      <c r="E1092" t="s">
        <v>246</v>
      </c>
      <c r="F1092" t="s">
        <v>64</v>
      </c>
      <c r="G1092" s="6" t="str">
        <f>VLOOKUP(Tabella1[[#This Row],[COD. MACCHINA]],Tabella35[],2,FALSE)</f>
        <v>MANUALE</v>
      </c>
      <c r="H1092">
        <v>0</v>
      </c>
      <c r="I1092">
        <v>145</v>
      </c>
      <c r="J1092" s="6">
        <f>Tabella1[[#This Row],[ASS. FINALI]]-Tabella1[[#This Row],[ASS.INIZIALI]]</f>
        <v>145</v>
      </c>
      <c r="K1092" t="s">
        <v>20</v>
      </c>
      <c r="M1092" s="6">
        <f>ROUNDDOWN(IF(Tabella1[[#This Row],[DOPPIO OPERATORE '[SI/NO']]]="SI",Tabella1[[#This Row],[DIFFERENZA]]/2,Tabella1[[#This Row],[DIFFERENZA]]),0)</f>
        <v>145</v>
      </c>
      <c r="O1092" s="6">
        <f>Tabella1[[#This Row],[DIFFERENZA EFFETTIVA SE DOPPIO OPERATORE]]-Tabella1[[#This Row],[SCARTI]]</f>
        <v>145</v>
      </c>
      <c r="P1092" s="4">
        <v>0.35416666666666669</v>
      </c>
      <c r="Q1092" s="4">
        <v>0.41666666666666669</v>
      </c>
      <c r="R1092" s="5">
        <f>Tabella1[[#This Row],[ORA FINE MATTINA]]-Tabella1[[#This Row],[ORA INIZIO MATTINA]]</f>
        <v>6.25E-2</v>
      </c>
      <c r="S1092" s="4"/>
      <c r="T1092" s="4"/>
      <c r="U1092" s="5">
        <f>Tabella1[[#This Row],[ORA FINE POMERIGGIO]]-Tabella1[[#This Row],[ORA INIZIO POMERIGGIO]]</f>
        <v>0</v>
      </c>
      <c r="V1092" s="5">
        <f>Tabella1[[#This Row],[TOT. TEMPO POMERIGGIO]]+Tabella1[[#This Row],[TOT. TEMPO MATTINA]]</f>
        <v>6.25E-2</v>
      </c>
      <c r="W1092" s="7">
        <f>((HOUR(Tabella1[[#This Row],[TOT. ORE]])*60)+MINUTE(Tabella1[[#This Row],[TOT. ORE]]))</f>
        <v>90</v>
      </c>
      <c r="Y1092" s="6">
        <f>Tabella1[[#This Row],[TOT. MINUTI]]-Tabella1[[#This Row],[FERMO MACCHINA]]</f>
        <v>90</v>
      </c>
      <c r="Z1092" s="6">
        <f>ROUNDDOWN(Tabella1[[#This Row],[DIFFERENZA EFFETTIVA - SCARTI]]/Tabella1[[#This Row],[TEMPO EFFETTIVO]]*60,0)</f>
        <v>96</v>
      </c>
      <c r="AA1092" t="s">
        <v>417</v>
      </c>
    </row>
    <row r="1093" spans="1:27" x14ac:dyDescent="0.25">
      <c r="A1093" s="1">
        <v>44700</v>
      </c>
      <c r="B1093">
        <v>32</v>
      </c>
      <c r="C1093" s="6" t="str">
        <f>VLOOKUP(Tabella1[[#This Row],[COD. OPERATORE]],Tabella3[],2,FALSE)</f>
        <v>ALESSANDRA</v>
      </c>
      <c r="D1093" t="s">
        <v>56</v>
      </c>
      <c r="E1093" t="s">
        <v>246</v>
      </c>
      <c r="F1093" t="s">
        <v>64</v>
      </c>
      <c r="G1093" s="6" t="str">
        <f>VLOOKUP(Tabella1[[#This Row],[COD. MACCHINA]],Tabella35[],2,FALSE)</f>
        <v>MANUALE</v>
      </c>
      <c r="H1093">
        <v>145</v>
      </c>
      <c r="I1093">
        <v>436</v>
      </c>
      <c r="J1093" s="6">
        <f>Tabella1[[#This Row],[ASS. FINALI]]-Tabella1[[#This Row],[ASS.INIZIALI]]</f>
        <v>291</v>
      </c>
      <c r="K1093" t="s">
        <v>20</v>
      </c>
      <c r="M1093" s="6">
        <f>ROUNDDOWN(IF(Tabella1[[#This Row],[DOPPIO OPERATORE '[SI/NO']]]="SI",Tabella1[[#This Row],[DIFFERENZA]]/2,Tabella1[[#This Row],[DIFFERENZA]]),0)</f>
        <v>291</v>
      </c>
      <c r="O1093" s="6">
        <f>Tabella1[[#This Row],[DIFFERENZA EFFETTIVA SE DOPPIO OPERATORE]]-Tabella1[[#This Row],[SCARTI]]</f>
        <v>291</v>
      </c>
      <c r="P1093" s="4">
        <v>0.61805555555555558</v>
      </c>
      <c r="Q1093" s="4">
        <v>0.72916666666666663</v>
      </c>
      <c r="R1093" s="5">
        <f>Tabella1[[#This Row],[ORA FINE MATTINA]]-Tabella1[[#This Row],[ORA INIZIO MATTINA]]</f>
        <v>0.11111111111111105</v>
      </c>
      <c r="S1093" s="4"/>
      <c r="T1093" s="4"/>
      <c r="U1093" s="5">
        <f>Tabella1[[#This Row],[ORA FINE POMERIGGIO]]-Tabella1[[#This Row],[ORA INIZIO POMERIGGIO]]</f>
        <v>0</v>
      </c>
      <c r="V1093" s="5">
        <f>Tabella1[[#This Row],[TOT. TEMPO POMERIGGIO]]+Tabella1[[#This Row],[TOT. TEMPO MATTINA]]</f>
        <v>0.11111111111111105</v>
      </c>
      <c r="W1093" s="7">
        <f>((HOUR(Tabella1[[#This Row],[TOT. ORE]])*60)+MINUTE(Tabella1[[#This Row],[TOT. ORE]]))</f>
        <v>160</v>
      </c>
      <c r="Y1093" s="6">
        <f>Tabella1[[#This Row],[TOT. MINUTI]]-Tabella1[[#This Row],[FERMO MACCHINA]]</f>
        <v>160</v>
      </c>
      <c r="Z1093" s="6">
        <f>ROUNDDOWN(Tabella1[[#This Row],[DIFFERENZA EFFETTIVA - SCARTI]]/Tabella1[[#This Row],[TEMPO EFFETTIVO]]*60,0)</f>
        <v>109</v>
      </c>
      <c r="AA1093" t="s">
        <v>66</v>
      </c>
    </row>
    <row r="1094" spans="1:27" x14ac:dyDescent="0.25">
      <c r="A1094" s="1">
        <v>44701</v>
      </c>
      <c r="B1094">
        <v>32</v>
      </c>
      <c r="C1094" s="6" t="str">
        <f>VLOOKUP(Tabella1[[#This Row],[COD. OPERATORE]],Tabella3[],2,FALSE)</f>
        <v>ALESSANDRA</v>
      </c>
      <c r="D1094" t="s">
        <v>16</v>
      </c>
      <c r="E1094" t="s">
        <v>26</v>
      </c>
      <c r="F1094">
        <v>6</v>
      </c>
      <c r="G1094" s="6" t="str">
        <f>VLOOKUP(Tabella1[[#This Row],[COD. MACCHINA]],Tabella35[],2,FALSE)</f>
        <v>MSA matr.4319</v>
      </c>
      <c r="H1094">
        <v>604130</v>
      </c>
      <c r="I1094">
        <v>604631</v>
      </c>
      <c r="J1094" s="6">
        <f>Tabella1[[#This Row],[ASS. FINALI]]-Tabella1[[#This Row],[ASS.INIZIALI]]</f>
        <v>501</v>
      </c>
      <c r="K1094" t="s">
        <v>20</v>
      </c>
      <c r="M1094" s="6">
        <f>ROUNDDOWN(IF(Tabella1[[#This Row],[DOPPIO OPERATORE '[SI/NO']]]="SI",Tabella1[[#This Row],[DIFFERENZA]]/2,Tabella1[[#This Row],[DIFFERENZA]]),0)</f>
        <v>501</v>
      </c>
      <c r="O1094" s="6">
        <f>Tabella1[[#This Row],[DIFFERENZA EFFETTIVA SE DOPPIO OPERATORE]]-Tabella1[[#This Row],[SCARTI]]</f>
        <v>501</v>
      </c>
      <c r="P1094" s="4">
        <v>0.3125</v>
      </c>
      <c r="Q1094" s="4">
        <v>0.44791666666666669</v>
      </c>
      <c r="R1094" s="5">
        <f>Tabella1[[#This Row],[ORA FINE MATTINA]]-Tabella1[[#This Row],[ORA INIZIO MATTINA]]</f>
        <v>0.13541666666666669</v>
      </c>
      <c r="S1094" s="4"/>
      <c r="T1094" s="4"/>
      <c r="U1094" s="5">
        <f>Tabella1[[#This Row],[ORA FINE POMERIGGIO]]-Tabella1[[#This Row],[ORA INIZIO POMERIGGIO]]</f>
        <v>0</v>
      </c>
      <c r="V1094" s="5">
        <f>Tabella1[[#This Row],[TOT. TEMPO POMERIGGIO]]+Tabella1[[#This Row],[TOT. TEMPO MATTINA]]</f>
        <v>0.13541666666666669</v>
      </c>
      <c r="W1094" s="7">
        <f>((HOUR(Tabella1[[#This Row],[TOT. ORE]])*60)+MINUTE(Tabella1[[#This Row],[TOT. ORE]]))</f>
        <v>195</v>
      </c>
      <c r="Y1094" s="6">
        <f>Tabella1[[#This Row],[TOT. MINUTI]]-Tabella1[[#This Row],[FERMO MACCHINA]]</f>
        <v>195</v>
      </c>
      <c r="Z1094" s="6">
        <f>ROUNDDOWN(Tabella1[[#This Row],[DIFFERENZA EFFETTIVA - SCARTI]]/Tabella1[[#This Row],[TEMPO EFFETTIVO]]*60,0)</f>
        <v>154</v>
      </c>
      <c r="AA1094" t="s">
        <v>418</v>
      </c>
    </row>
    <row r="1095" spans="1:27" x14ac:dyDescent="0.25">
      <c r="A1095" s="1">
        <v>44701</v>
      </c>
      <c r="B1095">
        <v>32</v>
      </c>
      <c r="C1095" s="6" t="str">
        <f>VLOOKUP(Tabella1[[#This Row],[COD. OPERATORE]],Tabella3[],2,FALSE)</f>
        <v>ALESSANDRA</v>
      </c>
      <c r="D1095" t="s">
        <v>56</v>
      </c>
      <c r="E1095" t="s">
        <v>246</v>
      </c>
      <c r="F1095" t="s">
        <v>64</v>
      </c>
      <c r="G1095" s="6" t="str">
        <f>VLOOKUP(Tabella1[[#This Row],[COD. MACCHINA]],Tabella35[],2,FALSE)</f>
        <v>MANUALE</v>
      </c>
      <c r="H1095">
        <v>436</v>
      </c>
      <c r="I1095">
        <v>1040</v>
      </c>
      <c r="J1095" s="6">
        <f>Tabella1[[#This Row],[ASS. FINALI]]-Tabella1[[#This Row],[ASS.INIZIALI]]</f>
        <v>604</v>
      </c>
      <c r="K1095" t="s">
        <v>20</v>
      </c>
      <c r="M1095" s="6">
        <f>ROUNDDOWN(IF(Tabella1[[#This Row],[DOPPIO OPERATORE '[SI/NO']]]="SI",Tabella1[[#This Row],[DIFFERENZA]]/2,Tabella1[[#This Row],[DIFFERENZA]]),0)</f>
        <v>604</v>
      </c>
      <c r="O1095" s="6">
        <f>Tabella1[[#This Row],[DIFFERENZA EFFETTIVA SE DOPPIO OPERATORE]]-Tabella1[[#This Row],[SCARTI]]</f>
        <v>604</v>
      </c>
      <c r="P1095" s="4">
        <v>0.44791666666666669</v>
      </c>
      <c r="Q1095" s="4">
        <v>0.5</v>
      </c>
      <c r="R1095" s="5">
        <f>Tabella1[[#This Row],[ORA FINE MATTINA]]-Tabella1[[#This Row],[ORA INIZIO MATTINA]]</f>
        <v>5.2083333333333315E-2</v>
      </c>
      <c r="S1095" s="4">
        <v>0.5625</v>
      </c>
      <c r="T1095" s="4">
        <v>0.72916666666666663</v>
      </c>
      <c r="U1095" s="5">
        <f>Tabella1[[#This Row],[ORA FINE POMERIGGIO]]-Tabella1[[#This Row],[ORA INIZIO POMERIGGIO]]</f>
        <v>0.16666666666666663</v>
      </c>
      <c r="V1095" s="5">
        <f>Tabella1[[#This Row],[TOT. TEMPO POMERIGGIO]]+Tabella1[[#This Row],[TOT. TEMPO MATTINA]]</f>
        <v>0.21874999999999994</v>
      </c>
      <c r="W1095" s="7">
        <f>((HOUR(Tabella1[[#This Row],[TOT. ORE]])*60)+MINUTE(Tabella1[[#This Row],[TOT. ORE]]))</f>
        <v>315</v>
      </c>
      <c r="Y1095" s="6">
        <f>Tabella1[[#This Row],[TOT. MINUTI]]-Tabella1[[#This Row],[FERMO MACCHINA]]</f>
        <v>315</v>
      </c>
      <c r="Z1095" s="6">
        <f>ROUNDDOWN(Tabella1[[#This Row],[DIFFERENZA EFFETTIVA - SCARTI]]/Tabella1[[#This Row],[TEMPO EFFETTIVO]]*60,0)</f>
        <v>115</v>
      </c>
      <c r="AA1095" t="s">
        <v>419</v>
      </c>
    </row>
    <row r="1096" spans="1:27" x14ac:dyDescent="0.25">
      <c r="A1096" s="1">
        <v>44704</v>
      </c>
      <c r="B1096">
        <v>32</v>
      </c>
      <c r="C1096" s="6" t="str">
        <f>VLOOKUP(Tabella1[[#This Row],[COD. OPERATORE]],Tabella3[],2,FALSE)</f>
        <v>ALESSANDRA</v>
      </c>
      <c r="D1096" t="s">
        <v>56</v>
      </c>
      <c r="E1096" t="s">
        <v>246</v>
      </c>
      <c r="F1096" t="s">
        <v>64</v>
      </c>
      <c r="G1096" s="6" t="str">
        <f>VLOOKUP(Tabella1[[#This Row],[COD. MACCHINA]],Tabella35[],2,FALSE)</f>
        <v>MANUALE</v>
      </c>
      <c r="H1096">
        <v>1040</v>
      </c>
      <c r="I1096">
        <v>1200</v>
      </c>
      <c r="J1096" s="6">
        <f>Tabella1[[#This Row],[ASS. FINALI]]-Tabella1[[#This Row],[ASS.INIZIALI]]</f>
        <v>160</v>
      </c>
      <c r="K1096" t="s">
        <v>20</v>
      </c>
      <c r="M1096" s="6">
        <f>ROUNDDOWN(IF(Tabella1[[#This Row],[DOPPIO OPERATORE '[SI/NO']]]="SI",Tabella1[[#This Row],[DIFFERENZA]]/2,Tabella1[[#This Row],[DIFFERENZA]]),0)</f>
        <v>160</v>
      </c>
      <c r="O1096" s="6">
        <f>Tabella1[[#This Row],[DIFFERENZA EFFETTIVA SE DOPPIO OPERATORE]]-Tabella1[[#This Row],[SCARTI]]</f>
        <v>160</v>
      </c>
      <c r="P1096" s="4">
        <v>0.3125</v>
      </c>
      <c r="Q1096" s="4">
        <v>0.36805555555555558</v>
      </c>
      <c r="R1096" s="5">
        <f>Tabella1[[#This Row],[ORA FINE MATTINA]]-Tabella1[[#This Row],[ORA INIZIO MATTINA]]</f>
        <v>5.555555555555558E-2</v>
      </c>
      <c r="S1096" s="4"/>
      <c r="T1096" s="4"/>
      <c r="U1096" s="5">
        <f>Tabella1[[#This Row],[ORA FINE POMERIGGIO]]-Tabella1[[#This Row],[ORA INIZIO POMERIGGIO]]</f>
        <v>0</v>
      </c>
      <c r="V1096" s="5">
        <f>Tabella1[[#This Row],[TOT. TEMPO POMERIGGIO]]+Tabella1[[#This Row],[TOT. TEMPO MATTINA]]</f>
        <v>5.555555555555558E-2</v>
      </c>
      <c r="W1096" s="7">
        <f>((HOUR(Tabella1[[#This Row],[TOT. ORE]])*60)+MINUTE(Tabella1[[#This Row],[TOT. ORE]]))</f>
        <v>80</v>
      </c>
      <c r="Y1096" s="6">
        <f>Tabella1[[#This Row],[TOT. MINUTI]]-Tabella1[[#This Row],[FERMO MACCHINA]]</f>
        <v>80</v>
      </c>
      <c r="Z1096" s="6">
        <f>ROUNDDOWN(Tabella1[[#This Row],[DIFFERENZA EFFETTIVA - SCARTI]]/Tabella1[[#This Row],[TEMPO EFFETTIVO]]*60,0)</f>
        <v>120</v>
      </c>
    </row>
    <row r="1097" spans="1:27" x14ac:dyDescent="0.25">
      <c r="A1097" s="1">
        <v>44704</v>
      </c>
      <c r="B1097">
        <v>32</v>
      </c>
      <c r="C1097" s="6" t="str">
        <f>VLOOKUP(Tabella1[[#This Row],[COD. OPERATORE]],Tabella3[],2,FALSE)</f>
        <v>ALESSANDRA</v>
      </c>
      <c r="D1097" t="s">
        <v>16</v>
      </c>
      <c r="E1097" t="s">
        <v>420</v>
      </c>
      <c r="F1097" t="s">
        <v>64</v>
      </c>
      <c r="G1097" s="6" t="str">
        <f>VLOOKUP(Tabella1[[#This Row],[COD. MACCHINA]],Tabella35[],2,FALSE)</f>
        <v>MANUALE</v>
      </c>
      <c r="H1097">
        <v>0</v>
      </c>
      <c r="I1097">
        <v>11500</v>
      </c>
      <c r="J1097" s="6">
        <f>Tabella1[[#This Row],[ASS. FINALI]]-Tabella1[[#This Row],[ASS.INIZIALI]]</f>
        <v>11500</v>
      </c>
      <c r="K1097" t="s">
        <v>20</v>
      </c>
      <c r="M1097" s="6">
        <f>ROUNDDOWN(IF(Tabella1[[#This Row],[DOPPIO OPERATORE '[SI/NO']]]="SI",Tabella1[[#This Row],[DIFFERENZA]]/2,Tabella1[[#This Row],[DIFFERENZA]]),0)</f>
        <v>11500</v>
      </c>
      <c r="O1097" s="6">
        <f>Tabella1[[#This Row],[DIFFERENZA EFFETTIVA SE DOPPIO OPERATORE]]-Tabella1[[#This Row],[SCARTI]]</f>
        <v>11500</v>
      </c>
      <c r="P1097" s="4">
        <v>0.36805555555555558</v>
      </c>
      <c r="Q1097" s="4">
        <v>0.5</v>
      </c>
      <c r="R1097" s="5">
        <f>Tabella1[[#This Row],[ORA FINE MATTINA]]-Tabella1[[#This Row],[ORA INIZIO MATTINA]]</f>
        <v>0.13194444444444442</v>
      </c>
      <c r="S1097" s="4">
        <v>0.5625</v>
      </c>
      <c r="T1097" s="4">
        <v>0.625</v>
      </c>
      <c r="U1097" s="5">
        <f>Tabella1[[#This Row],[ORA FINE POMERIGGIO]]-Tabella1[[#This Row],[ORA INIZIO POMERIGGIO]]</f>
        <v>6.25E-2</v>
      </c>
      <c r="V1097" s="5">
        <f>Tabella1[[#This Row],[TOT. TEMPO POMERIGGIO]]+Tabella1[[#This Row],[TOT. TEMPO MATTINA]]</f>
        <v>0.19444444444444442</v>
      </c>
      <c r="W1097" s="7">
        <f>((HOUR(Tabella1[[#This Row],[TOT. ORE]])*60)+MINUTE(Tabella1[[#This Row],[TOT. ORE]]))</f>
        <v>280</v>
      </c>
      <c r="Y1097" s="6">
        <f>Tabella1[[#This Row],[TOT. MINUTI]]-Tabella1[[#This Row],[FERMO MACCHINA]]</f>
        <v>280</v>
      </c>
      <c r="Z1097" s="6">
        <f>ROUNDDOWN(Tabella1[[#This Row],[DIFFERENZA EFFETTIVA - SCARTI]]/Tabella1[[#This Row],[TEMPO EFFETTIVO]]*60,0)</f>
        <v>2464</v>
      </c>
      <c r="AA1097" t="s">
        <v>422</v>
      </c>
    </row>
    <row r="1098" spans="1:27" x14ac:dyDescent="0.25">
      <c r="A1098" s="1">
        <v>44704</v>
      </c>
      <c r="B1098">
        <v>32</v>
      </c>
      <c r="C1098" s="6" t="str">
        <f>VLOOKUP(Tabella1[[#This Row],[COD. OPERATORE]],Tabella3[],2,FALSE)</f>
        <v>ALESSANDRA</v>
      </c>
      <c r="D1098" t="s">
        <v>16</v>
      </c>
      <c r="E1098" t="s">
        <v>421</v>
      </c>
      <c r="F1098" t="s">
        <v>64</v>
      </c>
      <c r="G1098" s="6" t="str">
        <f>VLOOKUP(Tabella1[[#This Row],[COD. MACCHINA]],Tabella35[],2,FALSE)</f>
        <v>MANUALE</v>
      </c>
      <c r="H1098">
        <v>0</v>
      </c>
      <c r="I1098">
        <v>11500</v>
      </c>
      <c r="J1098" s="6">
        <f>Tabella1[[#This Row],[ASS. FINALI]]-Tabella1[[#This Row],[ASS.INIZIALI]]</f>
        <v>11500</v>
      </c>
      <c r="K1098" t="s">
        <v>20</v>
      </c>
      <c r="M1098" s="6">
        <f>ROUNDDOWN(IF(Tabella1[[#This Row],[DOPPIO OPERATORE '[SI/NO']]]="SI",Tabella1[[#This Row],[DIFFERENZA]]/2,Tabella1[[#This Row],[DIFFERENZA]]),0)</f>
        <v>11500</v>
      </c>
      <c r="O1098" s="6">
        <f>Tabella1[[#This Row],[DIFFERENZA EFFETTIVA SE DOPPIO OPERATORE]]-Tabella1[[#This Row],[SCARTI]]</f>
        <v>11500</v>
      </c>
      <c r="P1098" s="4">
        <v>0.36805555555555558</v>
      </c>
      <c r="Q1098" s="4">
        <v>0.5</v>
      </c>
      <c r="R1098" s="5">
        <f>Tabella1[[#This Row],[ORA FINE MATTINA]]-Tabella1[[#This Row],[ORA INIZIO MATTINA]]</f>
        <v>0.13194444444444442</v>
      </c>
      <c r="S1098" s="4">
        <v>0.5625</v>
      </c>
      <c r="T1098" s="4">
        <v>0.625</v>
      </c>
      <c r="U1098" s="5">
        <f>Tabella1[[#This Row],[ORA FINE POMERIGGIO]]-Tabella1[[#This Row],[ORA INIZIO POMERIGGIO]]</f>
        <v>6.25E-2</v>
      </c>
      <c r="V1098" s="5">
        <f>Tabella1[[#This Row],[TOT. TEMPO POMERIGGIO]]+Tabella1[[#This Row],[TOT. TEMPO MATTINA]]</f>
        <v>0.19444444444444442</v>
      </c>
      <c r="W1098" s="7">
        <f>((HOUR(Tabella1[[#This Row],[TOT. ORE]])*60)+MINUTE(Tabella1[[#This Row],[TOT. ORE]]))</f>
        <v>280</v>
      </c>
      <c r="Y1098" s="6">
        <f>Tabella1[[#This Row],[TOT. MINUTI]]-Tabella1[[#This Row],[FERMO MACCHINA]]</f>
        <v>280</v>
      </c>
      <c r="Z1098" s="6">
        <f>ROUNDDOWN(Tabella1[[#This Row],[DIFFERENZA EFFETTIVA - SCARTI]]/Tabella1[[#This Row],[TEMPO EFFETTIVO]]*60,0)</f>
        <v>2464</v>
      </c>
      <c r="AA1098" t="s">
        <v>422</v>
      </c>
    </row>
    <row r="1099" spans="1:27" x14ac:dyDescent="0.25">
      <c r="A1099" s="1">
        <v>44704</v>
      </c>
      <c r="B1099">
        <v>32</v>
      </c>
      <c r="C1099" s="6" t="str">
        <f>VLOOKUP(Tabella1[[#This Row],[COD. OPERATORE]],Tabella3[],2,FALSE)</f>
        <v>ALESSANDRA</v>
      </c>
      <c r="D1099" t="s">
        <v>56</v>
      </c>
      <c r="E1099" t="s">
        <v>423</v>
      </c>
      <c r="F1099" t="s">
        <v>64</v>
      </c>
      <c r="G1099" s="6" t="str">
        <f>VLOOKUP(Tabella1[[#This Row],[COD. MACCHINA]],Tabella35[],2,FALSE)</f>
        <v>MANUALE</v>
      </c>
      <c r="H1099">
        <v>250</v>
      </c>
      <c r="I1099">
        <v>660</v>
      </c>
      <c r="J1099" s="6">
        <f>Tabella1[[#This Row],[ASS. FINALI]]-Tabella1[[#This Row],[ASS.INIZIALI]]</f>
        <v>410</v>
      </c>
      <c r="K1099" t="s">
        <v>58</v>
      </c>
      <c r="L1099">
        <v>1</v>
      </c>
      <c r="M1099" s="6">
        <f>ROUNDDOWN(IF(Tabella1[[#This Row],[DOPPIO OPERATORE '[SI/NO']]]="SI",Tabella1[[#This Row],[DIFFERENZA]]/2,Tabella1[[#This Row],[DIFFERENZA]]),0)</f>
        <v>205</v>
      </c>
      <c r="O1099" s="6">
        <f>Tabella1[[#This Row],[DIFFERENZA EFFETTIVA SE DOPPIO OPERATORE]]-Tabella1[[#This Row],[SCARTI]]</f>
        <v>205</v>
      </c>
      <c r="P1099" s="4">
        <v>0.625</v>
      </c>
      <c r="Q1099" s="4">
        <v>0.72916666666666663</v>
      </c>
      <c r="R1099" s="5">
        <f>Tabella1[[#This Row],[ORA FINE MATTINA]]-Tabella1[[#This Row],[ORA INIZIO MATTINA]]</f>
        <v>0.10416666666666663</v>
      </c>
      <c r="S1099" s="4"/>
      <c r="T1099" s="4"/>
      <c r="U1099" s="5">
        <f>Tabella1[[#This Row],[ORA FINE POMERIGGIO]]-Tabella1[[#This Row],[ORA INIZIO POMERIGGIO]]</f>
        <v>0</v>
      </c>
      <c r="V1099" s="5">
        <f>Tabella1[[#This Row],[TOT. TEMPO POMERIGGIO]]+Tabella1[[#This Row],[TOT. TEMPO MATTINA]]</f>
        <v>0.10416666666666663</v>
      </c>
      <c r="W1099" s="7">
        <f>((HOUR(Tabella1[[#This Row],[TOT. ORE]])*60)+MINUTE(Tabella1[[#This Row],[TOT. ORE]]))</f>
        <v>150</v>
      </c>
      <c r="Y1099" s="6">
        <f>Tabella1[[#This Row],[TOT. MINUTI]]-Tabella1[[#This Row],[FERMO MACCHINA]]</f>
        <v>150</v>
      </c>
      <c r="Z1099" s="6">
        <f>ROUNDDOWN(Tabella1[[#This Row],[DIFFERENZA EFFETTIVA - SCARTI]]/Tabella1[[#This Row],[TEMPO EFFETTIVO]]*60,0)</f>
        <v>82</v>
      </c>
    </row>
    <row r="1100" spans="1:27" x14ac:dyDescent="0.25">
      <c r="A1100" s="1">
        <v>44705</v>
      </c>
      <c r="B1100">
        <v>32</v>
      </c>
      <c r="C1100" s="6" t="str">
        <f>VLOOKUP(Tabella1[[#This Row],[COD. OPERATORE]],Tabella3[],2,FALSE)</f>
        <v>ALESSANDRA</v>
      </c>
      <c r="D1100" t="s">
        <v>56</v>
      </c>
      <c r="E1100" t="s">
        <v>423</v>
      </c>
      <c r="F1100" t="s">
        <v>64</v>
      </c>
      <c r="G1100" s="6" t="str">
        <f>VLOOKUP(Tabella1[[#This Row],[COD. MACCHINA]],Tabella35[],2,FALSE)</f>
        <v>MANUALE</v>
      </c>
      <c r="H1100">
        <v>660</v>
      </c>
      <c r="I1100">
        <v>2225</v>
      </c>
      <c r="J1100" s="6">
        <f>Tabella1[[#This Row],[ASS. FINALI]]-Tabella1[[#This Row],[ASS.INIZIALI]]</f>
        <v>1565</v>
      </c>
      <c r="K1100" t="s">
        <v>20</v>
      </c>
      <c r="M1100" s="6">
        <f>ROUNDDOWN(IF(Tabella1[[#This Row],[DOPPIO OPERATORE '[SI/NO']]]="SI",Tabella1[[#This Row],[DIFFERENZA]]/2,Tabella1[[#This Row],[DIFFERENZA]]),0)</f>
        <v>1565</v>
      </c>
      <c r="O1100" s="6">
        <f>Tabella1[[#This Row],[DIFFERENZA EFFETTIVA SE DOPPIO OPERATORE]]-Tabella1[[#This Row],[SCARTI]]</f>
        <v>1565</v>
      </c>
      <c r="P1100" s="4">
        <v>0.3125</v>
      </c>
      <c r="Q1100" s="4">
        <v>0.5</v>
      </c>
      <c r="R1100" s="5">
        <f>Tabella1[[#This Row],[ORA FINE MATTINA]]-Tabella1[[#This Row],[ORA INIZIO MATTINA]]</f>
        <v>0.1875</v>
      </c>
      <c r="S1100" s="4">
        <v>0.5625</v>
      </c>
      <c r="T1100" s="4">
        <v>0.72916666666666663</v>
      </c>
      <c r="U1100" s="5">
        <f>Tabella1[[#This Row],[ORA FINE POMERIGGIO]]-Tabella1[[#This Row],[ORA INIZIO POMERIGGIO]]</f>
        <v>0.16666666666666663</v>
      </c>
      <c r="V1100" s="5">
        <f>Tabella1[[#This Row],[TOT. TEMPO POMERIGGIO]]+Tabella1[[#This Row],[TOT. TEMPO MATTINA]]</f>
        <v>0.35416666666666663</v>
      </c>
      <c r="W1100" s="7">
        <f>((HOUR(Tabella1[[#This Row],[TOT. ORE]])*60)+MINUTE(Tabella1[[#This Row],[TOT. ORE]]))</f>
        <v>510</v>
      </c>
      <c r="Y1100" s="6">
        <f>Tabella1[[#This Row],[TOT. MINUTI]]-Tabella1[[#This Row],[FERMO MACCHINA]]</f>
        <v>510</v>
      </c>
      <c r="Z1100" s="6">
        <f>ROUNDDOWN(Tabella1[[#This Row],[DIFFERENZA EFFETTIVA - SCARTI]]/Tabella1[[#This Row],[TEMPO EFFETTIVO]]*60,0)</f>
        <v>184</v>
      </c>
      <c r="AA1100" t="s">
        <v>397</v>
      </c>
    </row>
    <row r="1101" spans="1:27" x14ac:dyDescent="0.25">
      <c r="A1101" s="1">
        <v>44706</v>
      </c>
      <c r="B1101">
        <v>32</v>
      </c>
      <c r="C1101" s="6" t="str">
        <f>VLOOKUP(Tabella1[[#This Row],[COD. OPERATORE]],Tabella3[],2,FALSE)</f>
        <v>ALESSANDRA</v>
      </c>
      <c r="D1101" t="s">
        <v>56</v>
      </c>
      <c r="E1101" t="s">
        <v>423</v>
      </c>
      <c r="F1101" t="s">
        <v>64</v>
      </c>
      <c r="G1101" s="6" t="str">
        <f>VLOOKUP(Tabella1[[#This Row],[COD. MACCHINA]],Tabella35[],2,FALSE)</f>
        <v>MANUALE</v>
      </c>
      <c r="H1101">
        <v>2225</v>
      </c>
      <c r="I1101">
        <v>2700</v>
      </c>
      <c r="J1101" s="6">
        <f>Tabella1[[#This Row],[ASS. FINALI]]-Tabella1[[#This Row],[ASS.INIZIALI]]</f>
        <v>475</v>
      </c>
      <c r="K1101" t="s">
        <v>58</v>
      </c>
      <c r="L1101">
        <v>11</v>
      </c>
      <c r="M1101" s="6">
        <f>ROUNDDOWN(IF(Tabella1[[#This Row],[DOPPIO OPERATORE '[SI/NO']]]="SI",Tabella1[[#This Row],[DIFFERENZA]]/2,Tabella1[[#This Row],[DIFFERENZA]]),0)</f>
        <v>237</v>
      </c>
      <c r="O1101" s="6">
        <f>Tabella1[[#This Row],[DIFFERENZA EFFETTIVA SE DOPPIO OPERATORE]]-Tabella1[[#This Row],[SCARTI]]</f>
        <v>237</v>
      </c>
      <c r="P1101" s="4">
        <v>0.625</v>
      </c>
      <c r="Q1101" s="4">
        <v>0.72916666666666663</v>
      </c>
      <c r="R1101" s="5">
        <f>Tabella1[[#This Row],[ORA FINE MATTINA]]-Tabella1[[#This Row],[ORA INIZIO MATTINA]]</f>
        <v>0.10416666666666663</v>
      </c>
      <c r="S1101" s="4"/>
      <c r="T1101" s="4"/>
      <c r="U1101" s="5">
        <f>Tabella1[[#This Row],[ORA FINE POMERIGGIO]]-Tabella1[[#This Row],[ORA INIZIO POMERIGGIO]]</f>
        <v>0</v>
      </c>
      <c r="V1101" s="5">
        <f>Tabella1[[#This Row],[TOT. TEMPO POMERIGGIO]]+Tabella1[[#This Row],[TOT. TEMPO MATTINA]]</f>
        <v>0.10416666666666663</v>
      </c>
      <c r="W1101" s="7">
        <f>((HOUR(Tabella1[[#This Row],[TOT. ORE]])*60)+MINUTE(Tabella1[[#This Row],[TOT. ORE]]))</f>
        <v>150</v>
      </c>
      <c r="Y1101" s="6">
        <f>Tabella1[[#This Row],[TOT. MINUTI]]-Tabella1[[#This Row],[FERMO MACCHINA]]</f>
        <v>150</v>
      </c>
      <c r="Z1101" s="6">
        <f>ROUNDDOWN(Tabella1[[#This Row],[DIFFERENZA EFFETTIVA - SCARTI]]/Tabella1[[#This Row],[TEMPO EFFETTIVO]]*60,0)</f>
        <v>94</v>
      </c>
      <c r="AA1101" t="s">
        <v>397</v>
      </c>
    </row>
    <row r="1102" spans="1:27" x14ac:dyDescent="0.25">
      <c r="A1102" s="1">
        <v>44707</v>
      </c>
      <c r="B1102">
        <v>32</v>
      </c>
      <c r="C1102" s="6" t="str">
        <f>VLOOKUP(Tabella1[[#This Row],[COD. OPERATORE]],Tabella3[],2,FALSE)</f>
        <v>ALESSANDRA</v>
      </c>
      <c r="D1102" t="s">
        <v>54</v>
      </c>
      <c r="E1102" t="s">
        <v>323</v>
      </c>
      <c r="F1102">
        <v>7</v>
      </c>
      <c r="G1102" s="6" t="str">
        <f>VLOOKUP(Tabella1[[#This Row],[COD. MACCHINA]],Tabella35[],2,FALSE)</f>
        <v>MSA matr.2316</v>
      </c>
      <c r="H1102">
        <v>0</v>
      </c>
      <c r="I1102">
        <v>100</v>
      </c>
      <c r="J1102" s="6">
        <f>Tabella1[[#This Row],[ASS. FINALI]]-Tabella1[[#This Row],[ASS.INIZIALI]]</f>
        <v>100</v>
      </c>
      <c r="K1102" t="s">
        <v>20</v>
      </c>
      <c r="M1102" s="6">
        <f>ROUNDDOWN(IF(Tabella1[[#This Row],[DOPPIO OPERATORE '[SI/NO']]]="SI",Tabella1[[#This Row],[DIFFERENZA]]/2,Tabella1[[#This Row],[DIFFERENZA]]),0)</f>
        <v>100</v>
      </c>
      <c r="O1102" s="6">
        <f>Tabella1[[#This Row],[DIFFERENZA EFFETTIVA SE DOPPIO OPERATORE]]-Tabella1[[#This Row],[SCARTI]]</f>
        <v>100</v>
      </c>
      <c r="P1102" s="4">
        <v>0.3125</v>
      </c>
      <c r="Q1102" s="4">
        <v>0.375</v>
      </c>
      <c r="R1102" s="5">
        <f>Tabella1[[#This Row],[ORA FINE MATTINA]]-Tabella1[[#This Row],[ORA INIZIO MATTINA]]</f>
        <v>6.25E-2</v>
      </c>
      <c r="S1102" s="4"/>
      <c r="T1102" s="4"/>
      <c r="U1102" s="5">
        <f>Tabella1[[#This Row],[ORA FINE POMERIGGIO]]-Tabella1[[#This Row],[ORA INIZIO POMERIGGIO]]</f>
        <v>0</v>
      </c>
      <c r="V1102" s="5">
        <f>Tabella1[[#This Row],[TOT. TEMPO POMERIGGIO]]+Tabella1[[#This Row],[TOT. TEMPO MATTINA]]</f>
        <v>6.25E-2</v>
      </c>
      <c r="W1102" s="7">
        <f>((HOUR(Tabella1[[#This Row],[TOT. ORE]])*60)+MINUTE(Tabella1[[#This Row],[TOT. ORE]]))</f>
        <v>90</v>
      </c>
      <c r="Y1102" s="6">
        <f>Tabella1[[#This Row],[TOT. MINUTI]]-Tabella1[[#This Row],[FERMO MACCHINA]]</f>
        <v>90</v>
      </c>
      <c r="Z1102" s="6">
        <f>ROUNDDOWN(Tabella1[[#This Row],[DIFFERENZA EFFETTIVA - SCARTI]]/Tabella1[[#This Row],[TEMPO EFFETTIVO]]*60,0)</f>
        <v>66</v>
      </c>
      <c r="AA1102" t="s">
        <v>397</v>
      </c>
    </row>
    <row r="1103" spans="1:27" x14ac:dyDescent="0.25">
      <c r="A1103" s="1">
        <v>44707</v>
      </c>
      <c r="B1103">
        <v>32</v>
      </c>
      <c r="C1103" s="6" t="str">
        <f>VLOOKUP(Tabella1[[#This Row],[COD. OPERATORE]],Tabella3[],2,FALSE)</f>
        <v>ALESSANDRA</v>
      </c>
      <c r="D1103" t="s">
        <v>56</v>
      </c>
      <c r="E1103" t="s">
        <v>423</v>
      </c>
      <c r="F1103" t="s">
        <v>64</v>
      </c>
      <c r="G1103" s="6" t="str">
        <f>VLOOKUP(Tabella1[[#This Row],[COD. MACCHINA]],Tabella35[],2,FALSE)</f>
        <v>MANUALE</v>
      </c>
      <c r="H1103">
        <v>2700</v>
      </c>
      <c r="I1103">
        <v>3500</v>
      </c>
      <c r="J1103" s="6">
        <f>Tabella1[[#This Row],[ASS. FINALI]]-Tabella1[[#This Row],[ASS.INIZIALI]]</f>
        <v>800</v>
      </c>
      <c r="K1103" t="s">
        <v>20</v>
      </c>
      <c r="M1103" s="6">
        <f>ROUNDDOWN(IF(Tabella1[[#This Row],[DOPPIO OPERATORE '[SI/NO']]]="SI",Tabella1[[#This Row],[DIFFERENZA]]/2,Tabella1[[#This Row],[DIFFERENZA]]),0)</f>
        <v>800</v>
      </c>
      <c r="O1103" s="6">
        <f>Tabella1[[#This Row],[DIFFERENZA EFFETTIVA SE DOPPIO OPERATORE]]-Tabella1[[#This Row],[SCARTI]]</f>
        <v>800</v>
      </c>
      <c r="P1103" s="4">
        <v>0.375</v>
      </c>
      <c r="Q1103" s="4">
        <v>0.5</v>
      </c>
      <c r="R1103" s="5">
        <f>Tabella1[[#This Row],[ORA FINE MATTINA]]-Tabella1[[#This Row],[ORA INIZIO MATTINA]]</f>
        <v>0.125</v>
      </c>
      <c r="S1103" s="4">
        <v>0.5625</v>
      </c>
      <c r="T1103" s="4">
        <v>0.67013888888888884</v>
      </c>
      <c r="U1103" s="5">
        <f>Tabella1[[#This Row],[ORA FINE POMERIGGIO]]-Tabella1[[#This Row],[ORA INIZIO POMERIGGIO]]</f>
        <v>0.10763888888888884</v>
      </c>
      <c r="V1103" s="5">
        <f>Tabella1[[#This Row],[TOT. TEMPO POMERIGGIO]]+Tabella1[[#This Row],[TOT. TEMPO MATTINA]]</f>
        <v>0.23263888888888884</v>
      </c>
      <c r="W1103" s="7">
        <f>((HOUR(Tabella1[[#This Row],[TOT. ORE]])*60)+MINUTE(Tabella1[[#This Row],[TOT. ORE]]))</f>
        <v>335</v>
      </c>
      <c r="Y1103" s="6">
        <f>Tabella1[[#This Row],[TOT. MINUTI]]-Tabella1[[#This Row],[FERMO MACCHINA]]</f>
        <v>335</v>
      </c>
      <c r="Z1103" s="6">
        <f>ROUNDDOWN(Tabella1[[#This Row],[DIFFERENZA EFFETTIVA - SCARTI]]/Tabella1[[#This Row],[TEMPO EFFETTIVO]]*60,0)</f>
        <v>143</v>
      </c>
      <c r="AA1103" t="s">
        <v>424</v>
      </c>
    </row>
    <row r="1104" spans="1:27" x14ac:dyDescent="0.25">
      <c r="A1104" s="1">
        <v>44707</v>
      </c>
      <c r="B1104">
        <v>32</v>
      </c>
      <c r="C1104" s="6" t="str">
        <f>VLOOKUP(Tabella1[[#This Row],[COD. OPERATORE]],Tabella3[],2,FALSE)</f>
        <v>ALESSANDRA</v>
      </c>
      <c r="D1104" t="s">
        <v>56</v>
      </c>
      <c r="E1104" t="s">
        <v>338</v>
      </c>
      <c r="F1104" t="s">
        <v>64</v>
      </c>
      <c r="G1104" s="6" t="str">
        <f>VLOOKUP(Tabella1[[#This Row],[COD. MACCHINA]],Tabella35[],2,FALSE)</f>
        <v>MANUALE</v>
      </c>
      <c r="H1104">
        <v>0</v>
      </c>
      <c r="I1104">
        <v>375</v>
      </c>
      <c r="J1104" s="6">
        <f>Tabella1[[#This Row],[ASS. FINALI]]-Tabella1[[#This Row],[ASS.INIZIALI]]</f>
        <v>375</v>
      </c>
      <c r="K1104" t="s">
        <v>20</v>
      </c>
      <c r="M1104" s="6">
        <f>ROUNDDOWN(IF(Tabella1[[#This Row],[DOPPIO OPERATORE '[SI/NO']]]="SI",Tabella1[[#This Row],[DIFFERENZA]]/2,Tabella1[[#This Row],[DIFFERENZA]]),0)</f>
        <v>375</v>
      </c>
      <c r="O1104" s="6">
        <f>Tabella1[[#This Row],[DIFFERENZA EFFETTIVA SE DOPPIO OPERATORE]]-Tabella1[[#This Row],[SCARTI]]</f>
        <v>375</v>
      </c>
      <c r="P1104" s="4">
        <v>0.67013888888888884</v>
      </c>
      <c r="Q1104" s="4">
        <v>0.72916666666666663</v>
      </c>
      <c r="R1104" s="5">
        <f>Tabella1[[#This Row],[ORA FINE MATTINA]]-Tabella1[[#This Row],[ORA INIZIO MATTINA]]</f>
        <v>5.902777777777779E-2</v>
      </c>
      <c r="S1104" s="4"/>
      <c r="T1104" s="4"/>
      <c r="U1104" s="5">
        <f>Tabella1[[#This Row],[ORA FINE POMERIGGIO]]-Tabella1[[#This Row],[ORA INIZIO POMERIGGIO]]</f>
        <v>0</v>
      </c>
      <c r="V1104" s="5">
        <f>Tabella1[[#This Row],[TOT. TEMPO POMERIGGIO]]+Tabella1[[#This Row],[TOT. TEMPO MATTINA]]</f>
        <v>5.902777777777779E-2</v>
      </c>
      <c r="W1104" s="7">
        <f>((HOUR(Tabella1[[#This Row],[TOT. ORE]])*60)+MINUTE(Tabella1[[#This Row],[TOT. ORE]]))</f>
        <v>85</v>
      </c>
      <c r="Y1104" s="6">
        <f>Tabella1[[#This Row],[TOT. MINUTI]]-Tabella1[[#This Row],[FERMO MACCHINA]]</f>
        <v>85</v>
      </c>
      <c r="Z1104" s="6">
        <f>ROUNDDOWN(Tabella1[[#This Row],[DIFFERENZA EFFETTIVA - SCARTI]]/Tabella1[[#This Row],[TEMPO EFFETTIVO]]*60,0)</f>
        <v>264</v>
      </c>
      <c r="AA1104" t="s">
        <v>397</v>
      </c>
    </row>
    <row r="1105" spans="1:27" x14ac:dyDescent="0.25">
      <c r="A1105" s="1">
        <v>44704</v>
      </c>
      <c r="B1105">
        <v>1</v>
      </c>
      <c r="C1105" s="6" t="str">
        <f>VLOOKUP(Tabella1[[#This Row],[COD. OPERATORE]],Tabella3[],2,FALSE)</f>
        <v>ROBY</v>
      </c>
      <c r="D1105" t="s">
        <v>56</v>
      </c>
      <c r="E1105" t="s">
        <v>71</v>
      </c>
      <c r="F1105" t="s">
        <v>64</v>
      </c>
      <c r="G1105" s="6" t="str">
        <f>VLOOKUP(Tabella1[[#This Row],[COD. MACCHINA]],Tabella35[],2,FALSE)</f>
        <v>MANUALE</v>
      </c>
      <c r="H1105">
        <v>0</v>
      </c>
      <c r="I1105">
        <v>660</v>
      </c>
      <c r="J1105" s="6">
        <f>Tabella1[[#This Row],[ASS. FINALI]]-Tabella1[[#This Row],[ASS.INIZIALI]]</f>
        <v>660</v>
      </c>
      <c r="K1105" t="s">
        <v>58</v>
      </c>
      <c r="L1105">
        <v>32</v>
      </c>
      <c r="M1105" s="6">
        <f>ROUNDDOWN(IF(Tabella1[[#This Row],[DOPPIO OPERATORE '[SI/NO']]]="SI",Tabella1[[#This Row],[DIFFERENZA]]/2,Tabella1[[#This Row],[DIFFERENZA]]),0)</f>
        <v>330</v>
      </c>
      <c r="O1105" s="6">
        <f>Tabella1[[#This Row],[DIFFERENZA EFFETTIVA SE DOPPIO OPERATORE]]-Tabella1[[#This Row],[SCARTI]]</f>
        <v>330</v>
      </c>
      <c r="P1105" s="4">
        <v>0.4861111111111111</v>
      </c>
      <c r="Q1105" s="4">
        <v>0.5</v>
      </c>
      <c r="R1105" s="5">
        <f>Tabella1[[#This Row],[ORA FINE MATTINA]]-Tabella1[[#This Row],[ORA INIZIO MATTINA]]</f>
        <v>1.3888888888888895E-2</v>
      </c>
      <c r="S1105" s="4">
        <v>0.5625</v>
      </c>
      <c r="T1105" s="4">
        <v>0.72916666666666663</v>
      </c>
      <c r="U1105" s="5">
        <f>Tabella1[[#This Row],[ORA FINE POMERIGGIO]]-Tabella1[[#This Row],[ORA INIZIO POMERIGGIO]]</f>
        <v>0.16666666666666663</v>
      </c>
      <c r="V1105" s="5">
        <f>Tabella1[[#This Row],[TOT. TEMPO POMERIGGIO]]+Tabella1[[#This Row],[TOT. TEMPO MATTINA]]</f>
        <v>0.18055555555555552</v>
      </c>
      <c r="W1105" s="7">
        <f>((HOUR(Tabella1[[#This Row],[TOT. ORE]])*60)+MINUTE(Tabella1[[#This Row],[TOT. ORE]]))</f>
        <v>260</v>
      </c>
      <c r="Y1105" s="6">
        <f>Tabella1[[#This Row],[TOT. MINUTI]]-Tabella1[[#This Row],[FERMO MACCHINA]]</f>
        <v>260</v>
      </c>
      <c r="Z1105" s="6">
        <f>ROUNDDOWN(Tabella1[[#This Row],[DIFFERENZA EFFETTIVA - SCARTI]]/Tabella1[[#This Row],[TEMPO EFFETTIVO]]*60,0)</f>
        <v>76</v>
      </c>
      <c r="AA1105" t="s">
        <v>397</v>
      </c>
    </row>
    <row r="1106" spans="1:27" x14ac:dyDescent="0.25">
      <c r="A1106" s="1">
        <v>44705</v>
      </c>
      <c r="B1106">
        <v>1</v>
      </c>
      <c r="C1106" s="6" t="str">
        <f>VLOOKUP(Tabella1[[#This Row],[COD. OPERATORE]],Tabella3[],2,FALSE)</f>
        <v>ROBY</v>
      </c>
      <c r="D1106" t="s">
        <v>56</v>
      </c>
      <c r="E1106" t="s">
        <v>71</v>
      </c>
      <c r="F1106" t="s">
        <v>64</v>
      </c>
      <c r="G1106" s="6" t="str">
        <f>VLOOKUP(Tabella1[[#This Row],[COD. MACCHINA]],Tabella35[],2,FALSE)</f>
        <v>MANUALE</v>
      </c>
      <c r="H1106">
        <v>660</v>
      </c>
      <c r="I1106">
        <v>2225</v>
      </c>
      <c r="J1106" s="6">
        <f>Tabella1[[#This Row],[ASS. FINALI]]-Tabella1[[#This Row],[ASS.INIZIALI]]</f>
        <v>1565</v>
      </c>
      <c r="K1106" t="s">
        <v>58</v>
      </c>
      <c r="M1106" s="6">
        <f>ROUNDDOWN(IF(Tabella1[[#This Row],[DOPPIO OPERATORE '[SI/NO']]]="SI",Tabella1[[#This Row],[DIFFERENZA]]/2,Tabella1[[#This Row],[DIFFERENZA]]),0)</f>
        <v>782</v>
      </c>
      <c r="O1106" s="6">
        <f>Tabella1[[#This Row],[DIFFERENZA EFFETTIVA SE DOPPIO OPERATORE]]-Tabella1[[#This Row],[SCARTI]]</f>
        <v>782</v>
      </c>
      <c r="P1106" s="4">
        <v>0.33333333333333331</v>
      </c>
      <c r="Q1106" s="4">
        <v>0.5</v>
      </c>
      <c r="R1106" s="5">
        <f>Tabella1[[#This Row],[ORA FINE MATTINA]]-Tabella1[[#This Row],[ORA INIZIO MATTINA]]</f>
        <v>0.16666666666666669</v>
      </c>
      <c r="S1106" s="4">
        <v>0.5625</v>
      </c>
      <c r="T1106" s="4">
        <v>0.72916666666666663</v>
      </c>
      <c r="U1106" s="5">
        <f>Tabella1[[#This Row],[ORA FINE POMERIGGIO]]-Tabella1[[#This Row],[ORA INIZIO POMERIGGIO]]</f>
        <v>0.16666666666666663</v>
      </c>
      <c r="V1106" s="5">
        <f>Tabella1[[#This Row],[TOT. TEMPO POMERIGGIO]]+Tabella1[[#This Row],[TOT. TEMPO MATTINA]]</f>
        <v>0.33333333333333331</v>
      </c>
      <c r="W1106" s="7">
        <f>((HOUR(Tabella1[[#This Row],[TOT. ORE]])*60)+MINUTE(Tabella1[[#This Row],[TOT. ORE]]))</f>
        <v>480</v>
      </c>
      <c r="Y1106" s="6">
        <f>Tabella1[[#This Row],[TOT. MINUTI]]-Tabella1[[#This Row],[FERMO MACCHINA]]</f>
        <v>480</v>
      </c>
      <c r="Z1106" s="6">
        <f>ROUNDDOWN(Tabella1[[#This Row],[DIFFERENZA EFFETTIVA - SCARTI]]/Tabella1[[#This Row],[TEMPO EFFETTIVO]]*60,0)</f>
        <v>97</v>
      </c>
      <c r="AA1106" t="s">
        <v>397</v>
      </c>
    </row>
    <row r="1107" spans="1:27" x14ac:dyDescent="0.25">
      <c r="A1107" s="1">
        <v>44706</v>
      </c>
      <c r="B1107">
        <v>1</v>
      </c>
      <c r="C1107" s="6" t="str">
        <f>VLOOKUP(Tabella1[[#This Row],[COD. OPERATORE]],Tabella3[],2,FALSE)</f>
        <v>ROBY</v>
      </c>
      <c r="D1107" t="s">
        <v>74</v>
      </c>
      <c r="E1107" t="s">
        <v>155</v>
      </c>
      <c r="F1107">
        <v>4</v>
      </c>
      <c r="G1107" s="6" t="str">
        <f>VLOOKUP(Tabella1[[#This Row],[COD. MACCHINA]],Tabella35[],2,FALSE)</f>
        <v>LASER VERDE</v>
      </c>
      <c r="H1107">
        <v>1290</v>
      </c>
      <c r="I1107">
        <v>2015</v>
      </c>
      <c r="J1107" s="6">
        <f>Tabella1[[#This Row],[ASS. FINALI]]-Tabella1[[#This Row],[ASS.INIZIALI]]</f>
        <v>725</v>
      </c>
      <c r="K1107" t="s">
        <v>20</v>
      </c>
      <c r="M1107" s="6">
        <f>ROUNDDOWN(IF(Tabella1[[#This Row],[DOPPIO OPERATORE '[SI/NO']]]="SI",Tabella1[[#This Row],[DIFFERENZA]]/2,Tabella1[[#This Row],[DIFFERENZA]]),0)</f>
        <v>725</v>
      </c>
      <c r="O1107" s="6">
        <f>Tabella1[[#This Row],[DIFFERENZA EFFETTIVA SE DOPPIO OPERATORE]]-Tabella1[[#This Row],[SCARTI]]</f>
        <v>725</v>
      </c>
      <c r="P1107" s="4">
        <v>0.33333333333333331</v>
      </c>
      <c r="Q1107" s="4">
        <v>0.5</v>
      </c>
      <c r="R1107" s="5">
        <f>Tabella1[[#This Row],[ORA FINE MATTINA]]-Tabella1[[#This Row],[ORA INIZIO MATTINA]]</f>
        <v>0.16666666666666669</v>
      </c>
      <c r="S1107" s="4">
        <v>0.5625</v>
      </c>
      <c r="T1107" s="4">
        <v>0.72916666666666663</v>
      </c>
      <c r="U1107" s="5">
        <f>Tabella1[[#This Row],[ORA FINE POMERIGGIO]]-Tabella1[[#This Row],[ORA INIZIO POMERIGGIO]]</f>
        <v>0.16666666666666663</v>
      </c>
      <c r="V1107" s="5">
        <f>Tabella1[[#This Row],[TOT. TEMPO POMERIGGIO]]+Tabella1[[#This Row],[TOT. TEMPO MATTINA]]</f>
        <v>0.33333333333333331</v>
      </c>
      <c r="W1107" s="7">
        <f>((HOUR(Tabella1[[#This Row],[TOT. ORE]])*60)+MINUTE(Tabella1[[#This Row],[TOT. ORE]]))</f>
        <v>480</v>
      </c>
      <c r="Y1107" s="6">
        <f>Tabella1[[#This Row],[TOT. MINUTI]]-Tabella1[[#This Row],[FERMO MACCHINA]]</f>
        <v>480</v>
      </c>
      <c r="Z1107" s="6">
        <f>ROUNDDOWN(Tabella1[[#This Row],[DIFFERENZA EFFETTIVA - SCARTI]]/Tabella1[[#This Row],[TEMPO EFFETTIVO]]*60,0)</f>
        <v>90</v>
      </c>
    </row>
    <row r="1108" spans="1:27" x14ac:dyDescent="0.25">
      <c r="A1108" s="1">
        <v>44706</v>
      </c>
      <c r="B1108">
        <v>1</v>
      </c>
      <c r="C1108" s="6" t="str">
        <f>VLOOKUP(Tabella1[[#This Row],[COD. OPERATORE]],Tabella3[],2,FALSE)</f>
        <v>ROBY</v>
      </c>
      <c r="D1108" t="s">
        <v>74</v>
      </c>
      <c r="E1108" t="s">
        <v>182</v>
      </c>
      <c r="F1108">
        <v>22</v>
      </c>
      <c r="G1108" s="6" t="str">
        <f>VLOOKUP(Tabella1[[#This Row],[COD. MACCHINA]],Tabella35[],2,FALSE)</f>
        <v>LASER VIOLA</v>
      </c>
      <c r="H1108">
        <v>2174</v>
      </c>
      <c r="I1108">
        <v>2902</v>
      </c>
      <c r="J1108" s="6">
        <f>Tabella1[[#This Row],[ASS. FINALI]]-Tabella1[[#This Row],[ASS.INIZIALI]]</f>
        <v>728</v>
      </c>
      <c r="K1108" t="s">
        <v>20</v>
      </c>
      <c r="M1108" s="6">
        <f>ROUNDDOWN(IF(Tabella1[[#This Row],[DOPPIO OPERATORE '[SI/NO']]]="SI",Tabella1[[#This Row],[DIFFERENZA]]/2,Tabella1[[#This Row],[DIFFERENZA]]),0)</f>
        <v>728</v>
      </c>
      <c r="O1108" s="6">
        <f>Tabella1[[#This Row],[DIFFERENZA EFFETTIVA SE DOPPIO OPERATORE]]-Tabella1[[#This Row],[SCARTI]]</f>
        <v>728</v>
      </c>
      <c r="P1108" s="4">
        <v>0.33333333333333331</v>
      </c>
      <c r="Q1108" s="4">
        <v>0.5</v>
      </c>
      <c r="R1108" s="5">
        <f>Tabella1[[#This Row],[ORA FINE MATTINA]]-Tabella1[[#This Row],[ORA INIZIO MATTINA]]</f>
        <v>0.16666666666666669</v>
      </c>
      <c r="S1108" s="4">
        <v>0.5625</v>
      </c>
      <c r="T1108" s="4">
        <v>0.72916666666666663</v>
      </c>
      <c r="U1108" s="5">
        <f>Tabella1[[#This Row],[ORA FINE POMERIGGIO]]-Tabella1[[#This Row],[ORA INIZIO POMERIGGIO]]</f>
        <v>0.16666666666666663</v>
      </c>
      <c r="V1108" s="5">
        <f>Tabella1[[#This Row],[TOT. TEMPO POMERIGGIO]]+Tabella1[[#This Row],[TOT. TEMPO MATTINA]]</f>
        <v>0.33333333333333331</v>
      </c>
      <c r="W1108" s="7">
        <f>((HOUR(Tabella1[[#This Row],[TOT. ORE]])*60)+MINUTE(Tabella1[[#This Row],[TOT. ORE]]))</f>
        <v>480</v>
      </c>
      <c r="Y1108" s="6">
        <f>Tabella1[[#This Row],[TOT. MINUTI]]-Tabella1[[#This Row],[FERMO MACCHINA]]</f>
        <v>480</v>
      </c>
      <c r="Z1108" s="6">
        <f>ROUNDDOWN(Tabella1[[#This Row],[DIFFERENZA EFFETTIVA - SCARTI]]/Tabella1[[#This Row],[TEMPO EFFETTIVO]]*60,0)</f>
        <v>91</v>
      </c>
    </row>
    <row r="1109" spans="1:27" x14ac:dyDescent="0.25">
      <c r="A1109" s="1">
        <v>44707</v>
      </c>
      <c r="B1109">
        <v>1</v>
      </c>
      <c r="C1109" s="6" t="str">
        <f>VLOOKUP(Tabella1[[#This Row],[COD. OPERATORE]],Tabella3[],2,FALSE)</f>
        <v>ROBY</v>
      </c>
      <c r="D1109" t="s">
        <v>56</v>
      </c>
      <c r="E1109" t="s">
        <v>425</v>
      </c>
      <c r="F1109" t="s">
        <v>64</v>
      </c>
      <c r="G1109" s="6" t="str">
        <f>VLOOKUP(Tabella1[[#This Row],[COD. MACCHINA]],Tabella35[],2,FALSE)</f>
        <v>MANUALE</v>
      </c>
      <c r="H1109">
        <v>0</v>
      </c>
      <c r="I1109">
        <v>1000</v>
      </c>
      <c r="J1109" s="6">
        <f>Tabella1[[#This Row],[ASS. FINALI]]-Tabella1[[#This Row],[ASS.INIZIALI]]</f>
        <v>1000</v>
      </c>
      <c r="K1109" t="s">
        <v>20</v>
      </c>
      <c r="M1109" s="6">
        <f>ROUNDDOWN(IF(Tabella1[[#This Row],[DOPPIO OPERATORE '[SI/NO']]]="SI",Tabella1[[#This Row],[DIFFERENZA]]/2,Tabella1[[#This Row],[DIFFERENZA]]),0)</f>
        <v>1000</v>
      </c>
      <c r="O1109" s="6">
        <f>Tabella1[[#This Row],[DIFFERENZA EFFETTIVA SE DOPPIO OPERATORE]]-Tabella1[[#This Row],[SCARTI]]</f>
        <v>1000</v>
      </c>
      <c r="P1109" s="4">
        <v>0.33333333333333331</v>
      </c>
      <c r="Q1109" s="4">
        <v>0.5</v>
      </c>
      <c r="R1109" s="5">
        <f>Tabella1[[#This Row],[ORA FINE MATTINA]]-Tabella1[[#This Row],[ORA INIZIO MATTINA]]</f>
        <v>0.16666666666666669</v>
      </c>
      <c r="S1109" s="4"/>
      <c r="T1109" s="4"/>
      <c r="U1109" s="5">
        <f>Tabella1[[#This Row],[ORA FINE POMERIGGIO]]-Tabella1[[#This Row],[ORA INIZIO POMERIGGIO]]</f>
        <v>0</v>
      </c>
      <c r="V1109" s="5">
        <f>Tabella1[[#This Row],[TOT. TEMPO POMERIGGIO]]+Tabella1[[#This Row],[TOT. TEMPO MATTINA]]</f>
        <v>0.16666666666666669</v>
      </c>
      <c r="W1109" s="7">
        <f>((HOUR(Tabella1[[#This Row],[TOT. ORE]])*60)+MINUTE(Tabella1[[#This Row],[TOT. ORE]]))</f>
        <v>240</v>
      </c>
      <c r="Y1109" s="6">
        <f>Tabella1[[#This Row],[TOT. MINUTI]]-Tabella1[[#This Row],[FERMO MACCHINA]]</f>
        <v>240</v>
      </c>
      <c r="Z1109" s="6">
        <f>ROUNDDOWN(Tabella1[[#This Row],[DIFFERENZA EFFETTIVA - SCARTI]]/Tabella1[[#This Row],[TEMPO EFFETTIVO]]*60,0)</f>
        <v>250</v>
      </c>
    </row>
    <row r="1110" spans="1:27" x14ac:dyDescent="0.25">
      <c r="A1110" s="1">
        <v>44707</v>
      </c>
      <c r="B1110">
        <v>1</v>
      </c>
      <c r="C1110" s="6" t="str">
        <f>VLOOKUP(Tabella1[[#This Row],[COD. OPERATORE]],Tabella3[],2,FALSE)</f>
        <v>ROBY</v>
      </c>
      <c r="D1110" t="s">
        <v>16</v>
      </c>
      <c r="E1110" t="s">
        <v>369</v>
      </c>
      <c r="F1110">
        <v>3</v>
      </c>
      <c r="G1110" s="6" t="str">
        <f>VLOOKUP(Tabella1[[#This Row],[COD. MACCHINA]],Tabella35[],2,FALSE)</f>
        <v>MUPI matr.1501</v>
      </c>
      <c r="H1110">
        <v>0</v>
      </c>
      <c r="I1110">
        <v>200</v>
      </c>
      <c r="J1110" s="6">
        <f>Tabella1[[#This Row],[ASS. FINALI]]-Tabella1[[#This Row],[ASS.INIZIALI]]</f>
        <v>200</v>
      </c>
      <c r="K1110" t="s">
        <v>20</v>
      </c>
      <c r="M1110" s="6">
        <f>ROUNDDOWN(IF(Tabella1[[#This Row],[DOPPIO OPERATORE '[SI/NO']]]="SI",Tabella1[[#This Row],[DIFFERENZA]]/2,Tabella1[[#This Row],[DIFFERENZA]]),0)</f>
        <v>200</v>
      </c>
      <c r="O1110" s="6">
        <f>Tabella1[[#This Row],[DIFFERENZA EFFETTIVA SE DOPPIO OPERATORE]]-Tabella1[[#This Row],[SCARTI]]</f>
        <v>200</v>
      </c>
      <c r="P1110" s="4">
        <v>0.5625</v>
      </c>
      <c r="Q1110" s="4">
        <v>0.61805555555555558</v>
      </c>
      <c r="R1110" s="5">
        <f>Tabella1[[#This Row],[ORA FINE MATTINA]]-Tabella1[[#This Row],[ORA INIZIO MATTINA]]</f>
        <v>5.555555555555558E-2</v>
      </c>
      <c r="S1110" s="4"/>
      <c r="T1110" s="4"/>
      <c r="U1110" s="5">
        <f>Tabella1[[#This Row],[ORA FINE POMERIGGIO]]-Tabella1[[#This Row],[ORA INIZIO POMERIGGIO]]</f>
        <v>0</v>
      </c>
      <c r="V1110" s="5">
        <f>Tabella1[[#This Row],[TOT. TEMPO POMERIGGIO]]+Tabella1[[#This Row],[TOT. TEMPO MATTINA]]</f>
        <v>5.555555555555558E-2</v>
      </c>
      <c r="W1110" s="7">
        <f>((HOUR(Tabella1[[#This Row],[TOT. ORE]])*60)+MINUTE(Tabella1[[#This Row],[TOT. ORE]]))</f>
        <v>80</v>
      </c>
      <c r="Y1110" s="6">
        <f>Tabella1[[#This Row],[TOT. MINUTI]]-Tabella1[[#This Row],[FERMO MACCHINA]]</f>
        <v>80</v>
      </c>
      <c r="Z1110" s="6">
        <f>ROUNDDOWN(Tabella1[[#This Row],[DIFFERENZA EFFETTIVA - SCARTI]]/Tabella1[[#This Row],[TEMPO EFFETTIVO]]*60,0)</f>
        <v>150</v>
      </c>
      <c r="AA1110" t="s">
        <v>217</v>
      </c>
    </row>
    <row r="1111" spans="1:27" x14ac:dyDescent="0.25">
      <c r="A1111" s="1">
        <v>44707</v>
      </c>
      <c r="B1111">
        <v>1</v>
      </c>
      <c r="C1111" s="6" t="str">
        <f>VLOOKUP(Tabella1[[#This Row],[COD. OPERATORE]],Tabella3[],2,FALSE)</f>
        <v>ROBY</v>
      </c>
      <c r="D1111" t="s">
        <v>16</v>
      </c>
      <c r="E1111" t="s">
        <v>369</v>
      </c>
      <c r="F1111" t="s">
        <v>64</v>
      </c>
      <c r="G1111" s="6" t="str">
        <f>VLOOKUP(Tabella1[[#This Row],[COD. MACCHINA]],Tabella35[],2,FALSE)</f>
        <v>MANUALE</v>
      </c>
      <c r="H1111">
        <v>0</v>
      </c>
      <c r="I1111">
        <v>200</v>
      </c>
      <c r="J1111" s="6">
        <f>Tabella1[[#This Row],[ASS. FINALI]]-Tabella1[[#This Row],[ASS.INIZIALI]]</f>
        <v>200</v>
      </c>
      <c r="K1111" t="s">
        <v>20</v>
      </c>
      <c r="M1111" s="6">
        <f>ROUNDDOWN(IF(Tabella1[[#This Row],[DOPPIO OPERATORE '[SI/NO']]]="SI",Tabella1[[#This Row],[DIFFERENZA]]/2,Tabella1[[#This Row],[DIFFERENZA]]),0)</f>
        <v>200</v>
      </c>
      <c r="O1111" s="6">
        <f>Tabella1[[#This Row],[DIFFERENZA EFFETTIVA SE DOPPIO OPERATORE]]-Tabella1[[#This Row],[SCARTI]]</f>
        <v>200</v>
      </c>
      <c r="P1111" s="4">
        <v>0.61805555555555558</v>
      </c>
      <c r="Q1111" s="4">
        <v>0.65625</v>
      </c>
      <c r="R1111" s="5">
        <f>Tabella1[[#This Row],[ORA FINE MATTINA]]-Tabella1[[#This Row],[ORA INIZIO MATTINA]]</f>
        <v>3.819444444444442E-2</v>
      </c>
      <c r="S1111" s="4"/>
      <c r="T1111" s="4"/>
      <c r="U1111" s="5">
        <f>Tabella1[[#This Row],[ORA FINE POMERIGGIO]]-Tabella1[[#This Row],[ORA INIZIO POMERIGGIO]]</f>
        <v>0</v>
      </c>
      <c r="V1111" s="5">
        <f>Tabella1[[#This Row],[TOT. TEMPO POMERIGGIO]]+Tabella1[[#This Row],[TOT. TEMPO MATTINA]]</f>
        <v>3.819444444444442E-2</v>
      </c>
      <c r="W1111" s="7">
        <f>((HOUR(Tabella1[[#This Row],[TOT. ORE]])*60)+MINUTE(Tabella1[[#This Row],[TOT. ORE]]))</f>
        <v>55</v>
      </c>
      <c r="Y1111" s="6">
        <f>Tabella1[[#This Row],[TOT. MINUTI]]-Tabella1[[#This Row],[FERMO MACCHINA]]</f>
        <v>55</v>
      </c>
      <c r="Z1111" s="6">
        <f>ROUNDDOWN(Tabella1[[#This Row],[DIFFERENZA EFFETTIVA - SCARTI]]/Tabella1[[#This Row],[TEMPO EFFETTIVO]]*60,0)</f>
        <v>218</v>
      </c>
    </row>
    <row r="1112" spans="1:27" x14ac:dyDescent="0.25">
      <c r="A1112" s="1">
        <v>44707</v>
      </c>
      <c r="B1112">
        <v>1</v>
      </c>
      <c r="C1112" s="6" t="str">
        <f>VLOOKUP(Tabella1[[#This Row],[COD. OPERATORE]],Tabella3[],2,FALSE)</f>
        <v>ROBY</v>
      </c>
      <c r="D1112" t="s">
        <v>56</v>
      </c>
      <c r="E1112" t="s">
        <v>63</v>
      </c>
      <c r="F1112" t="s">
        <v>64</v>
      </c>
      <c r="G1112" s="6" t="str">
        <f>VLOOKUP(Tabella1[[#This Row],[COD. MACCHINA]],Tabella35[],2,FALSE)</f>
        <v>MANUALE</v>
      </c>
      <c r="H1112">
        <v>0</v>
      </c>
      <c r="I1112">
        <v>26</v>
      </c>
      <c r="J1112" s="6">
        <f>Tabella1[[#This Row],[ASS. FINALI]]-Tabella1[[#This Row],[ASS.INIZIALI]]</f>
        <v>26</v>
      </c>
      <c r="K1112" t="s">
        <v>20</v>
      </c>
      <c r="M1112" s="6">
        <f>ROUNDDOWN(IF(Tabella1[[#This Row],[DOPPIO OPERATORE '[SI/NO']]]="SI",Tabella1[[#This Row],[DIFFERENZA]]/2,Tabella1[[#This Row],[DIFFERENZA]]),0)</f>
        <v>26</v>
      </c>
      <c r="O1112" s="6">
        <f>Tabella1[[#This Row],[DIFFERENZA EFFETTIVA SE DOPPIO OPERATORE]]-Tabella1[[#This Row],[SCARTI]]</f>
        <v>26</v>
      </c>
      <c r="P1112" s="4">
        <v>0.66319444444444442</v>
      </c>
      <c r="Q1112" s="4">
        <v>0.70833333333333337</v>
      </c>
      <c r="R1112" s="5">
        <f>Tabella1[[#This Row],[ORA FINE MATTINA]]-Tabella1[[#This Row],[ORA INIZIO MATTINA]]</f>
        <v>4.5138888888888951E-2</v>
      </c>
      <c r="S1112" s="4"/>
      <c r="T1112" s="4"/>
      <c r="U1112" s="5">
        <f>Tabella1[[#This Row],[ORA FINE POMERIGGIO]]-Tabella1[[#This Row],[ORA INIZIO POMERIGGIO]]</f>
        <v>0</v>
      </c>
      <c r="V1112" s="5">
        <f>Tabella1[[#This Row],[TOT. TEMPO POMERIGGIO]]+Tabella1[[#This Row],[TOT. TEMPO MATTINA]]</f>
        <v>4.5138888888888951E-2</v>
      </c>
      <c r="W1112" s="7">
        <f>((HOUR(Tabella1[[#This Row],[TOT. ORE]])*60)+MINUTE(Tabella1[[#This Row],[TOT. ORE]]))</f>
        <v>65</v>
      </c>
      <c r="Y1112" s="6">
        <f>Tabella1[[#This Row],[TOT. MINUTI]]-Tabella1[[#This Row],[FERMO MACCHINA]]</f>
        <v>65</v>
      </c>
      <c r="Z1112" s="6">
        <f>ROUNDDOWN(Tabella1[[#This Row],[DIFFERENZA EFFETTIVA - SCARTI]]/Tabella1[[#This Row],[TEMPO EFFETTIVO]]*60,0)</f>
        <v>24</v>
      </c>
    </row>
    <row r="1113" spans="1:27" x14ac:dyDescent="0.25">
      <c r="A1113" s="1">
        <v>44707</v>
      </c>
      <c r="B1113">
        <v>1</v>
      </c>
      <c r="C1113" s="6" t="str">
        <f>VLOOKUP(Tabella1[[#This Row],[COD. OPERATORE]],Tabella3[],2,FALSE)</f>
        <v>ROBY</v>
      </c>
      <c r="D1113" t="s">
        <v>56</v>
      </c>
      <c r="E1113" t="s">
        <v>73</v>
      </c>
      <c r="F1113" t="s">
        <v>64</v>
      </c>
      <c r="G1113" s="6" t="str">
        <f>VLOOKUP(Tabella1[[#This Row],[COD. MACCHINA]],Tabella35[],2,FALSE)</f>
        <v>MANUALE</v>
      </c>
      <c r="H1113">
        <v>750</v>
      </c>
      <c r="I1113">
        <v>880</v>
      </c>
      <c r="J1113" s="6">
        <f>Tabella1[[#This Row],[ASS. FINALI]]-Tabella1[[#This Row],[ASS.INIZIALI]]</f>
        <v>130</v>
      </c>
      <c r="K1113" t="s">
        <v>58</v>
      </c>
      <c r="L1113">
        <v>30</v>
      </c>
      <c r="M1113" s="6">
        <f>ROUNDDOWN(IF(Tabella1[[#This Row],[DOPPIO OPERATORE '[SI/NO']]]="SI",Tabella1[[#This Row],[DIFFERENZA]]/2,Tabella1[[#This Row],[DIFFERENZA]]),0)</f>
        <v>65</v>
      </c>
      <c r="O1113" s="6">
        <f>Tabella1[[#This Row],[DIFFERENZA EFFETTIVA SE DOPPIO OPERATORE]]-Tabella1[[#This Row],[SCARTI]]</f>
        <v>65</v>
      </c>
      <c r="P1113" s="4">
        <v>0.71180555555555547</v>
      </c>
      <c r="Q1113" s="4">
        <v>0.72916666666666663</v>
      </c>
      <c r="R1113" s="5">
        <f>Tabella1[[#This Row],[ORA FINE MATTINA]]-Tabella1[[#This Row],[ORA INIZIO MATTINA]]</f>
        <v>1.736111111111116E-2</v>
      </c>
      <c r="S1113" s="4"/>
      <c r="T1113" s="4"/>
      <c r="U1113" s="5">
        <f>Tabella1[[#This Row],[ORA FINE POMERIGGIO]]-Tabella1[[#This Row],[ORA INIZIO POMERIGGIO]]</f>
        <v>0</v>
      </c>
      <c r="V1113" s="5">
        <f>Tabella1[[#This Row],[TOT. TEMPO POMERIGGIO]]+Tabella1[[#This Row],[TOT. TEMPO MATTINA]]</f>
        <v>1.736111111111116E-2</v>
      </c>
      <c r="W1113" s="7">
        <f>((HOUR(Tabella1[[#This Row],[TOT. ORE]])*60)+MINUTE(Tabella1[[#This Row],[TOT. ORE]]))</f>
        <v>25</v>
      </c>
      <c r="Y1113" s="6">
        <f>Tabella1[[#This Row],[TOT. MINUTI]]-Tabella1[[#This Row],[FERMO MACCHINA]]</f>
        <v>25</v>
      </c>
      <c r="Z1113" s="6">
        <f>ROUNDDOWN(Tabella1[[#This Row],[DIFFERENZA EFFETTIVA - SCARTI]]/Tabella1[[#This Row],[TEMPO EFFETTIVO]]*60,0)</f>
        <v>156</v>
      </c>
    </row>
    <row r="1114" spans="1:27" x14ac:dyDescent="0.25">
      <c r="A1114" s="1">
        <v>44708</v>
      </c>
      <c r="B1114">
        <v>1</v>
      </c>
      <c r="C1114" s="6" t="str">
        <f>VLOOKUP(Tabella1[[#This Row],[COD. OPERATORE]],Tabella3[],2,FALSE)</f>
        <v>ROBY</v>
      </c>
      <c r="D1114" t="s">
        <v>54</v>
      </c>
      <c r="E1114" t="s">
        <v>426</v>
      </c>
      <c r="F1114">
        <v>1</v>
      </c>
      <c r="G1114" s="6" t="str">
        <f>VLOOKUP(Tabella1[[#This Row],[COD. MACCHINA]],Tabella35[],2,FALSE)</f>
        <v>TRAPANO A COLONNA</v>
      </c>
      <c r="H1114">
        <v>1973</v>
      </c>
      <c r="I1114">
        <v>4100</v>
      </c>
      <c r="J1114" s="6">
        <f>Tabella1[[#This Row],[ASS. FINALI]]-Tabella1[[#This Row],[ASS.INIZIALI]]</f>
        <v>2127</v>
      </c>
      <c r="K1114" t="s">
        <v>20</v>
      </c>
      <c r="M1114" s="6">
        <f>ROUNDDOWN(IF(Tabella1[[#This Row],[DOPPIO OPERATORE '[SI/NO']]]="SI",Tabella1[[#This Row],[DIFFERENZA]]/2,Tabella1[[#This Row],[DIFFERENZA]]),0)</f>
        <v>2127</v>
      </c>
      <c r="O1114" s="6">
        <f>Tabella1[[#This Row],[DIFFERENZA EFFETTIVA SE DOPPIO OPERATORE]]-Tabella1[[#This Row],[SCARTI]]</f>
        <v>2127</v>
      </c>
      <c r="P1114" s="4">
        <v>0.33333333333333331</v>
      </c>
      <c r="Q1114" s="4">
        <v>0.5</v>
      </c>
      <c r="R1114" s="5">
        <f>Tabella1[[#This Row],[ORA FINE MATTINA]]-Tabella1[[#This Row],[ORA INIZIO MATTINA]]</f>
        <v>0.16666666666666669</v>
      </c>
      <c r="S1114" s="4">
        <v>0.5625</v>
      </c>
      <c r="T1114" s="4">
        <v>0.65972222222222221</v>
      </c>
      <c r="U1114" s="5">
        <f>Tabella1[[#This Row],[ORA FINE POMERIGGIO]]-Tabella1[[#This Row],[ORA INIZIO POMERIGGIO]]</f>
        <v>9.722222222222221E-2</v>
      </c>
      <c r="V1114" s="5">
        <f>Tabella1[[#This Row],[TOT. TEMPO POMERIGGIO]]+Tabella1[[#This Row],[TOT. TEMPO MATTINA]]</f>
        <v>0.2638888888888889</v>
      </c>
      <c r="W1114" s="7">
        <f>((HOUR(Tabella1[[#This Row],[TOT. ORE]])*60)+MINUTE(Tabella1[[#This Row],[TOT. ORE]]))</f>
        <v>380</v>
      </c>
      <c r="Y1114" s="6">
        <f>Tabella1[[#This Row],[TOT. MINUTI]]-Tabella1[[#This Row],[FERMO MACCHINA]]</f>
        <v>380</v>
      </c>
      <c r="Z1114" s="6">
        <f>ROUNDDOWN(Tabella1[[#This Row],[DIFFERENZA EFFETTIVA - SCARTI]]/Tabella1[[#This Row],[TEMPO EFFETTIVO]]*60,0)</f>
        <v>335</v>
      </c>
    </row>
    <row r="1115" spans="1:27" x14ac:dyDescent="0.25">
      <c r="A1115" s="1">
        <v>44708</v>
      </c>
      <c r="B1115">
        <v>1</v>
      </c>
      <c r="C1115" s="6" t="str">
        <f>VLOOKUP(Tabella1[[#This Row],[COD. OPERATORE]],Tabella3[],2,FALSE)</f>
        <v>ROBY</v>
      </c>
      <c r="D1115" t="s">
        <v>54</v>
      </c>
      <c r="E1115" t="s">
        <v>427</v>
      </c>
      <c r="F1115">
        <v>1</v>
      </c>
      <c r="G1115" s="6" t="str">
        <f>VLOOKUP(Tabella1[[#This Row],[COD. MACCHINA]],Tabella35[],2,FALSE)</f>
        <v>TRAPANO A COLONNA</v>
      </c>
      <c r="H1115">
        <v>0</v>
      </c>
      <c r="I1115">
        <v>640</v>
      </c>
      <c r="J1115" s="6">
        <f>Tabella1[[#This Row],[ASS. FINALI]]-Tabella1[[#This Row],[ASS.INIZIALI]]</f>
        <v>640</v>
      </c>
      <c r="K1115" t="s">
        <v>20</v>
      </c>
      <c r="M1115" s="6">
        <f>ROUNDDOWN(IF(Tabella1[[#This Row],[DOPPIO OPERATORE '[SI/NO']]]="SI",Tabella1[[#This Row],[DIFFERENZA]]/2,Tabella1[[#This Row],[DIFFERENZA]]),0)</f>
        <v>640</v>
      </c>
      <c r="O1115" s="6">
        <f>Tabella1[[#This Row],[DIFFERENZA EFFETTIVA SE DOPPIO OPERATORE]]-Tabella1[[#This Row],[SCARTI]]</f>
        <v>640</v>
      </c>
      <c r="P1115" s="4">
        <v>0.66666666666666663</v>
      </c>
      <c r="Q1115" s="4">
        <v>0.72916666666666663</v>
      </c>
      <c r="R1115" s="5">
        <f>Tabella1[[#This Row],[ORA FINE MATTINA]]-Tabella1[[#This Row],[ORA INIZIO MATTINA]]</f>
        <v>6.25E-2</v>
      </c>
      <c r="S1115" s="4"/>
      <c r="T1115" s="4"/>
      <c r="U1115" s="5">
        <f>Tabella1[[#This Row],[ORA FINE POMERIGGIO]]-Tabella1[[#This Row],[ORA INIZIO POMERIGGIO]]</f>
        <v>0</v>
      </c>
      <c r="V1115" s="5">
        <f>Tabella1[[#This Row],[TOT. TEMPO POMERIGGIO]]+Tabella1[[#This Row],[TOT. TEMPO MATTINA]]</f>
        <v>6.25E-2</v>
      </c>
      <c r="W1115" s="7">
        <f>((HOUR(Tabella1[[#This Row],[TOT. ORE]])*60)+MINUTE(Tabella1[[#This Row],[TOT. ORE]]))</f>
        <v>90</v>
      </c>
      <c r="Y1115" s="6">
        <f>Tabella1[[#This Row],[TOT. MINUTI]]-Tabella1[[#This Row],[FERMO MACCHINA]]</f>
        <v>90</v>
      </c>
      <c r="Z1115" s="6">
        <f>ROUNDDOWN(Tabella1[[#This Row],[DIFFERENZA EFFETTIVA - SCARTI]]/Tabella1[[#This Row],[TEMPO EFFETTIVO]]*60,0)</f>
        <v>426</v>
      </c>
    </row>
    <row r="1116" spans="1:27" x14ac:dyDescent="0.25">
      <c r="A1116" s="1">
        <v>44706</v>
      </c>
      <c r="B1116">
        <v>33</v>
      </c>
      <c r="C1116" s="6" t="str">
        <f>VLOOKUP(Tabella1[[#This Row],[COD. OPERATORE]],Tabella3[],2,FALSE)</f>
        <v>KETTY</v>
      </c>
      <c r="D1116" t="s">
        <v>16</v>
      </c>
      <c r="E1116" t="s">
        <v>96</v>
      </c>
      <c r="F1116">
        <v>6</v>
      </c>
      <c r="G1116" s="6" t="str">
        <f>VLOOKUP(Tabella1[[#This Row],[COD. MACCHINA]],Tabella35[],2,FALSE)</f>
        <v>MSA matr.4319</v>
      </c>
      <c r="H1116">
        <v>606645</v>
      </c>
      <c r="I1116">
        <v>607148</v>
      </c>
      <c r="J1116" s="6">
        <f>Tabella1[[#This Row],[ASS. FINALI]]-Tabella1[[#This Row],[ASS.INIZIALI]]</f>
        <v>503</v>
      </c>
      <c r="K1116" t="s">
        <v>20</v>
      </c>
      <c r="M1116" s="6">
        <f>ROUNDDOWN(IF(Tabella1[[#This Row],[DOPPIO OPERATORE '[SI/NO']]]="SI",Tabella1[[#This Row],[DIFFERENZA]]/2,Tabella1[[#This Row],[DIFFERENZA]]),0)</f>
        <v>503</v>
      </c>
      <c r="O1116" s="6">
        <f>Tabella1[[#This Row],[DIFFERENZA EFFETTIVA SE DOPPIO OPERATORE]]-Tabella1[[#This Row],[SCARTI]]</f>
        <v>503</v>
      </c>
      <c r="P1116" s="4">
        <v>0.33333333333333331</v>
      </c>
      <c r="Q1116" s="4">
        <v>0.375</v>
      </c>
      <c r="R1116" s="5">
        <f>Tabella1[[#This Row],[ORA FINE MATTINA]]-Tabella1[[#This Row],[ORA INIZIO MATTINA]]</f>
        <v>4.1666666666666685E-2</v>
      </c>
      <c r="S1116" s="4"/>
      <c r="T1116" s="4"/>
      <c r="U1116" s="5">
        <f>Tabella1[[#This Row],[ORA FINE POMERIGGIO]]-Tabella1[[#This Row],[ORA INIZIO POMERIGGIO]]</f>
        <v>0</v>
      </c>
      <c r="V1116" s="5">
        <f>Tabella1[[#This Row],[TOT. TEMPO POMERIGGIO]]+Tabella1[[#This Row],[TOT. TEMPO MATTINA]]</f>
        <v>4.1666666666666685E-2</v>
      </c>
      <c r="W1116" s="7">
        <f>((HOUR(Tabella1[[#This Row],[TOT. ORE]])*60)+MINUTE(Tabella1[[#This Row],[TOT. ORE]]))</f>
        <v>60</v>
      </c>
      <c r="Y1116" s="6">
        <f>Tabella1[[#This Row],[TOT. MINUTI]]-Tabella1[[#This Row],[FERMO MACCHINA]]</f>
        <v>60</v>
      </c>
      <c r="Z1116" s="6">
        <f>ROUNDDOWN(Tabella1[[#This Row],[DIFFERENZA EFFETTIVA - SCARTI]]/Tabella1[[#This Row],[TEMPO EFFETTIVO]]*60,0)</f>
        <v>503</v>
      </c>
    </row>
    <row r="1117" spans="1:27" x14ac:dyDescent="0.25">
      <c r="A1117" s="1">
        <v>44706</v>
      </c>
      <c r="B1117">
        <v>33</v>
      </c>
      <c r="C1117" s="6" t="str">
        <f>VLOOKUP(Tabella1[[#This Row],[COD. OPERATORE]],Tabella3[],2,FALSE)</f>
        <v>KETTY</v>
      </c>
      <c r="D1117" t="s">
        <v>56</v>
      </c>
      <c r="E1117" t="s">
        <v>63</v>
      </c>
      <c r="F1117" t="s">
        <v>64</v>
      </c>
      <c r="G1117" s="6" t="str">
        <f>VLOOKUP(Tabella1[[#This Row],[COD. MACCHINA]],Tabella35[],2,FALSE)</f>
        <v>MANUALE</v>
      </c>
      <c r="H1117">
        <v>120</v>
      </c>
      <c r="I1117">
        <v>180</v>
      </c>
      <c r="J1117" s="6">
        <f>Tabella1[[#This Row],[ASS. FINALI]]-Tabella1[[#This Row],[ASS.INIZIALI]]</f>
        <v>60</v>
      </c>
      <c r="K1117" t="s">
        <v>20</v>
      </c>
      <c r="M1117" s="6">
        <f>ROUNDDOWN(IF(Tabella1[[#This Row],[DOPPIO OPERATORE '[SI/NO']]]="SI",Tabella1[[#This Row],[DIFFERENZA]]/2,Tabella1[[#This Row],[DIFFERENZA]]),0)</f>
        <v>60</v>
      </c>
      <c r="O1117" s="6">
        <f>Tabella1[[#This Row],[DIFFERENZA EFFETTIVA SE DOPPIO OPERATORE]]-Tabella1[[#This Row],[SCARTI]]</f>
        <v>60</v>
      </c>
      <c r="P1117" s="4">
        <v>0.38194444444444442</v>
      </c>
      <c r="Q1117" s="4">
        <v>0.44444444444444442</v>
      </c>
      <c r="R1117" s="5">
        <f>Tabella1[[#This Row],[ORA FINE MATTINA]]-Tabella1[[#This Row],[ORA INIZIO MATTINA]]</f>
        <v>6.25E-2</v>
      </c>
      <c r="S1117" s="4"/>
      <c r="T1117" s="4"/>
      <c r="U1117" s="5">
        <f>Tabella1[[#This Row],[ORA FINE POMERIGGIO]]-Tabella1[[#This Row],[ORA INIZIO POMERIGGIO]]</f>
        <v>0</v>
      </c>
      <c r="V1117" s="5">
        <f>Tabella1[[#This Row],[TOT. TEMPO POMERIGGIO]]+Tabella1[[#This Row],[TOT. TEMPO MATTINA]]</f>
        <v>6.25E-2</v>
      </c>
      <c r="W1117" s="7">
        <f>((HOUR(Tabella1[[#This Row],[TOT. ORE]])*60)+MINUTE(Tabella1[[#This Row],[TOT. ORE]]))</f>
        <v>90</v>
      </c>
      <c r="Y1117" s="6">
        <f>Tabella1[[#This Row],[TOT. MINUTI]]-Tabella1[[#This Row],[FERMO MACCHINA]]</f>
        <v>90</v>
      </c>
      <c r="Z1117" s="6">
        <f>ROUNDDOWN(Tabella1[[#This Row],[DIFFERENZA EFFETTIVA - SCARTI]]/Tabella1[[#This Row],[TEMPO EFFETTIVO]]*60,0)</f>
        <v>40</v>
      </c>
      <c r="AA1117" t="s">
        <v>66</v>
      </c>
    </row>
    <row r="1118" spans="1:27" x14ac:dyDescent="0.25">
      <c r="A1118" s="1">
        <v>44706</v>
      </c>
      <c r="B1118">
        <v>33</v>
      </c>
      <c r="C1118" s="6" t="str">
        <f>VLOOKUP(Tabella1[[#This Row],[COD. OPERATORE]],Tabella3[],2,FALSE)</f>
        <v>KETTY</v>
      </c>
      <c r="D1118" t="s">
        <v>56</v>
      </c>
      <c r="E1118" t="s">
        <v>309</v>
      </c>
      <c r="F1118" t="s">
        <v>64</v>
      </c>
      <c r="G1118" s="6" t="str">
        <f>VLOOKUP(Tabella1[[#This Row],[COD. MACCHINA]],Tabella35[],2,FALSE)</f>
        <v>MANUALE</v>
      </c>
      <c r="H1118">
        <v>0</v>
      </c>
      <c r="I1118">
        <v>60</v>
      </c>
      <c r="J1118" s="6">
        <f>Tabella1[[#This Row],[ASS. FINALI]]-Tabella1[[#This Row],[ASS.INIZIALI]]</f>
        <v>60</v>
      </c>
      <c r="K1118" t="s">
        <v>20</v>
      </c>
      <c r="M1118" s="6">
        <f>ROUNDDOWN(IF(Tabella1[[#This Row],[DOPPIO OPERATORE '[SI/NO']]]="SI",Tabella1[[#This Row],[DIFFERENZA]]/2,Tabella1[[#This Row],[DIFFERENZA]]),0)</f>
        <v>60</v>
      </c>
      <c r="O1118" s="6">
        <f>Tabella1[[#This Row],[DIFFERENZA EFFETTIVA SE DOPPIO OPERATORE]]-Tabella1[[#This Row],[SCARTI]]</f>
        <v>60</v>
      </c>
      <c r="P1118" s="4">
        <v>0.44444444444444442</v>
      </c>
      <c r="Q1118" s="4">
        <v>0.4826388888888889</v>
      </c>
      <c r="R1118" s="5">
        <f>Tabella1[[#This Row],[ORA FINE MATTINA]]-Tabella1[[#This Row],[ORA INIZIO MATTINA]]</f>
        <v>3.8194444444444475E-2</v>
      </c>
      <c r="S1118" s="4"/>
      <c r="T1118" s="4"/>
      <c r="U1118" s="5">
        <f>Tabella1[[#This Row],[ORA FINE POMERIGGIO]]-Tabella1[[#This Row],[ORA INIZIO POMERIGGIO]]</f>
        <v>0</v>
      </c>
      <c r="V1118" s="5">
        <f>Tabella1[[#This Row],[TOT. TEMPO POMERIGGIO]]+Tabella1[[#This Row],[TOT. TEMPO MATTINA]]</f>
        <v>3.8194444444444475E-2</v>
      </c>
      <c r="W1118" s="7">
        <f>((HOUR(Tabella1[[#This Row],[TOT. ORE]])*60)+MINUTE(Tabella1[[#This Row],[TOT. ORE]]))</f>
        <v>55</v>
      </c>
      <c r="Y1118" s="6">
        <f>Tabella1[[#This Row],[TOT. MINUTI]]-Tabella1[[#This Row],[FERMO MACCHINA]]</f>
        <v>55</v>
      </c>
      <c r="Z1118" s="6">
        <f>ROUNDDOWN(Tabella1[[#This Row],[DIFFERENZA EFFETTIVA - SCARTI]]/Tabella1[[#This Row],[TEMPO EFFETTIVO]]*60,0)</f>
        <v>65</v>
      </c>
    </row>
    <row r="1119" spans="1:27" x14ac:dyDescent="0.25">
      <c r="A1119" s="1">
        <v>44706</v>
      </c>
      <c r="B1119">
        <v>33</v>
      </c>
      <c r="C1119" s="6" t="str">
        <f>VLOOKUP(Tabella1[[#This Row],[COD. OPERATORE]],Tabella3[],2,FALSE)</f>
        <v>KETTY</v>
      </c>
      <c r="D1119" t="s">
        <v>56</v>
      </c>
      <c r="E1119" t="s">
        <v>428</v>
      </c>
      <c r="F1119">
        <v>12</v>
      </c>
      <c r="G1119" s="6" t="str">
        <f>VLOOKUP(Tabella1[[#This Row],[COD. MACCHINA]],Tabella35[],2,FALSE)</f>
        <v>FRESA matr.550/6</v>
      </c>
      <c r="H1119">
        <v>0</v>
      </c>
      <c r="I1119">
        <v>1000</v>
      </c>
      <c r="J1119" s="6">
        <f>Tabella1[[#This Row],[ASS. FINALI]]-Tabella1[[#This Row],[ASS.INIZIALI]]</f>
        <v>1000</v>
      </c>
      <c r="K1119" t="s">
        <v>20</v>
      </c>
      <c r="M1119" s="6">
        <f>ROUNDDOWN(IF(Tabella1[[#This Row],[DOPPIO OPERATORE '[SI/NO']]]="SI",Tabella1[[#This Row],[DIFFERENZA]]/2,Tabella1[[#This Row],[DIFFERENZA]]),0)</f>
        <v>1000</v>
      </c>
      <c r="O1119" s="6">
        <f>Tabella1[[#This Row],[DIFFERENZA EFFETTIVA SE DOPPIO OPERATORE]]-Tabella1[[#This Row],[SCARTI]]</f>
        <v>1000</v>
      </c>
      <c r="P1119" s="4">
        <v>0.4826388888888889</v>
      </c>
      <c r="Q1119" s="4">
        <v>0.5</v>
      </c>
      <c r="R1119" s="5">
        <f>Tabella1[[#This Row],[ORA FINE MATTINA]]-Tabella1[[#This Row],[ORA INIZIO MATTINA]]</f>
        <v>1.7361111111111105E-2</v>
      </c>
      <c r="S1119" s="4">
        <v>0.5625</v>
      </c>
      <c r="T1119" s="4">
        <v>0.63888888888888895</v>
      </c>
      <c r="U1119" s="5">
        <f>Tabella1[[#This Row],[ORA FINE POMERIGGIO]]-Tabella1[[#This Row],[ORA INIZIO POMERIGGIO]]</f>
        <v>7.6388888888888951E-2</v>
      </c>
      <c r="V1119" s="5">
        <f>Tabella1[[#This Row],[TOT. TEMPO POMERIGGIO]]+Tabella1[[#This Row],[TOT. TEMPO MATTINA]]</f>
        <v>9.3750000000000056E-2</v>
      </c>
      <c r="W1119" s="7">
        <f>((HOUR(Tabella1[[#This Row],[TOT. ORE]])*60)+MINUTE(Tabella1[[#This Row],[TOT. ORE]]))</f>
        <v>135</v>
      </c>
      <c r="Y1119" s="6">
        <f>Tabella1[[#This Row],[TOT. MINUTI]]-Tabella1[[#This Row],[FERMO MACCHINA]]</f>
        <v>135</v>
      </c>
      <c r="Z1119" s="6">
        <f>ROUNDDOWN(Tabella1[[#This Row],[DIFFERENZA EFFETTIVA - SCARTI]]/Tabella1[[#This Row],[TEMPO EFFETTIVO]]*60,0)</f>
        <v>444</v>
      </c>
    </row>
    <row r="1120" spans="1:27" x14ac:dyDescent="0.25">
      <c r="A1120" s="1">
        <v>44706</v>
      </c>
      <c r="B1120">
        <v>33</v>
      </c>
      <c r="C1120" s="6" t="str">
        <f>VLOOKUP(Tabella1[[#This Row],[COD. OPERATORE]],Tabella3[],2,FALSE)</f>
        <v>KETTY</v>
      </c>
      <c r="D1120" t="s">
        <v>16</v>
      </c>
      <c r="E1120" t="s">
        <v>176</v>
      </c>
      <c r="F1120">
        <v>2</v>
      </c>
      <c r="G1120" s="6" t="str">
        <f>VLOOKUP(Tabella1[[#This Row],[COD. MACCHINA]],Tabella35[],2,FALSE)</f>
        <v>MUPI matr.1252</v>
      </c>
      <c r="H1120">
        <v>0</v>
      </c>
      <c r="I1120">
        <v>96</v>
      </c>
      <c r="J1120" s="6">
        <f>Tabella1[[#This Row],[ASS. FINALI]]-Tabella1[[#This Row],[ASS.INIZIALI]]</f>
        <v>96</v>
      </c>
      <c r="K1120" t="s">
        <v>20</v>
      </c>
      <c r="M1120" s="6">
        <f>ROUNDDOWN(IF(Tabella1[[#This Row],[DOPPIO OPERATORE '[SI/NO']]]="SI",Tabella1[[#This Row],[DIFFERENZA]]/2,Tabella1[[#This Row],[DIFFERENZA]]),0)</f>
        <v>96</v>
      </c>
      <c r="O1120" s="6">
        <f>Tabella1[[#This Row],[DIFFERENZA EFFETTIVA SE DOPPIO OPERATORE]]-Tabella1[[#This Row],[SCARTI]]</f>
        <v>96</v>
      </c>
      <c r="P1120" s="4">
        <v>0.63888888888888895</v>
      </c>
      <c r="Q1120" s="4">
        <v>0.6875</v>
      </c>
      <c r="R1120" s="5">
        <f>Tabella1[[#This Row],[ORA FINE MATTINA]]-Tabella1[[#This Row],[ORA INIZIO MATTINA]]</f>
        <v>4.8611111111111049E-2</v>
      </c>
      <c r="S1120" s="4"/>
      <c r="T1120" s="4"/>
      <c r="U1120" s="5">
        <f>Tabella1[[#This Row],[ORA FINE POMERIGGIO]]-Tabella1[[#This Row],[ORA INIZIO POMERIGGIO]]</f>
        <v>0</v>
      </c>
      <c r="V1120" s="5">
        <f>Tabella1[[#This Row],[TOT. TEMPO POMERIGGIO]]+Tabella1[[#This Row],[TOT. TEMPO MATTINA]]</f>
        <v>4.8611111111111049E-2</v>
      </c>
      <c r="W1120" s="7">
        <f>((HOUR(Tabella1[[#This Row],[TOT. ORE]])*60)+MINUTE(Tabella1[[#This Row],[TOT. ORE]]))</f>
        <v>70</v>
      </c>
      <c r="Y1120" s="6">
        <f>Tabella1[[#This Row],[TOT. MINUTI]]-Tabella1[[#This Row],[FERMO MACCHINA]]</f>
        <v>70</v>
      </c>
      <c r="Z1120" s="6">
        <f>ROUNDDOWN(Tabella1[[#This Row],[DIFFERENZA EFFETTIVA - SCARTI]]/Tabella1[[#This Row],[TEMPO EFFETTIVO]]*60,0)</f>
        <v>82</v>
      </c>
    </row>
    <row r="1121" spans="1:26" x14ac:dyDescent="0.25">
      <c r="A1121" s="1">
        <v>44706</v>
      </c>
      <c r="B1121">
        <v>33</v>
      </c>
      <c r="C1121" s="6" t="str">
        <f>VLOOKUP(Tabella1[[#This Row],[COD. OPERATORE]],Tabella3[],2,FALSE)</f>
        <v>KETTY</v>
      </c>
      <c r="D1121" t="s">
        <v>16</v>
      </c>
      <c r="E1121" t="s">
        <v>175</v>
      </c>
      <c r="F1121">
        <v>2</v>
      </c>
      <c r="G1121" s="6" t="str">
        <f>VLOOKUP(Tabella1[[#This Row],[COD. MACCHINA]],Tabella35[],2,FALSE)</f>
        <v>MUPI matr.1252</v>
      </c>
      <c r="H1121">
        <v>0</v>
      </c>
      <c r="I1121">
        <v>96</v>
      </c>
      <c r="J1121" s="6">
        <f>Tabella1[[#This Row],[ASS. FINALI]]-Tabella1[[#This Row],[ASS.INIZIALI]]</f>
        <v>96</v>
      </c>
      <c r="K1121" t="s">
        <v>20</v>
      </c>
      <c r="M1121" s="6">
        <f>ROUNDDOWN(IF(Tabella1[[#This Row],[DOPPIO OPERATORE '[SI/NO']]]="SI",Tabella1[[#This Row],[DIFFERENZA]]/2,Tabella1[[#This Row],[DIFFERENZA]]),0)</f>
        <v>96</v>
      </c>
      <c r="O1121" s="6">
        <f>Tabella1[[#This Row],[DIFFERENZA EFFETTIVA SE DOPPIO OPERATORE]]-Tabella1[[#This Row],[SCARTI]]</f>
        <v>96</v>
      </c>
      <c r="P1121" s="4">
        <v>0.63888888888888895</v>
      </c>
      <c r="Q1121" s="4">
        <v>0.6875</v>
      </c>
      <c r="R1121" s="5">
        <f>Tabella1[[#This Row],[ORA FINE MATTINA]]-Tabella1[[#This Row],[ORA INIZIO MATTINA]]</f>
        <v>4.8611111111111049E-2</v>
      </c>
      <c r="S1121" s="4"/>
      <c r="T1121" s="4"/>
      <c r="U1121" s="5">
        <f>Tabella1[[#This Row],[ORA FINE POMERIGGIO]]-Tabella1[[#This Row],[ORA INIZIO POMERIGGIO]]</f>
        <v>0</v>
      </c>
      <c r="V1121" s="5">
        <f>Tabella1[[#This Row],[TOT. TEMPO POMERIGGIO]]+Tabella1[[#This Row],[TOT. TEMPO MATTINA]]</f>
        <v>4.8611111111111049E-2</v>
      </c>
      <c r="W1121" s="7">
        <f>((HOUR(Tabella1[[#This Row],[TOT. ORE]])*60)+MINUTE(Tabella1[[#This Row],[TOT. ORE]]))</f>
        <v>70</v>
      </c>
      <c r="Y1121" s="6">
        <f>Tabella1[[#This Row],[TOT. MINUTI]]-Tabella1[[#This Row],[FERMO MACCHINA]]</f>
        <v>70</v>
      </c>
      <c r="Z1121" s="6">
        <f>ROUNDDOWN(Tabella1[[#This Row],[DIFFERENZA EFFETTIVA - SCARTI]]/Tabella1[[#This Row],[TEMPO EFFETTIVO]]*60,0)</f>
        <v>82</v>
      </c>
    </row>
    <row r="1122" spans="1:26" x14ac:dyDescent="0.25">
      <c r="A1122" s="1">
        <v>44706</v>
      </c>
      <c r="B1122">
        <v>33</v>
      </c>
      <c r="C1122" s="6" t="str">
        <f>VLOOKUP(Tabella1[[#This Row],[COD. OPERATORE]],Tabella3[],2,FALSE)</f>
        <v>KETTY</v>
      </c>
      <c r="D1122" t="s">
        <v>16</v>
      </c>
      <c r="E1122" t="s">
        <v>176</v>
      </c>
      <c r="F1122">
        <v>3</v>
      </c>
      <c r="G1122" s="6" t="str">
        <f>VLOOKUP(Tabella1[[#This Row],[COD. MACCHINA]],Tabella35[],2,FALSE)</f>
        <v>MUPI matr.1501</v>
      </c>
      <c r="H1122">
        <v>0</v>
      </c>
      <c r="I1122">
        <v>70</v>
      </c>
      <c r="J1122" s="6">
        <f>Tabella1[[#This Row],[ASS. FINALI]]-Tabella1[[#This Row],[ASS.INIZIALI]]</f>
        <v>70</v>
      </c>
      <c r="K1122" t="s">
        <v>20</v>
      </c>
      <c r="M1122" s="6">
        <f>ROUNDDOWN(IF(Tabella1[[#This Row],[DOPPIO OPERATORE '[SI/NO']]]="SI",Tabella1[[#This Row],[DIFFERENZA]]/2,Tabella1[[#This Row],[DIFFERENZA]]),0)</f>
        <v>70</v>
      </c>
      <c r="O1122" s="6">
        <f>Tabella1[[#This Row],[DIFFERENZA EFFETTIVA SE DOPPIO OPERATORE]]-Tabella1[[#This Row],[SCARTI]]</f>
        <v>70</v>
      </c>
      <c r="P1122" s="4">
        <v>0.6875</v>
      </c>
      <c r="Q1122" s="4">
        <v>0.72916666666666663</v>
      </c>
      <c r="R1122" s="5">
        <f>Tabella1[[#This Row],[ORA FINE MATTINA]]-Tabella1[[#This Row],[ORA INIZIO MATTINA]]</f>
        <v>4.166666666666663E-2</v>
      </c>
      <c r="S1122" s="4"/>
      <c r="T1122" s="4"/>
      <c r="U1122" s="5">
        <f>Tabella1[[#This Row],[ORA FINE POMERIGGIO]]-Tabella1[[#This Row],[ORA INIZIO POMERIGGIO]]</f>
        <v>0</v>
      </c>
      <c r="V1122" s="5">
        <f>Tabella1[[#This Row],[TOT. TEMPO POMERIGGIO]]+Tabella1[[#This Row],[TOT. TEMPO MATTINA]]</f>
        <v>4.166666666666663E-2</v>
      </c>
      <c r="W1122" s="7">
        <f>((HOUR(Tabella1[[#This Row],[TOT. ORE]])*60)+MINUTE(Tabella1[[#This Row],[TOT. ORE]]))</f>
        <v>60</v>
      </c>
      <c r="Y1122" s="6">
        <f>Tabella1[[#This Row],[TOT. MINUTI]]-Tabella1[[#This Row],[FERMO MACCHINA]]</f>
        <v>60</v>
      </c>
      <c r="Z1122" s="6">
        <f>ROUNDDOWN(Tabella1[[#This Row],[DIFFERENZA EFFETTIVA - SCARTI]]/Tabella1[[#This Row],[TEMPO EFFETTIVO]]*60,0)</f>
        <v>70</v>
      </c>
    </row>
    <row r="1123" spans="1:26" x14ac:dyDescent="0.25">
      <c r="A1123" s="1">
        <v>44706</v>
      </c>
      <c r="B1123">
        <v>33</v>
      </c>
      <c r="C1123" s="6" t="str">
        <f>VLOOKUP(Tabella1[[#This Row],[COD. OPERATORE]],Tabella3[],2,FALSE)</f>
        <v>KETTY</v>
      </c>
      <c r="D1123" t="s">
        <v>16</v>
      </c>
      <c r="E1123" t="s">
        <v>175</v>
      </c>
      <c r="F1123">
        <v>3</v>
      </c>
      <c r="G1123" s="6" t="str">
        <f>VLOOKUP(Tabella1[[#This Row],[COD. MACCHINA]],Tabella35[],2,FALSE)</f>
        <v>MUPI matr.1501</v>
      </c>
      <c r="H1123">
        <v>0</v>
      </c>
      <c r="I1123">
        <v>70</v>
      </c>
      <c r="J1123" s="6">
        <f>Tabella1[[#This Row],[ASS. FINALI]]-Tabella1[[#This Row],[ASS.INIZIALI]]</f>
        <v>70</v>
      </c>
      <c r="K1123" t="s">
        <v>20</v>
      </c>
      <c r="M1123" s="6">
        <f>ROUNDDOWN(IF(Tabella1[[#This Row],[DOPPIO OPERATORE '[SI/NO']]]="SI",Tabella1[[#This Row],[DIFFERENZA]]/2,Tabella1[[#This Row],[DIFFERENZA]]),0)</f>
        <v>70</v>
      </c>
      <c r="O1123" s="6">
        <f>Tabella1[[#This Row],[DIFFERENZA EFFETTIVA SE DOPPIO OPERATORE]]-Tabella1[[#This Row],[SCARTI]]</f>
        <v>70</v>
      </c>
      <c r="P1123" s="4">
        <v>0.6875</v>
      </c>
      <c r="Q1123" s="4">
        <v>0.72916666666666663</v>
      </c>
      <c r="R1123" s="5">
        <f>Tabella1[[#This Row],[ORA FINE MATTINA]]-Tabella1[[#This Row],[ORA INIZIO MATTINA]]</f>
        <v>4.166666666666663E-2</v>
      </c>
      <c r="S1123" s="4"/>
      <c r="T1123" s="4"/>
      <c r="U1123" s="5">
        <f>Tabella1[[#This Row],[ORA FINE POMERIGGIO]]-Tabella1[[#This Row],[ORA INIZIO POMERIGGIO]]</f>
        <v>0</v>
      </c>
      <c r="V1123" s="5">
        <f>Tabella1[[#This Row],[TOT. TEMPO POMERIGGIO]]+Tabella1[[#This Row],[TOT. TEMPO MATTINA]]</f>
        <v>4.166666666666663E-2</v>
      </c>
      <c r="W1123" s="7">
        <f>((HOUR(Tabella1[[#This Row],[TOT. ORE]])*60)+MINUTE(Tabella1[[#This Row],[TOT. ORE]]))</f>
        <v>60</v>
      </c>
      <c r="Y1123" s="6">
        <f>Tabella1[[#This Row],[TOT. MINUTI]]-Tabella1[[#This Row],[FERMO MACCHINA]]</f>
        <v>60</v>
      </c>
      <c r="Z1123" s="6">
        <f>ROUNDDOWN(Tabella1[[#This Row],[DIFFERENZA EFFETTIVA - SCARTI]]/Tabella1[[#This Row],[TEMPO EFFETTIVO]]*60,0)</f>
        <v>70</v>
      </c>
    </row>
    <row r="1124" spans="1:26" x14ac:dyDescent="0.25">
      <c r="A1124" s="1">
        <v>44707</v>
      </c>
      <c r="B1124">
        <v>33</v>
      </c>
      <c r="C1124" s="6" t="str">
        <f>VLOOKUP(Tabella1[[#This Row],[COD. OPERATORE]],Tabella3[],2,FALSE)</f>
        <v>KETTY</v>
      </c>
      <c r="D1124" t="s">
        <v>16</v>
      </c>
      <c r="E1124" t="s">
        <v>429</v>
      </c>
      <c r="F1124">
        <v>3</v>
      </c>
      <c r="G1124" s="6" t="str">
        <f>VLOOKUP(Tabella1[[#This Row],[COD. MACCHINA]],Tabella35[],2,FALSE)</f>
        <v>MUPI matr.1501</v>
      </c>
      <c r="H1124">
        <v>140</v>
      </c>
      <c r="I1124">
        <v>192</v>
      </c>
      <c r="J1124" s="6">
        <f>Tabella1[[#This Row],[ASS. FINALI]]-Tabella1[[#This Row],[ASS.INIZIALI]]</f>
        <v>52</v>
      </c>
      <c r="K1124" t="s">
        <v>20</v>
      </c>
      <c r="M1124" s="6">
        <f>ROUNDDOWN(IF(Tabella1[[#This Row],[DOPPIO OPERATORE '[SI/NO']]]="SI",Tabella1[[#This Row],[DIFFERENZA]]/2,Tabella1[[#This Row],[DIFFERENZA]]),0)</f>
        <v>52</v>
      </c>
      <c r="O1124" s="6">
        <f>Tabella1[[#This Row],[DIFFERENZA EFFETTIVA SE DOPPIO OPERATORE]]-Tabella1[[#This Row],[SCARTI]]</f>
        <v>52</v>
      </c>
      <c r="P1124" s="4">
        <v>0.35416666666666669</v>
      </c>
      <c r="Q1124" s="4">
        <v>0.3611111111111111</v>
      </c>
      <c r="R1124" s="5">
        <f>Tabella1[[#This Row],[ORA FINE MATTINA]]-Tabella1[[#This Row],[ORA INIZIO MATTINA]]</f>
        <v>6.9444444444444198E-3</v>
      </c>
      <c r="S1124" s="4"/>
      <c r="T1124" s="4"/>
      <c r="U1124" s="5">
        <f>Tabella1[[#This Row],[ORA FINE POMERIGGIO]]-Tabella1[[#This Row],[ORA INIZIO POMERIGGIO]]</f>
        <v>0</v>
      </c>
      <c r="V1124" s="5">
        <f>Tabella1[[#This Row],[TOT. TEMPO POMERIGGIO]]+Tabella1[[#This Row],[TOT. TEMPO MATTINA]]</f>
        <v>6.9444444444444198E-3</v>
      </c>
      <c r="W1124" s="7">
        <f>((HOUR(Tabella1[[#This Row],[TOT. ORE]])*60)+MINUTE(Tabella1[[#This Row],[TOT. ORE]]))</f>
        <v>10</v>
      </c>
      <c r="Y1124" s="6">
        <f>Tabella1[[#This Row],[TOT. MINUTI]]-Tabella1[[#This Row],[FERMO MACCHINA]]</f>
        <v>10</v>
      </c>
      <c r="Z1124" s="6">
        <f>ROUNDDOWN(Tabella1[[#This Row],[DIFFERENZA EFFETTIVA - SCARTI]]/Tabella1[[#This Row],[TEMPO EFFETTIVO]]*60,0)</f>
        <v>312</v>
      </c>
    </row>
    <row r="1125" spans="1:26" x14ac:dyDescent="0.25">
      <c r="A1125" s="1">
        <v>44707</v>
      </c>
      <c r="B1125">
        <v>33</v>
      </c>
      <c r="C1125" s="6" t="str">
        <f>VLOOKUP(Tabella1[[#This Row],[COD. OPERATORE]],Tabella3[],2,FALSE)</f>
        <v>KETTY</v>
      </c>
      <c r="D1125" t="s">
        <v>54</v>
      </c>
      <c r="E1125" t="s">
        <v>430</v>
      </c>
      <c r="F1125">
        <v>1</v>
      </c>
      <c r="G1125" s="6" t="str">
        <f>VLOOKUP(Tabella1[[#This Row],[COD. MACCHINA]],Tabella35[],2,FALSE)</f>
        <v>TRAPANO A COLONNA</v>
      </c>
      <c r="H1125">
        <v>0</v>
      </c>
      <c r="I1125">
        <v>1970</v>
      </c>
      <c r="J1125" s="6">
        <f>Tabella1[[#This Row],[ASS. FINALI]]-Tabella1[[#This Row],[ASS.INIZIALI]]</f>
        <v>1970</v>
      </c>
      <c r="K1125" t="s">
        <v>20</v>
      </c>
      <c r="M1125" s="6">
        <f>ROUNDDOWN(IF(Tabella1[[#This Row],[DOPPIO OPERATORE '[SI/NO']]]="SI",Tabella1[[#This Row],[DIFFERENZA]]/2,Tabella1[[#This Row],[DIFFERENZA]]),0)</f>
        <v>1970</v>
      </c>
      <c r="O1125" s="6">
        <f>Tabella1[[#This Row],[DIFFERENZA EFFETTIVA SE DOPPIO OPERATORE]]-Tabella1[[#This Row],[SCARTI]]</f>
        <v>1970</v>
      </c>
      <c r="P1125" s="4">
        <v>0.3611111111111111</v>
      </c>
      <c r="Q1125" s="4">
        <v>0.45833333333333331</v>
      </c>
      <c r="R1125" s="5">
        <f>Tabella1[[#This Row],[ORA FINE MATTINA]]-Tabella1[[#This Row],[ORA INIZIO MATTINA]]</f>
        <v>9.722222222222221E-2</v>
      </c>
      <c r="S1125" s="4">
        <v>0.5625</v>
      </c>
      <c r="T1125" s="4">
        <v>0.72916666666666663</v>
      </c>
      <c r="U1125" s="5">
        <f>Tabella1[[#This Row],[ORA FINE POMERIGGIO]]-Tabella1[[#This Row],[ORA INIZIO POMERIGGIO]]</f>
        <v>0.16666666666666663</v>
      </c>
      <c r="V1125" s="5">
        <f>Tabella1[[#This Row],[TOT. TEMPO POMERIGGIO]]+Tabella1[[#This Row],[TOT. TEMPO MATTINA]]</f>
        <v>0.26388888888888884</v>
      </c>
      <c r="W1125" s="7">
        <f>((HOUR(Tabella1[[#This Row],[TOT. ORE]])*60)+MINUTE(Tabella1[[#This Row],[TOT. ORE]]))</f>
        <v>380</v>
      </c>
      <c r="Y1125" s="6">
        <f>Tabella1[[#This Row],[TOT. MINUTI]]-Tabella1[[#This Row],[FERMO MACCHINA]]</f>
        <v>380</v>
      </c>
      <c r="Z1125" s="6">
        <f>ROUNDDOWN(Tabella1[[#This Row],[DIFFERENZA EFFETTIVA - SCARTI]]/Tabella1[[#This Row],[TEMPO EFFETTIVO]]*60,0)</f>
        <v>311</v>
      </c>
    </row>
    <row r="1126" spans="1:26" x14ac:dyDescent="0.25">
      <c r="A1126" s="1">
        <v>44708</v>
      </c>
      <c r="B1126">
        <v>33</v>
      </c>
      <c r="C1126" s="6" t="str">
        <f>VLOOKUP(Tabella1[[#This Row],[COD. OPERATORE]],Tabella3[],2,FALSE)</f>
        <v>KETTY</v>
      </c>
      <c r="D1126" t="s">
        <v>87</v>
      </c>
      <c r="E1126" t="s">
        <v>431</v>
      </c>
      <c r="F1126" t="s">
        <v>64</v>
      </c>
      <c r="G1126" s="6" t="str">
        <f>VLOOKUP(Tabella1[[#This Row],[COD. MACCHINA]],Tabella35[],2,FALSE)</f>
        <v>MANUALE</v>
      </c>
      <c r="H1126">
        <v>0</v>
      </c>
      <c r="I1126">
        <v>2720</v>
      </c>
      <c r="J1126" s="6">
        <f>Tabella1[[#This Row],[ASS. FINALI]]-Tabella1[[#This Row],[ASS.INIZIALI]]</f>
        <v>2720</v>
      </c>
      <c r="K1126" t="s">
        <v>20</v>
      </c>
      <c r="M1126" s="6">
        <f>ROUNDDOWN(IF(Tabella1[[#This Row],[DOPPIO OPERATORE '[SI/NO']]]="SI",Tabella1[[#This Row],[DIFFERENZA]]/2,Tabella1[[#This Row],[DIFFERENZA]]),0)</f>
        <v>2720</v>
      </c>
      <c r="O1126" s="6">
        <f>Tabella1[[#This Row],[DIFFERENZA EFFETTIVA SE DOPPIO OPERATORE]]-Tabella1[[#This Row],[SCARTI]]</f>
        <v>2720</v>
      </c>
      <c r="P1126" s="4">
        <v>0.33333333333333331</v>
      </c>
      <c r="Q1126" s="4">
        <v>0.46875</v>
      </c>
      <c r="R1126" s="5">
        <f>Tabella1[[#This Row],[ORA FINE MATTINA]]-Tabella1[[#This Row],[ORA INIZIO MATTINA]]</f>
        <v>0.13541666666666669</v>
      </c>
      <c r="S1126" s="4"/>
      <c r="T1126" s="4"/>
      <c r="U1126" s="5">
        <f>Tabella1[[#This Row],[ORA FINE POMERIGGIO]]-Tabella1[[#This Row],[ORA INIZIO POMERIGGIO]]</f>
        <v>0</v>
      </c>
      <c r="V1126" s="5">
        <f>Tabella1[[#This Row],[TOT. TEMPO POMERIGGIO]]+Tabella1[[#This Row],[TOT. TEMPO MATTINA]]</f>
        <v>0.13541666666666669</v>
      </c>
      <c r="W1126" s="7">
        <f>((HOUR(Tabella1[[#This Row],[TOT. ORE]])*60)+MINUTE(Tabella1[[#This Row],[TOT. ORE]]))</f>
        <v>195</v>
      </c>
      <c r="Y1126" s="6">
        <f>Tabella1[[#This Row],[TOT. MINUTI]]-Tabella1[[#This Row],[FERMO MACCHINA]]</f>
        <v>195</v>
      </c>
      <c r="Z1126" s="6">
        <f>ROUNDDOWN(Tabella1[[#This Row],[DIFFERENZA EFFETTIVA - SCARTI]]/Tabella1[[#This Row],[TEMPO EFFETTIVO]]*60,0)</f>
        <v>836</v>
      </c>
    </row>
    <row r="1127" spans="1:26" x14ac:dyDescent="0.25">
      <c r="A1127" s="1">
        <v>44708</v>
      </c>
      <c r="B1127">
        <v>33</v>
      </c>
      <c r="C1127" s="6" t="str">
        <f>VLOOKUP(Tabella1[[#This Row],[COD. OPERATORE]],Tabella3[],2,FALSE)</f>
        <v>KETTY</v>
      </c>
      <c r="D1127" t="s">
        <v>56</v>
      </c>
      <c r="E1127" t="s">
        <v>258</v>
      </c>
      <c r="F1127" t="s">
        <v>64</v>
      </c>
      <c r="G1127" s="6" t="str">
        <f>VLOOKUP(Tabella1[[#This Row],[COD. MACCHINA]],Tabella35[],2,FALSE)</f>
        <v>MANUALE</v>
      </c>
      <c r="H1127">
        <v>2000</v>
      </c>
      <c r="I1127">
        <v>4250</v>
      </c>
      <c r="J1127" s="6">
        <f>Tabella1[[#This Row],[ASS. FINALI]]-Tabella1[[#This Row],[ASS.INIZIALI]]</f>
        <v>2250</v>
      </c>
      <c r="K1127" t="s">
        <v>20</v>
      </c>
      <c r="M1127" s="6">
        <f>ROUNDDOWN(IF(Tabella1[[#This Row],[DOPPIO OPERATORE '[SI/NO']]]="SI",Tabella1[[#This Row],[DIFFERENZA]]/2,Tabella1[[#This Row],[DIFFERENZA]]),0)</f>
        <v>2250</v>
      </c>
      <c r="O1127" s="6">
        <f>Tabella1[[#This Row],[DIFFERENZA EFFETTIVA SE DOPPIO OPERATORE]]-Tabella1[[#This Row],[SCARTI]]</f>
        <v>2250</v>
      </c>
      <c r="P1127" s="4">
        <v>0.46875</v>
      </c>
      <c r="Q1127" s="4">
        <v>0.5</v>
      </c>
      <c r="R1127" s="5">
        <f>Tabella1[[#This Row],[ORA FINE MATTINA]]-Tabella1[[#This Row],[ORA INIZIO MATTINA]]</f>
        <v>3.125E-2</v>
      </c>
      <c r="S1127" s="4">
        <v>0.5625</v>
      </c>
      <c r="T1127" s="4">
        <v>0.69444444444444453</v>
      </c>
      <c r="U1127" s="5">
        <f>Tabella1[[#This Row],[ORA FINE POMERIGGIO]]-Tabella1[[#This Row],[ORA INIZIO POMERIGGIO]]</f>
        <v>0.13194444444444453</v>
      </c>
      <c r="V1127" s="5">
        <f>Tabella1[[#This Row],[TOT. TEMPO POMERIGGIO]]+Tabella1[[#This Row],[TOT. TEMPO MATTINA]]</f>
        <v>0.16319444444444453</v>
      </c>
      <c r="W1127" s="7">
        <f>((HOUR(Tabella1[[#This Row],[TOT. ORE]])*60)+MINUTE(Tabella1[[#This Row],[TOT. ORE]]))</f>
        <v>235</v>
      </c>
      <c r="Y1127" s="6">
        <f>Tabella1[[#This Row],[TOT. MINUTI]]-Tabella1[[#This Row],[FERMO MACCHINA]]</f>
        <v>235</v>
      </c>
      <c r="Z1127" s="6">
        <f>ROUNDDOWN(Tabella1[[#This Row],[DIFFERENZA EFFETTIVA - SCARTI]]/Tabella1[[#This Row],[TEMPO EFFETTIVO]]*60,0)</f>
        <v>574</v>
      </c>
    </row>
    <row r="1128" spans="1:26" x14ac:dyDescent="0.25">
      <c r="A1128" s="1">
        <v>44708</v>
      </c>
      <c r="B1128">
        <v>33</v>
      </c>
      <c r="C1128" s="6" t="str">
        <f>VLOOKUP(Tabella1[[#This Row],[COD. OPERATORE]],Tabella3[],2,FALSE)</f>
        <v>KETTY</v>
      </c>
      <c r="D1128" t="s">
        <v>87</v>
      </c>
      <c r="E1128" t="s">
        <v>431</v>
      </c>
      <c r="F1128" t="s">
        <v>64</v>
      </c>
      <c r="G1128" s="6" t="str">
        <f>VLOOKUP(Tabella1[[#This Row],[COD. MACCHINA]],Tabella35[],2,FALSE)</f>
        <v>MANUALE</v>
      </c>
      <c r="H1128">
        <v>0</v>
      </c>
      <c r="I1128">
        <v>740</v>
      </c>
      <c r="J1128" s="6">
        <f>Tabella1[[#This Row],[ASS. FINALI]]-Tabella1[[#This Row],[ASS.INIZIALI]]</f>
        <v>740</v>
      </c>
      <c r="K1128" t="s">
        <v>20</v>
      </c>
      <c r="M1128" s="6">
        <f>ROUNDDOWN(IF(Tabella1[[#This Row],[DOPPIO OPERATORE '[SI/NO']]]="SI",Tabella1[[#This Row],[DIFFERENZA]]/2,Tabella1[[#This Row],[DIFFERENZA]]),0)</f>
        <v>740</v>
      </c>
      <c r="O1128" s="6">
        <f>Tabella1[[#This Row],[DIFFERENZA EFFETTIVA SE DOPPIO OPERATORE]]-Tabella1[[#This Row],[SCARTI]]</f>
        <v>740</v>
      </c>
      <c r="P1128" s="4">
        <v>0.68055555555555547</v>
      </c>
      <c r="Q1128" s="4">
        <v>0.72916666666666663</v>
      </c>
      <c r="R1128" s="5">
        <f>Tabella1[[#This Row],[ORA FINE MATTINA]]-Tabella1[[#This Row],[ORA INIZIO MATTINA]]</f>
        <v>4.861111111111116E-2</v>
      </c>
      <c r="S1128" s="4"/>
      <c r="T1128" s="4"/>
      <c r="U1128" s="5">
        <f>Tabella1[[#This Row],[ORA FINE POMERIGGIO]]-Tabella1[[#This Row],[ORA INIZIO POMERIGGIO]]</f>
        <v>0</v>
      </c>
      <c r="V1128" s="5">
        <f>Tabella1[[#This Row],[TOT. TEMPO POMERIGGIO]]+Tabella1[[#This Row],[TOT. TEMPO MATTINA]]</f>
        <v>4.861111111111116E-2</v>
      </c>
      <c r="W1128" s="7">
        <f>((HOUR(Tabella1[[#This Row],[TOT. ORE]])*60)+MINUTE(Tabella1[[#This Row],[TOT. ORE]]))</f>
        <v>70</v>
      </c>
      <c r="Y1128" s="6">
        <f>Tabella1[[#This Row],[TOT. MINUTI]]-Tabella1[[#This Row],[FERMO MACCHINA]]</f>
        <v>70</v>
      </c>
      <c r="Z1128" s="6">
        <f>ROUNDDOWN(Tabella1[[#This Row],[DIFFERENZA EFFETTIVA - SCARTI]]/Tabella1[[#This Row],[TEMPO EFFETTIVO]]*60,0)</f>
        <v>634</v>
      </c>
    </row>
    <row r="1129" spans="1:26" x14ac:dyDescent="0.25">
      <c r="A1129" s="1">
        <v>44711</v>
      </c>
      <c r="B1129">
        <v>33</v>
      </c>
      <c r="C1129" s="6" t="str">
        <f>VLOOKUP(Tabella1[[#This Row],[COD. OPERATORE]],Tabella3[],2,FALSE)</f>
        <v>KETTY</v>
      </c>
      <c r="D1129" t="s">
        <v>87</v>
      </c>
      <c r="E1129" t="s">
        <v>431</v>
      </c>
      <c r="F1129" t="s">
        <v>64</v>
      </c>
      <c r="G1129" s="6" t="str">
        <f>VLOOKUP(Tabella1[[#This Row],[COD. MACCHINA]],Tabella35[],2,FALSE)</f>
        <v>MANUALE</v>
      </c>
      <c r="H1129">
        <v>740</v>
      </c>
      <c r="I1129">
        <v>980</v>
      </c>
      <c r="J1129" s="6">
        <f>Tabella1[[#This Row],[ASS. FINALI]]-Tabella1[[#This Row],[ASS.INIZIALI]]</f>
        <v>240</v>
      </c>
      <c r="K1129" t="s">
        <v>20</v>
      </c>
      <c r="M1129" s="6">
        <f>ROUNDDOWN(IF(Tabella1[[#This Row],[DOPPIO OPERATORE '[SI/NO']]]="SI",Tabella1[[#This Row],[DIFFERENZA]]/2,Tabella1[[#This Row],[DIFFERENZA]]),0)</f>
        <v>240</v>
      </c>
      <c r="O1129" s="6">
        <f>Tabella1[[#This Row],[DIFFERENZA EFFETTIVA SE DOPPIO OPERATORE]]-Tabella1[[#This Row],[SCARTI]]</f>
        <v>240</v>
      </c>
      <c r="P1129" s="4">
        <v>0.33333333333333331</v>
      </c>
      <c r="Q1129" s="4">
        <v>0.3576388888888889</v>
      </c>
      <c r="R1129" s="5">
        <f>Tabella1[[#This Row],[ORA FINE MATTINA]]-Tabella1[[#This Row],[ORA INIZIO MATTINA]]</f>
        <v>2.430555555555558E-2</v>
      </c>
      <c r="S1129" s="4"/>
      <c r="T1129" s="4"/>
      <c r="U1129" s="5">
        <f>Tabella1[[#This Row],[ORA FINE POMERIGGIO]]-Tabella1[[#This Row],[ORA INIZIO POMERIGGIO]]</f>
        <v>0</v>
      </c>
      <c r="V1129" s="5">
        <f>Tabella1[[#This Row],[TOT. TEMPO POMERIGGIO]]+Tabella1[[#This Row],[TOT. TEMPO MATTINA]]</f>
        <v>2.430555555555558E-2</v>
      </c>
      <c r="W1129" s="7">
        <f>((HOUR(Tabella1[[#This Row],[TOT. ORE]])*60)+MINUTE(Tabella1[[#This Row],[TOT. ORE]]))</f>
        <v>35</v>
      </c>
      <c r="Y1129" s="6">
        <f>Tabella1[[#This Row],[TOT. MINUTI]]-Tabella1[[#This Row],[FERMO MACCHINA]]</f>
        <v>35</v>
      </c>
      <c r="Z1129" s="6">
        <f>ROUNDDOWN(Tabella1[[#This Row],[DIFFERENZA EFFETTIVA - SCARTI]]/Tabella1[[#This Row],[TEMPO EFFETTIVO]]*60,0)</f>
        <v>411</v>
      </c>
    </row>
    <row r="1130" spans="1:26" x14ac:dyDescent="0.25">
      <c r="A1130" s="1">
        <v>44711</v>
      </c>
      <c r="B1130">
        <v>33</v>
      </c>
      <c r="C1130" s="6" t="str">
        <f>VLOOKUP(Tabella1[[#This Row],[COD. OPERATORE]],Tabella3[],2,FALSE)</f>
        <v>KETTY</v>
      </c>
      <c r="D1130" t="s">
        <v>87</v>
      </c>
      <c r="E1130" t="s">
        <v>432</v>
      </c>
      <c r="F1130" t="s">
        <v>64</v>
      </c>
      <c r="G1130" s="6" t="str">
        <f>VLOOKUP(Tabella1[[#This Row],[COD. MACCHINA]],Tabella35[],2,FALSE)</f>
        <v>MANUALE</v>
      </c>
      <c r="H1130">
        <v>0</v>
      </c>
      <c r="I1130">
        <v>2000</v>
      </c>
      <c r="J1130" s="6">
        <f>Tabella1[[#This Row],[ASS. FINALI]]-Tabella1[[#This Row],[ASS.INIZIALI]]</f>
        <v>2000</v>
      </c>
      <c r="K1130" t="s">
        <v>20</v>
      </c>
      <c r="M1130" s="6">
        <f>ROUNDDOWN(IF(Tabella1[[#This Row],[DOPPIO OPERATORE '[SI/NO']]]="SI",Tabella1[[#This Row],[DIFFERENZA]]/2,Tabella1[[#This Row],[DIFFERENZA]]),0)</f>
        <v>2000</v>
      </c>
      <c r="O1130" s="6">
        <f>Tabella1[[#This Row],[DIFFERENZA EFFETTIVA SE DOPPIO OPERATORE]]-Tabella1[[#This Row],[SCARTI]]</f>
        <v>2000</v>
      </c>
      <c r="P1130" s="4">
        <v>0.3576388888888889</v>
      </c>
      <c r="Q1130" s="4">
        <v>0.46875</v>
      </c>
      <c r="R1130" s="5">
        <f>Tabella1[[#This Row],[ORA FINE MATTINA]]-Tabella1[[#This Row],[ORA INIZIO MATTINA]]</f>
        <v>0.1111111111111111</v>
      </c>
      <c r="S1130" s="4"/>
      <c r="T1130" s="4"/>
      <c r="U1130" s="5">
        <f>Tabella1[[#This Row],[ORA FINE POMERIGGIO]]-Tabella1[[#This Row],[ORA INIZIO POMERIGGIO]]</f>
        <v>0</v>
      </c>
      <c r="V1130" s="5">
        <f>Tabella1[[#This Row],[TOT. TEMPO POMERIGGIO]]+Tabella1[[#This Row],[TOT. TEMPO MATTINA]]</f>
        <v>0.1111111111111111</v>
      </c>
      <c r="W1130" s="7">
        <f>((HOUR(Tabella1[[#This Row],[TOT. ORE]])*60)+MINUTE(Tabella1[[#This Row],[TOT. ORE]]))</f>
        <v>160</v>
      </c>
      <c r="Y1130" s="6">
        <f>Tabella1[[#This Row],[TOT. MINUTI]]-Tabella1[[#This Row],[FERMO MACCHINA]]</f>
        <v>160</v>
      </c>
      <c r="Z1130" s="6">
        <f>ROUNDDOWN(Tabella1[[#This Row],[DIFFERENZA EFFETTIVA - SCARTI]]/Tabella1[[#This Row],[TEMPO EFFETTIVO]]*60,0)</f>
        <v>750</v>
      </c>
    </row>
    <row r="1131" spans="1:26" x14ac:dyDescent="0.25">
      <c r="A1131" s="1">
        <v>44711</v>
      </c>
      <c r="B1131">
        <v>33</v>
      </c>
      <c r="C1131" s="6" t="str">
        <f>VLOOKUP(Tabella1[[#This Row],[COD. OPERATORE]],Tabella3[],2,FALSE)</f>
        <v>KETTY</v>
      </c>
      <c r="D1131" t="s">
        <v>16</v>
      </c>
      <c r="E1131" t="s">
        <v>224</v>
      </c>
      <c r="F1131">
        <v>8</v>
      </c>
      <c r="G1131" s="6" t="str">
        <f>VLOOKUP(Tabella1[[#This Row],[COD. MACCHINA]],Tabella35[],2,FALSE)</f>
        <v>MONTAGGIO RUOTE</v>
      </c>
      <c r="H1131">
        <v>250</v>
      </c>
      <c r="I1131">
        <v>1000</v>
      </c>
      <c r="J1131" s="6">
        <f>Tabella1[[#This Row],[ASS. FINALI]]-Tabella1[[#This Row],[ASS.INIZIALI]]</f>
        <v>750</v>
      </c>
      <c r="K1131" t="s">
        <v>20</v>
      </c>
      <c r="M1131" s="6">
        <f>ROUNDDOWN(IF(Tabella1[[#This Row],[DOPPIO OPERATORE '[SI/NO']]]="SI",Tabella1[[#This Row],[DIFFERENZA]]/2,Tabella1[[#This Row],[DIFFERENZA]]),0)</f>
        <v>750</v>
      </c>
      <c r="O1131" s="6">
        <f>Tabella1[[#This Row],[DIFFERENZA EFFETTIVA SE DOPPIO OPERATORE]]-Tabella1[[#This Row],[SCARTI]]</f>
        <v>750</v>
      </c>
      <c r="P1131" s="4">
        <v>0.46875</v>
      </c>
      <c r="Q1131" s="4">
        <v>0.5</v>
      </c>
      <c r="R1131" s="5">
        <f>Tabella1[[#This Row],[ORA FINE MATTINA]]-Tabella1[[#This Row],[ORA INIZIO MATTINA]]</f>
        <v>3.125E-2</v>
      </c>
      <c r="S1131" s="4">
        <v>0.5625</v>
      </c>
      <c r="T1131" s="4">
        <v>0.625</v>
      </c>
      <c r="U1131" s="5">
        <f>Tabella1[[#This Row],[ORA FINE POMERIGGIO]]-Tabella1[[#This Row],[ORA INIZIO POMERIGGIO]]</f>
        <v>6.25E-2</v>
      </c>
      <c r="V1131" s="5">
        <f>Tabella1[[#This Row],[TOT. TEMPO POMERIGGIO]]+Tabella1[[#This Row],[TOT. TEMPO MATTINA]]</f>
        <v>9.375E-2</v>
      </c>
      <c r="W1131" s="7">
        <f>((HOUR(Tabella1[[#This Row],[TOT. ORE]])*60)+MINUTE(Tabella1[[#This Row],[TOT. ORE]]))</f>
        <v>135</v>
      </c>
      <c r="Y1131" s="6">
        <f>Tabella1[[#This Row],[TOT. MINUTI]]-Tabella1[[#This Row],[FERMO MACCHINA]]</f>
        <v>135</v>
      </c>
      <c r="Z1131" s="6">
        <f>ROUNDDOWN(Tabella1[[#This Row],[DIFFERENZA EFFETTIVA - SCARTI]]/Tabella1[[#This Row],[TEMPO EFFETTIVO]]*60,0)</f>
        <v>333</v>
      </c>
    </row>
    <row r="1132" spans="1:26" x14ac:dyDescent="0.25">
      <c r="A1132" s="1">
        <v>44711</v>
      </c>
      <c r="B1132">
        <v>33</v>
      </c>
      <c r="C1132" s="6" t="str">
        <f>VLOOKUP(Tabella1[[#This Row],[COD. OPERATORE]],Tabella3[],2,FALSE)</f>
        <v>KETTY</v>
      </c>
      <c r="D1132" t="s">
        <v>16</v>
      </c>
      <c r="E1132" t="s">
        <v>26</v>
      </c>
      <c r="F1132">
        <v>6</v>
      </c>
      <c r="G1132" s="6" t="str">
        <f>VLOOKUP(Tabella1[[#This Row],[COD. MACCHINA]],Tabella35[],2,FALSE)</f>
        <v>MSA matr.4319</v>
      </c>
      <c r="H1132">
        <v>607766</v>
      </c>
      <c r="I1132">
        <v>607866</v>
      </c>
      <c r="J1132" s="6">
        <f>Tabella1[[#This Row],[ASS. FINALI]]-Tabella1[[#This Row],[ASS.INIZIALI]]</f>
        <v>100</v>
      </c>
      <c r="K1132" t="s">
        <v>20</v>
      </c>
      <c r="M1132" s="6">
        <f>ROUNDDOWN(IF(Tabella1[[#This Row],[DOPPIO OPERATORE '[SI/NO']]]="SI",Tabella1[[#This Row],[DIFFERENZA]]/2,Tabella1[[#This Row],[DIFFERENZA]]),0)</f>
        <v>100</v>
      </c>
      <c r="O1132" s="6">
        <f>Tabella1[[#This Row],[DIFFERENZA EFFETTIVA SE DOPPIO OPERATORE]]-Tabella1[[#This Row],[SCARTI]]</f>
        <v>100</v>
      </c>
      <c r="P1132" s="4">
        <v>0.625</v>
      </c>
      <c r="Q1132" s="4">
        <v>0.63541666666666663</v>
      </c>
      <c r="R1132" s="5">
        <f>Tabella1[[#This Row],[ORA FINE MATTINA]]-Tabella1[[#This Row],[ORA INIZIO MATTINA]]</f>
        <v>1.041666666666663E-2</v>
      </c>
      <c r="S1132" s="4"/>
      <c r="T1132" s="4"/>
      <c r="U1132" s="5">
        <f>Tabella1[[#This Row],[ORA FINE POMERIGGIO]]-Tabella1[[#This Row],[ORA INIZIO POMERIGGIO]]</f>
        <v>0</v>
      </c>
      <c r="V1132" s="5">
        <f>Tabella1[[#This Row],[TOT. TEMPO POMERIGGIO]]+Tabella1[[#This Row],[TOT. TEMPO MATTINA]]</f>
        <v>1.041666666666663E-2</v>
      </c>
      <c r="W1132" s="7">
        <f>((HOUR(Tabella1[[#This Row],[TOT. ORE]])*60)+MINUTE(Tabella1[[#This Row],[TOT. ORE]]))</f>
        <v>15</v>
      </c>
      <c r="Y1132" s="6">
        <f>Tabella1[[#This Row],[TOT. MINUTI]]-Tabella1[[#This Row],[FERMO MACCHINA]]</f>
        <v>15</v>
      </c>
      <c r="Z1132" s="6">
        <f>ROUNDDOWN(Tabella1[[#This Row],[DIFFERENZA EFFETTIVA - SCARTI]]/Tabella1[[#This Row],[TEMPO EFFETTIVO]]*60,0)</f>
        <v>400</v>
      </c>
    </row>
    <row r="1133" spans="1:26" x14ac:dyDescent="0.25">
      <c r="A1133" s="1">
        <v>44711</v>
      </c>
      <c r="B1133">
        <v>33</v>
      </c>
      <c r="C1133" s="6" t="str">
        <f>VLOOKUP(Tabella1[[#This Row],[COD. OPERATORE]],Tabella3[],2,FALSE)</f>
        <v>KETTY</v>
      </c>
      <c r="D1133" t="s">
        <v>16</v>
      </c>
      <c r="E1133" t="s">
        <v>303</v>
      </c>
      <c r="F1133">
        <v>6</v>
      </c>
      <c r="G1133" s="6" t="str">
        <f>VLOOKUP(Tabella1[[#This Row],[COD. MACCHINA]],Tabella35[],2,FALSE)</f>
        <v>MSA matr.4319</v>
      </c>
      <c r="H1133">
        <v>607866</v>
      </c>
      <c r="I1133">
        <v>608369</v>
      </c>
      <c r="J1133" s="6">
        <f>Tabella1[[#This Row],[ASS. FINALI]]-Tabella1[[#This Row],[ASS.INIZIALI]]</f>
        <v>503</v>
      </c>
      <c r="K1133" t="s">
        <v>20</v>
      </c>
      <c r="M1133" s="6">
        <f>ROUNDDOWN(IF(Tabella1[[#This Row],[DOPPIO OPERATORE '[SI/NO']]]="SI",Tabella1[[#This Row],[DIFFERENZA]]/2,Tabella1[[#This Row],[DIFFERENZA]]),0)</f>
        <v>503</v>
      </c>
      <c r="O1133" s="6">
        <f>Tabella1[[#This Row],[DIFFERENZA EFFETTIVA SE DOPPIO OPERATORE]]-Tabella1[[#This Row],[SCARTI]]</f>
        <v>503</v>
      </c>
      <c r="P1133" s="4">
        <v>0.63541666666666663</v>
      </c>
      <c r="Q1133" s="4">
        <v>0.69097222222222221</v>
      </c>
      <c r="R1133" s="5">
        <f>Tabella1[[#This Row],[ORA FINE MATTINA]]-Tabella1[[#This Row],[ORA INIZIO MATTINA]]</f>
        <v>5.555555555555558E-2</v>
      </c>
      <c r="S1133" s="4"/>
      <c r="T1133" s="4"/>
      <c r="U1133" s="5">
        <f>Tabella1[[#This Row],[ORA FINE POMERIGGIO]]-Tabella1[[#This Row],[ORA INIZIO POMERIGGIO]]</f>
        <v>0</v>
      </c>
      <c r="V1133" s="5">
        <f>Tabella1[[#This Row],[TOT. TEMPO POMERIGGIO]]+Tabella1[[#This Row],[TOT. TEMPO MATTINA]]</f>
        <v>5.555555555555558E-2</v>
      </c>
      <c r="W1133" s="7">
        <f>((HOUR(Tabella1[[#This Row],[TOT. ORE]])*60)+MINUTE(Tabella1[[#This Row],[TOT. ORE]]))</f>
        <v>80</v>
      </c>
      <c r="Y1133" s="6">
        <f>Tabella1[[#This Row],[TOT. MINUTI]]-Tabella1[[#This Row],[FERMO MACCHINA]]</f>
        <v>80</v>
      </c>
      <c r="Z1133" s="6">
        <f>ROUNDDOWN(Tabella1[[#This Row],[DIFFERENZA EFFETTIVA - SCARTI]]/Tabella1[[#This Row],[TEMPO EFFETTIVO]]*60,0)</f>
        <v>377</v>
      </c>
    </row>
    <row r="1134" spans="1:26" x14ac:dyDescent="0.25">
      <c r="A1134" s="1">
        <v>44711</v>
      </c>
      <c r="B1134">
        <v>33</v>
      </c>
      <c r="C1134" s="6" t="str">
        <f>VLOOKUP(Tabella1[[#This Row],[COD. OPERATORE]],Tabella3[],2,FALSE)</f>
        <v>KETTY</v>
      </c>
      <c r="D1134" t="s">
        <v>87</v>
      </c>
      <c r="E1134" t="s">
        <v>433</v>
      </c>
      <c r="F1134" t="s">
        <v>64</v>
      </c>
      <c r="G1134" s="6" t="str">
        <f>VLOOKUP(Tabella1[[#This Row],[COD. MACCHINA]],Tabella35[],2,FALSE)</f>
        <v>MANUALE</v>
      </c>
      <c r="H1134">
        <v>0</v>
      </c>
      <c r="I1134">
        <v>5000</v>
      </c>
      <c r="J1134" s="6">
        <f>Tabella1[[#This Row],[ASS. FINALI]]-Tabella1[[#This Row],[ASS.INIZIALI]]</f>
        <v>5000</v>
      </c>
      <c r="K1134" t="s">
        <v>58</v>
      </c>
      <c r="L1134">
        <v>31</v>
      </c>
      <c r="M1134" s="6">
        <f>ROUNDDOWN(IF(Tabella1[[#This Row],[DOPPIO OPERATORE '[SI/NO']]]="SI",Tabella1[[#This Row],[DIFFERENZA]]/2,Tabella1[[#This Row],[DIFFERENZA]]),0)</f>
        <v>2500</v>
      </c>
      <c r="O1134" s="6">
        <f>Tabella1[[#This Row],[DIFFERENZA EFFETTIVA SE DOPPIO OPERATORE]]-Tabella1[[#This Row],[SCARTI]]</f>
        <v>2500</v>
      </c>
      <c r="P1134" s="4">
        <v>0.69097222222222221</v>
      </c>
      <c r="Q1134" s="4">
        <v>0.72916666666666663</v>
      </c>
      <c r="R1134" s="5">
        <f>Tabella1[[#This Row],[ORA FINE MATTINA]]-Tabella1[[#This Row],[ORA INIZIO MATTINA]]</f>
        <v>3.819444444444442E-2</v>
      </c>
      <c r="S1134" s="4"/>
      <c r="T1134" s="4"/>
      <c r="U1134" s="5">
        <f>Tabella1[[#This Row],[ORA FINE POMERIGGIO]]-Tabella1[[#This Row],[ORA INIZIO POMERIGGIO]]</f>
        <v>0</v>
      </c>
      <c r="V1134" s="5">
        <f>Tabella1[[#This Row],[TOT. TEMPO POMERIGGIO]]+Tabella1[[#This Row],[TOT. TEMPO MATTINA]]</f>
        <v>3.819444444444442E-2</v>
      </c>
      <c r="W1134" s="7">
        <f>((HOUR(Tabella1[[#This Row],[TOT. ORE]])*60)+MINUTE(Tabella1[[#This Row],[TOT. ORE]]))</f>
        <v>55</v>
      </c>
      <c r="Y1134" s="6">
        <f>Tabella1[[#This Row],[TOT. MINUTI]]-Tabella1[[#This Row],[FERMO MACCHINA]]</f>
        <v>55</v>
      </c>
      <c r="Z1134" s="6">
        <f>ROUNDDOWN(Tabella1[[#This Row],[DIFFERENZA EFFETTIVA - SCARTI]]/Tabella1[[#This Row],[TEMPO EFFETTIVO]]*60,0)</f>
        <v>2727</v>
      </c>
    </row>
    <row r="1135" spans="1:26" x14ac:dyDescent="0.25">
      <c r="A1135" s="1">
        <v>44712</v>
      </c>
      <c r="B1135">
        <v>33</v>
      </c>
      <c r="C1135" s="6" t="str">
        <f>VLOOKUP(Tabella1[[#This Row],[COD. OPERATORE]],Tabella3[],2,FALSE)</f>
        <v>KETTY</v>
      </c>
      <c r="D1135" t="s">
        <v>16</v>
      </c>
      <c r="E1135" t="s">
        <v>211</v>
      </c>
      <c r="F1135">
        <v>2</v>
      </c>
      <c r="G1135" s="6" t="str">
        <f>VLOOKUP(Tabella1[[#This Row],[COD. MACCHINA]],Tabella35[],2,FALSE)</f>
        <v>MUPI matr.1252</v>
      </c>
      <c r="H1135">
        <v>0</v>
      </c>
      <c r="I1135">
        <v>200</v>
      </c>
      <c r="J1135" s="6">
        <f>Tabella1[[#This Row],[ASS. FINALI]]-Tabella1[[#This Row],[ASS.INIZIALI]]</f>
        <v>200</v>
      </c>
      <c r="K1135" t="s">
        <v>20</v>
      </c>
      <c r="M1135" s="6">
        <f>ROUNDDOWN(IF(Tabella1[[#This Row],[DOPPIO OPERATORE '[SI/NO']]]="SI",Tabella1[[#This Row],[DIFFERENZA]]/2,Tabella1[[#This Row],[DIFFERENZA]]),0)</f>
        <v>200</v>
      </c>
      <c r="O1135" s="6">
        <f>Tabella1[[#This Row],[DIFFERENZA EFFETTIVA SE DOPPIO OPERATORE]]-Tabella1[[#This Row],[SCARTI]]</f>
        <v>200</v>
      </c>
      <c r="P1135" s="4">
        <v>0.33333333333333331</v>
      </c>
      <c r="Q1135" s="4">
        <v>0.40277777777777773</v>
      </c>
      <c r="R1135" s="5">
        <f>Tabella1[[#This Row],[ORA FINE MATTINA]]-Tabella1[[#This Row],[ORA INIZIO MATTINA]]</f>
        <v>6.944444444444442E-2</v>
      </c>
      <c r="S1135" s="4"/>
      <c r="T1135" s="4"/>
      <c r="U1135" s="5">
        <f>Tabella1[[#This Row],[ORA FINE POMERIGGIO]]-Tabella1[[#This Row],[ORA INIZIO POMERIGGIO]]</f>
        <v>0</v>
      </c>
      <c r="V1135" s="5">
        <f>Tabella1[[#This Row],[TOT. TEMPO POMERIGGIO]]+Tabella1[[#This Row],[TOT. TEMPO MATTINA]]</f>
        <v>6.944444444444442E-2</v>
      </c>
      <c r="W1135" s="7">
        <f>((HOUR(Tabella1[[#This Row],[TOT. ORE]])*60)+MINUTE(Tabella1[[#This Row],[TOT. ORE]]))</f>
        <v>100</v>
      </c>
      <c r="Y1135" s="6">
        <f>Tabella1[[#This Row],[TOT. MINUTI]]-Tabella1[[#This Row],[FERMO MACCHINA]]</f>
        <v>100</v>
      </c>
      <c r="Z1135" s="6">
        <f>ROUNDDOWN(Tabella1[[#This Row],[DIFFERENZA EFFETTIVA - SCARTI]]/Tabella1[[#This Row],[TEMPO EFFETTIVO]]*60,0)</f>
        <v>120</v>
      </c>
    </row>
    <row r="1136" spans="1:26" x14ac:dyDescent="0.25">
      <c r="A1136" s="1">
        <v>44712</v>
      </c>
      <c r="B1136">
        <v>33</v>
      </c>
      <c r="C1136" s="6" t="str">
        <f>VLOOKUP(Tabella1[[#This Row],[COD. OPERATORE]],Tabella3[],2,FALSE)</f>
        <v>KETTY</v>
      </c>
      <c r="D1136" t="s">
        <v>16</v>
      </c>
      <c r="E1136" t="s">
        <v>178</v>
      </c>
      <c r="F1136">
        <v>2</v>
      </c>
      <c r="G1136" s="6" t="str">
        <f>VLOOKUP(Tabella1[[#This Row],[COD. MACCHINA]],Tabella35[],2,FALSE)</f>
        <v>MUPI matr.1252</v>
      </c>
      <c r="H1136">
        <v>0</v>
      </c>
      <c r="I1136">
        <v>200</v>
      </c>
      <c r="J1136" s="6">
        <f>Tabella1[[#This Row],[ASS. FINALI]]-Tabella1[[#This Row],[ASS.INIZIALI]]</f>
        <v>200</v>
      </c>
      <c r="K1136" t="s">
        <v>20</v>
      </c>
      <c r="M1136" s="6">
        <f>ROUNDDOWN(IF(Tabella1[[#This Row],[DOPPIO OPERATORE '[SI/NO']]]="SI",Tabella1[[#This Row],[DIFFERENZA]]/2,Tabella1[[#This Row],[DIFFERENZA]]),0)</f>
        <v>200</v>
      </c>
      <c r="O1136" s="6">
        <f>Tabella1[[#This Row],[DIFFERENZA EFFETTIVA SE DOPPIO OPERATORE]]-Tabella1[[#This Row],[SCARTI]]</f>
        <v>200</v>
      </c>
      <c r="P1136" s="4">
        <v>0.33333333333333331</v>
      </c>
      <c r="Q1136" s="4">
        <v>0.40277777777777773</v>
      </c>
      <c r="R1136" s="5">
        <f>Tabella1[[#This Row],[ORA FINE MATTINA]]-Tabella1[[#This Row],[ORA INIZIO MATTINA]]</f>
        <v>6.944444444444442E-2</v>
      </c>
      <c r="S1136" s="4"/>
      <c r="T1136" s="4"/>
      <c r="U1136" s="5">
        <f>Tabella1[[#This Row],[ORA FINE POMERIGGIO]]-Tabella1[[#This Row],[ORA INIZIO POMERIGGIO]]</f>
        <v>0</v>
      </c>
      <c r="V1136" s="5">
        <f>Tabella1[[#This Row],[TOT. TEMPO POMERIGGIO]]+Tabella1[[#This Row],[TOT. TEMPO MATTINA]]</f>
        <v>6.944444444444442E-2</v>
      </c>
      <c r="W1136" s="7">
        <f>((HOUR(Tabella1[[#This Row],[TOT. ORE]])*60)+MINUTE(Tabella1[[#This Row],[TOT. ORE]]))</f>
        <v>100</v>
      </c>
      <c r="Y1136" s="6">
        <f>Tabella1[[#This Row],[TOT. MINUTI]]-Tabella1[[#This Row],[FERMO MACCHINA]]</f>
        <v>100</v>
      </c>
      <c r="Z1136" s="6">
        <f>ROUNDDOWN(Tabella1[[#This Row],[DIFFERENZA EFFETTIVA - SCARTI]]/Tabella1[[#This Row],[TEMPO EFFETTIVO]]*60,0)</f>
        <v>120</v>
      </c>
    </row>
    <row r="1137" spans="1:27" x14ac:dyDescent="0.25">
      <c r="A1137" s="1">
        <v>44712</v>
      </c>
      <c r="B1137">
        <v>33</v>
      </c>
      <c r="C1137" s="6" t="str">
        <f>VLOOKUP(Tabella1[[#This Row],[COD. OPERATORE]],Tabella3[],2,FALSE)</f>
        <v>KETTY</v>
      </c>
      <c r="D1137" t="s">
        <v>16</v>
      </c>
      <c r="E1137" t="s">
        <v>211</v>
      </c>
      <c r="F1137">
        <v>3</v>
      </c>
      <c r="G1137" s="6" t="str">
        <f>VLOOKUP(Tabella1[[#This Row],[COD. MACCHINA]],Tabella35[],2,FALSE)</f>
        <v>MUPI matr.1501</v>
      </c>
      <c r="H1137">
        <v>0</v>
      </c>
      <c r="I1137">
        <v>200</v>
      </c>
      <c r="J1137" s="6">
        <f>Tabella1[[#This Row],[ASS. FINALI]]-Tabella1[[#This Row],[ASS.INIZIALI]]</f>
        <v>200</v>
      </c>
      <c r="K1137" t="s">
        <v>20</v>
      </c>
      <c r="M1137" s="6">
        <f>ROUNDDOWN(IF(Tabella1[[#This Row],[DOPPIO OPERATORE '[SI/NO']]]="SI",Tabella1[[#This Row],[DIFFERENZA]]/2,Tabella1[[#This Row],[DIFFERENZA]]),0)</f>
        <v>200</v>
      </c>
      <c r="O1137" s="6">
        <f>Tabella1[[#This Row],[DIFFERENZA EFFETTIVA SE DOPPIO OPERATORE]]-Tabella1[[#This Row],[SCARTI]]</f>
        <v>200</v>
      </c>
      <c r="P1137" s="4">
        <v>0.40277777777777773</v>
      </c>
      <c r="Q1137" s="4">
        <v>0.5</v>
      </c>
      <c r="R1137" s="5">
        <f>Tabella1[[#This Row],[ORA FINE MATTINA]]-Tabella1[[#This Row],[ORA INIZIO MATTINA]]</f>
        <v>9.7222222222222265E-2</v>
      </c>
      <c r="S1137" s="4">
        <v>0.5625</v>
      </c>
      <c r="T1137" s="4">
        <v>0.57638888888888895</v>
      </c>
      <c r="U1137" s="5">
        <f>Tabella1[[#This Row],[ORA FINE POMERIGGIO]]-Tabella1[[#This Row],[ORA INIZIO POMERIGGIO]]</f>
        <v>1.3888888888888951E-2</v>
      </c>
      <c r="V1137" s="5">
        <f>Tabella1[[#This Row],[TOT. TEMPO POMERIGGIO]]+Tabella1[[#This Row],[TOT. TEMPO MATTINA]]</f>
        <v>0.11111111111111122</v>
      </c>
      <c r="W1137" s="7">
        <f>((HOUR(Tabella1[[#This Row],[TOT. ORE]])*60)+MINUTE(Tabella1[[#This Row],[TOT. ORE]]))</f>
        <v>160</v>
      </c>
      <c r="Y1137" s="6">
        <f>Tabella1[[#This Row],[TOT. MINUTI]]-Tabella1[[#This Row],[FERMO MACCHINA]]</f>
        <v>160</v>
      </c>
      <c r="Z1137" s="6">
        <f>ROUNDDOWN(Tabella1[[#This Row],[DIFFERENZA EFFETTIVA - SCARTI]]/Tabella1[[#This Row],[TEMPO EFFETTIVO]]*60,0)</f>
        <v>75</v>
      </c>
    </row>
    <row r="1138" spans="1:27" x14ac:dyDescent="0.25">
      <c r="A1138" s="1">
        <v>44712</v>
      </c>
      <c r="B1138">
        <v>33</v>
      </c>
      <c r="C1138" s="6" t="str">
        <f>VLOOKUP(Tabella1[[#This Row],[COD. OPERATORE]],Tabella3[],2,FALSE)</f>
        <v>KETTY</v>
      </c>
      <c r="D1138" t="s">
        <v>16</v>
      </c>
      <c r="E1138" t="s">
        <v>178</v>
      </c>
      <c r="F1138">
        <v>3</v>
      </c>
      <c r="G1138" s="6" t="str">
        <f>VLOOKUP(Tabella1[[#This Row],[COD. MACCHINA]],Tabella35[],2,FALSE)</f>
        <v>MUPI matr.1501</v>
      </c>
      <c r="H1138">
        <v>0</v>
      </c>
      <c r="I1138">
        <v>200</v>
      </c>
      <c r="J1138" s="6">
        <f>Tabella1[[#This Row],[ASS. FINALI]]-Tabella1[[#This Row],[ASS.INIZIALI]]</f>
        <v>200</v>
      </c>
      <c r="K1138" t="s">
        <v>20</v>
      </c>
      <c r="M1138" s="6">
        <f>ROUNDDOWN(IF(Tabella1[[#This Row],[DOPPIO OPERATORE '[SI/NO']]]="SI",Tabella1[[#This Row],[DIFFERENZA]]/2,Tabella1[[#This Row],[DIFFERENZA]]),0)</f>
        <v>200</v>
      </c>
      <c r="O1138" s="6">
        <f>Tabella1[[#This Row],[DIFFERENZA EFFETTIVA SE DOPPIO OPERATORE]]-Tabella1[[#This Row],[SCARTI]]</f>
        <v>200</v>
      </c>
      <c r="P1138" s="4">
        <v>0.40277777777777773</v>
      </c>
      <c r="Q1138" s="4">
        <v>0.5</v>
      </c>
      <c r="R1138" s="5">
        <f>Tabella1[[#This Row],[ORA FINE MATTINA]]-Tabella1[[#This Row],[ORA INIZIO MATTINA]]</f>
        <v>9.7222222222222265E-2</v>
      </c>
      <c r="S1138" s="4">
        <v>0.5625</v>
      </c>
      <c r="T1138" s="4">
        <v>0.57638888888888895</v>
      </c>
      <c r="U1138" s="5">
        <f>Tabella1[[#This Row],[ORA FINE POMERIGGIO]]-Tabella1[[#This Row],[ORA INIZIO POMERIGGIO]]</f>
        <v>1.3888888888888951E-2</v>
      </c>
      <c r="V1138" s="5">
        <f>Tabella1[[#This Row],[TOT. TEMPO POMERIGGIO]]+Tabella1[[#This Row],[TOT. TEMPO MATTINA]]</f>
        <v>0.11111111111111122</v>
      </c>
      <c r="W1138" s="7">
        <f>((HOUR(Tabella1[[#This Row],[TOT. ORE]])*60)+MINUTE(Tabella1[[#This Row],[TOT. ORE]]))</f>
        <v>160</v>
      </c>
      <c r="Y1138" s="6">
        <f>Tabella1[[#This Row],[TOT. MINUTI]]-Tabella1[[#This Row],[FERMO MACCHINA]]</f>
        <v>160</v>
      </c>
      <c r="Z1138" s="6">
        <f>ROUNDDOWN(Tabella1[[#This Row],[DIFFERENZA EFFETTIVA - SCARTI]]/Tabella1[[#This Row],[TEMPO EFFETTIVO]]*60,0)</f>
        <v>75</v>
      </c>
    </row>
    <row r="1139" spans="1:27" x14ac:dyDescent="0.25">
      <c r="A1139" s="1">
        <v>44708</v>
      </c>
      <c r="B1139">
        <v>32</v>
      </c>
      <c r="C1139" s="6" t="str">
        <f>VLOOKUP(Tabella1[[#This Row],[COD. OPERATORE]],Tabella3[],2,FALSE)</f>
        <v>ALESSANDRA</v>
      </c>
      <c r="D1139" t="s">
        <v>56</v>
      </c>
      <c r="E1139" t="s">
        <v>434</v>
      </c>
      <c r="F1139" t="s">
        <v>64</v>
      </c>
      <c r="G1139" s="6" t="str">
        <f>VLOOKUP(Tabella1[[#This Row],[COD. MACCHINA]],Tabella35[],2,FALSE)</f>
        <v>MANUALE</v>
      </c>
      <c r="H1139">
        <v>375</v>
      </c>
      <c r="I1139">
        <v>2250</v>
      </c>
      <c r="J1139" s="6">
        <f>Tabella1[[#This Row],[ASS. FINALI]]-Tabella1[[#This Row],[ASS.INIZIALI]]</f>
        <v>1875</v>
      </c>
      <c r="K1139" t="s">
        <v>58</v>
      </c>
      <c r="L1139">
        <v>11</v>
      </c>
      <c r="M1139" s="6">
        <f>ROUNDDOWN(IF(Tabella1[[#This Row],[DOPPIO OPERATORE '[SI/NO']]]="SI",Tabella1[[#This Row],[DIFFERENZA]]/2,Tabella1[[#This Row],[DIFFERENZA]]),0)</f>
        <v>937</v>
      </c>
      <c r="O1139" s="6">
        <f>Tabella1[[#This Row],[DIFFERENZA EFFETTIVA SE DOPPIO OPERATORE]]-Tabella1[[#This Row],[SCARTI]]</f>
        <v>937</v>
      </c>
      <c r="P1139" s="4">
        <v>0.3125</v>
      </c>
      <c r="Q1139" s="4">
        <v>0.5</v>
      </c>
      <c r="R1139" s="5">
        <f>Tabella1[[#This Row],[ORA FINE MATTINA]]-Tabella1[[#This Row],[ORA INIZIO MATTINA]]</f>
        <v>0.1875</v>
      </c>
      <c r="S1139" s="4">
        <v>0.5625</v>
      </c>
      <c r="T1139" s="4">
        <v>0.625</v>
      </c>
      <c r="U1139" s="5">
        <f>Tabella1[[#This Row],[ORA FINE POMERIGGIO]]-Tabella1[[#This Row],[ORA INIZIO POMERIGGIO]]</f>
        <v>6.25E-2</v>
      </c>
      <c r="V1139" s="5">
        <f>Tabella1[[#This Row],[TOT. TEMPO POMERIGGIO]]+Tabella1[[#This Row],[TOT. TEMPO MATTINA]]</f>
        <v>0.25</v>
      </c>
      <c r="W1139" s="7">
        <f>((HOUR(Tabella1[[#This Row],[TOT. ORE]])*60)+MINUTE(Tabella1[[#This Row],[TOT. ORE]]))</f>
        <v>360</v>
      </c>
      <c r="Y1139" s="6">
        <f>Tabella1[[#This Row],[TOT. MINUTI]]-Tabella1[[#This Row],[FERMO MACCHINA]]</f>
        <v>360</v>
      </c>
      <c r="Z1139" s="6">
        <f>ROUNDDOWN(Tabella1[[#This Row],[DIFFERENZA EFFETTIVA - SCARTI]]/Tabella1[[#This Row],[TEMPO EFFETTIVO]]*60,0)</f>
        <v>156</v>
      </c>
      <c r="AA1139" t="s">
        <v>397</v>
      </c>
    </row>
    <row r="1140" spans="1:27" x14ac:dyDescent="0.25">
      <c r="A1140" s="1">
        <v>44708</v>
      </c>
      <c r="B1140">
        <v>32</v>
      </c>
      <c r="C1140" s="6" t="str">
        <f>VLOOKUP(Tabella1[[#This Row],[COD. OPERATORE]],Tabella3[],2,FALSE)</f>
        <v>ALESSANDRA</v>
      </c>
      <c r="D1140" t="s">
        <v>435</v>
      </c>
      <c r="E1140" t="s">
        <v>436</v>
      </c>
      <c r="F1140" t="s">
        <v>64</v>
      </c>
      <c r="G1140" s="6" t="str">
        <f>VLOOKUP(Tabella1[[#This Row],[COD. MACCHINA]],Tabella35[],2,FALSE)</f>
        <v>MANUALE</v>
      </c>
      <c r="H1140">
        <v>0</v>
      </c>
      <c r="I1140">
        <v>1400</v>
      </c>
      <c r="J1140" s="6">
        <f>Tabella1[[#This Row],[ASS. FINALI]]-Tabella1[[#This Row],[ASS.INIZIALI]]</f>
        <v>1400</v>
      </c>
      <c r="K1140" t="s">
        <v>20</v>
      </c>
      <c r="M1140" s="6">
        <f>ROUNDDOWN(IF(Tabella1[[#This Row],[DOPPIO OPERATORE '[SI/NO']]]="SI",Tabella1[[#This Row],[DIFFERENZA]]/2,Tabella1[[#This Row],[DIFFERENZA]]),0)</f>
        <v>1400</v>
      </c>
      <c r="O1140" s="6">
        <f>Tabella1[[#This Row],[DIFFERENZA EFFETTIVA SE DOPPIO OPERATORE]]-Tabella1[[#This Row],[SCARTI]]</f>
        <v>1400</v>
      </c>
      <c r="P1140" s="4">
        <v>0.625</v>
      </c>
      <c r="Q1140" s="4">
        <v>0.72916666666666663</v>
      </c>
      <c r="R1140" s="5">
        <f>Tabella1[[#This Row],[ORA FINE MATTINA]]-Tabella1[[#This Row],[ORA INIZIO MATTINA]]</f>
        <v>0.10416666666666663</v>
      </c>
      <c r="S1140" s="4"/>
      <c r="T1140" s="4"/>
      <c r="U1140" s="5">
        <f>Tabella1[[#This Row],[ORA FINE POMERIGGIO]]-Tabella1[[#This Row],[ORA INIZIO POMERIGGIO]]</f>
        <v>0</v>
      </c>
      <c r="V1140" s="5">
        <f>Tabella1[[#This Row],[TOT. TEMPO POMERIGGIO]]+Tabella1[[#This Row],[TOT. TEMPO MATTINA]]</f>
        <v>0.10416666666666663</v>
      </c>
      <c r="W1140" s="7">
        <f>((HOUR(Tabella1[[#This Row],[TOT. ORE]])*60)+MINUTE(Tabella1[[#This Row],[TOT. ORE]]))</f>
        <v>150</v>
      </c>
      <c r="Y1140" s="6">
        <f>Tabella1[[#This Row],[TOT. MINUTI]]-Tabella1[[#This Row],[FERMO MACCHINA]]</f>
        <v>150</v>
      </c>
      <c r="Z1140" s="6">
        <f>ROUNDDOWN(Tabella1[[#This Row],[DIFFERENZA EFFETTIVA - SCARTI]]/Tabella1[[#This Row],[TEMPO EFFETTIVO]]*60,0)</f>
        <v>560</v>
      </c>
      <c r="AA1140" t="s">
        <v>437</v>
      </c>
    </row>
    <row r="1141" spans="1:27" x14ac:dyDescent="0.25">
      <c r="A1141" s="1">
        <v>44711</v>
      </c>
      <c r="B1141">
        <v>32</v>
      </c>
      <c r="C1141" s="6" t="str">
        <f>VLOOKUP(Tabella1[[#This Row],[COD. OPERATORE]],Tabella3[],2,FALSE)</f>
        <v>ALESSANDRA</v>
      </c>
      <c r="D1141" t="s">
        <v>435</v>
      </c>
      <c r="E1141" t="s">
        <v>436</v>
      </c>
      <c r="F1141" t="s">
        <v>64</v>
      </c>
      <c r="G1141" s="6" t="str">
        <f>VLOOKUP(Tabella1[[#This Row],[COD. MACCHINA]],Tabella35[],2,FALSE)</f>
        <v>MANUALE</v>
      </c>
      <c r="H1141">
        <v>1400</v>
      </c>
      <c r="I1141">
        <v>1800</v>
      </c>
      <c r="J1141" s="6">
        <f>Tabella1[[#This Row],[ASS. FINALI]]-Tabella1[[#This Row],[ASS.INIZIALI]]</f>
        <v>400</v>
      </c>
      <c r="K1141" t="s">
        <v>58</v>
      </c>
      <c r="L1141">
        <v>30</v>
      </c>
      <c r="M1141" s="6">
        <f>ROUNDDOWN(IF(Tabella1[[#This Row],[DOPPIO OPERATORE '[SI/NO']]]="SI",Tabella1[[#This Row],[DIFFERENZA]]/2,Tabella1[[#This Row],[DIFFERENZA]]),0)</f>
        <v>200</v>
      </c>
      <c r="O1141" s="6">
        <f>Tabella1[[#This Row],[DIFFERENZA EFFETTIVA SE DOPPIO OPERATORE]]-Tabella1[[#This Row],[SCARTI]]</f>
        <v>200</v>
      </c>
      <c r="P1141" s="4">
        <v>0.3125</v>
      </c>
      <c r="Q1141" s="4">
        <v>0.3263888888888889</v>
      </c>
      <c r="R1141" s="5">
        <f>Tabella1[[#This Row],[ORA FINE MATTINA]]-Tabella1[[#This Row],[ORA INIZIO MATTINA]]</f>
        <v>1.3888888888888895E-2</v>
      </c>
      <c r="S1141" s="4"/>
      <c r="T1141" s="4"/>
      <c r="U1141" s="5">
        <f>Tabella1[[#This Row],[ORA FINE POMERIGGIO]]-Tabella1[[#This Row],[ORA INIZIO POMERIGGIO]]</f>
        <v>0</v>
      </c>
      <c r="V1141" s="5">
        <f>Tabella1[[#This Row],[TOT. TEMPO POMERIGGIO]]+Tabella1[[#This Row],[TOT. TEMPO MATTINA]]</f>
        <v>1.3888888888888895E-2</v>
      </c>
      <c r="W1141" s="7">
        <f>((HOUR(Tabella1[[#This Row],[TOT. ORE]])*60)+MINUTE(Tabella1[[#This Row],[TOT. ORE]]))</f>
        <v>20</v>
      </c>
      <c r="Y1141" s="6">
        <f>Tabella1[[#This Row],[TOT. MINUTI]]-Tabella1[[#This Row],[FERMO MACCHINA]]</f>
        <v>20</v>
      </c>
      <c r="Z1141" s="6">
        <f>ROUNDDOWN(Tabella1[[#This Row],[DIFFERENZA EFFETTIVA - SCARTI]]/Tabella1[[#This Row],[TEMPO EFFETTIVO]]*60,0)</f>
        <v>600</v>
      </c>
    </row>
    <row r="1142" spans="1:27" x14ac:dyDescent="0.25">
      <c r="A1142" s="1">
        <v>44711</v>
      </c>
      <c r="B1142">
        <v>32</v>
      </c>
      <c r="C1142" s="6" t="str">
        <f>VLOOKUP(Tabella1[[#This Row],[COD. OPERATORE]],Tabella3[],2,FALSE)</f>
        <v>ALESSANDRA</v>
      </c>
      <c r="D1142" t="s">
        <v>56</v>
      </c>
      <c r="E1142" t="s">
        <v>71</v>
      </c>
      <c r="F1142" t="s">
        <v>64</v>
      </c>
      <c r="G1142" s="6" t="str">
        <f>VLOOKUP(Tabella1[[#This Row],[COD. MACCHINA]],Tabella35[],2,FALSE)</f>
        <v>MANUALE</v>
      </c>
      <c r="H1142">
        <v>0</v>
      </c>
      <c r="I1142">
        <v>530</v>
      </c>
      <c r="J1142" s="6">
        <f>Tabella1[[#This Row],[ASS. FINALI]]-Tabella1[[#This Row],[ASS.INIZIALI]]</f>
        <v>530</v>
      </c>
      <c r="K1142" t="s">
        <v>20</v>
      </c>
      <c r="M1142" s="6">
        <f>ROUNDDOWN(IF(Tabella1[[#This Row],[DOPPIO OPERATORE '[SI/NO']]]="SI",Tabella1[[#This Row],[DIFFERENZA]]/2,Tabella1[[#This Row],[DIFFERENZA]]),0)</f>
        <v>530</v>
      </c>
      <c r="O1142" s="6">
        <f>Tabella1[[#This Row],[DIFFERENZA EFFETTIVA SE DOPPIO OPERATORE]]-Tabella1[[#This Row],[SCARTI]]</f>
        <v>530</v>
      </c>
      <c r="P1142" s="4">
        <v>0.3263888888888889</v>
      </c>
      <c r="Q1142" s="4">
        <v>0.57291666666666663</v>
      </c>
      <c r="R1142" s="5">
        <f>Tabella1[[#This Row],[ORA FINE MATTINA]]-Tabella1[[#This Row],[ORA INIZIO MATTINA]]</f>
        <v>0.24652777777777773</v>
      </c>
      <c r="S1142" s="4"/>
      <c r="T1142" s="4"/>
      <c r="U1142" s="5">
        <f>Tabella1[[#This Row],[ORA FINE POMERIGGIO]]-Tabella1[[#This Row],[ORA INIZIO POMERIGGIO]]</f>
        <v>0</v>
      </c>
      <c r="V1142" s="5">
        <f>Tabella1[[#This Row],[TOT. TEMPO POMERIGGIO]]+Tabella1[[#This Row],[TOT. TEMPO MATTINA]]</f>
        <v>0.24652777777777773</v>
      </c>
      <c r="W1142" s="7">
        <f>((HOUR(Tabella1[[#This Row],[TOT. ORE]])*60)+MINUTE(Tabella1[[#This Row],[TOT. ORE]]))</f>
        <v>355</v>
      </c>
      <c r="Y1142" s="6">
        <f>Tabella1[[#This Row],[TOT. MINUTI]]-Tabella1[[#This Row],[FERMO MACCHINA]]</f>
        <v>355</v>
      </c>
      <c r="Z1142" s="6">
        <f>ROUNDDOWN(Tabella1[[#This Row],[DIFFERENZA EFFETTIVA - SCARTI]]/Tabella1[[#This Row],[TEMPO EFFETTIVO]]*60,0)</f>
        <v>89</v>
      </c>
      <c r="AA1142" t="s">
        <v>438</v>
      </c>
    </row>
    <row r="1143" spans="1:27" x14ac:dyDescent="0.25">
      <c r="A1143" s="1">
        <v>44711</v>
      </c>
      <c r="B1143">
        <v>32</v>
      </c>
      <c r="C1143" s="6" t="str">
        <f>VLOOKUP(Tabella1[[#This Row],[COD. OPERATORE]],Tabella3[],2,FALSE)</f>
        <v>ALESSANDRA</v>
      </c>
      <c r="D1143" t="s">
        <v>435</v>
      </c>
      <c r="E1143" t="s">
        <v>436</v>
      </c>
      <c r="F1143" t="s">
        <v>64</v>
      </c>
      <c r="G1143" s="6" t="str">
        <f>VLOOKUP(Tabella1[[#This Row],[COD. MACCHINA]],Tabella35[],2,FALSE)</f>
        <v>MANUALE</v>
      </c>
      <c r="H1143">
        <v>0</v>
      </c>
      <c r="I1143">
        <v>1800</v>
      </c>
      <c r="J1143" s="6">
        <f>Tabella1[[#This Row],[ASS. FINALI]]-Tabella1[[#This Row],[ASS.INIZIALI]]</f>
        <v>1800</v>
      </c>
      <c r="K1143" t="s">
        <v>58</v>
      </c>
      <c r="L1143">
        <v>30</v>
      </c>
      <c r="M1143" s="6">
        <f>ROUNDDOWN(IF(Tabella1[[#This Row],[DOPPIO OPERATORE '[SI/NO']]]="SI",Tabella1[[#This Row],[DIFFERENZA]]/2,Tabella1[[#This Row],[DIFFERENZA]]),0)</f>
        <v>900</v>
      </c>
      <c r="O1143" s="6">
        <f>Tabella1[[#This Row],[DIFFERENZA EFFETTIVA SE DOPPIO OPERATORE]]-Tabella1[[#This Row],[SCARTI]]</f>
        <v>900</v>
      </c>
      <c r="P1143" s="4">
        <v>0.57291666666666663</v>
      </c>
      <c r="Q1143" s="4">
        <v>0.63888888888888895</v>
      </c>
      <c r="R1143" s="5">
        <f>Tabella1[[#This Row],[ORA FINE MATTINA]]-Tabella1[[#This Row],[ORA INIZIO MATTINA]]</f>
        <v>6.5972222222222321E-2</v>
      </c>
      <c r="S1143" s="4"/>
      <c r="T1143" s="4"/>
      <c r="U1143" s="5">
        <f>Tabella1[[#This Row],[ORA FINE POMERIGGIO]]-Tabella1[[#This Row],[ORA INIZIO POMERIGGIO]]</f>
        <v>0</v>
      </c>
      <c r="V1143" s="5">
        <f>Tabella1[[#This Row],[TOT. TEMPO POMERIGGIO]]+Tabella1[[#This Row],[TOT. TEMPO MATTINA]]</f>
        <v>6.5972222222222321E-2</v>
      </c>
      <c r="W1143" s="7">
        <f>((HOUR(Tabella1[[#This Row],[TOT. ORE]])*60)+MINUTE(Tabella1[[#This Row],[TOT. ORE]]))</f>
        <v>95</v>
      </c>
      <c r="Y1143" s="6">
        <f>Tabella1[[#This Row],[TOT. MINUTI]]-Tabella1[[#This Row],[FERMO MACCHINA]]</f>
        <v>95</v>
      </c>
      <c r="Z1143" s="6">
        <f>ROUNDDOWN(Tabella1[[#This Row],[DIFFERENZA EFFETTIVA - SCARTI]]/Tabella1[[#This Row],[TEMPO EFFETTIVO]]*60,0)</f>
        <v>568</v>
      </c>
    </row>
    <row r="1144" spans="1:27" x14ac:dyDescent="0.25">
      <c r="A1144" s="1">
        <v>44711</v>
      </c>
      <c r="B1144">
        <v>32</v>
      </c>
      <c r="C1144" s="6" t="str">
        <f>VLOOKUP(Tabella1[[#This Row],[COD. OPERATORE]],Tabella3[],2,FALSE)</f>
        <v>ALESSANDRA</v>
      </c>
      <c r="D1144" t="s">
        <v>56</v>
      </c>
      <c r="E1144" t="s">
        <v>71</v>
      </c>
      <c r="F1144" t="s">
        <v>64</v>
      </c>
      <c r="G1144" s="6" t="str">
        <f>VLOOKUP(Tabella1[[#This Row],[COD. MACCHINA]],Tabella35[],2,FALSE)</f>
        <v>MANUALE</v>
      </c>
      <c r="H1144">
        <v>530</v>
      </c>
      <c r="I1144">
        <v>1044</v>
      </c>
      <c r="J1144" s="6">
        <f>Tabella1[[#This Row],[ASS. FINALI]]-Tabella1[[#This Row],[ASS.INIZIALI]]</f>
        <v>514</v>
      </c>
      <c r="K1144" s="9" t="s">
        <v>58</v>
      </c>
      <c r="L1144">
        <v>30</v>
      </c>
      <c r="M1144" s="6">
        <f>ROUNDDOWN(IF(Tabella1[[#This Row],[DOPPIO OPERATORE '[SI/NO']]]="SI",Tabella1[[#This Row],[DIFFERENZA]]/2,Tabella1[[#This Row],[DIFFERENZA]]),0)</f>
        <v>257</v>
      </c>
      <c r="O1144" s="6">
        <f>Tabella1[[#This Row],[DIFFERENZA EFFETTIVA SE DOPPIO OPERATORE]]-Tabella1[[#This Row],[SCARTI]]</f>
        <v>257</v>
      </c>
      <c r="P1144" s="4">
        <v>0.63888888888888895</v>
      </c>
      <c r="Q1144" s="4">
        <v>0.72916666666666663</v>
      </c>
      <c r="R1144" s="5">
        <f>Tabella1[[#This Row],[ORA FINE MATTINA]]-Tabella1[[#This Row],[ORA INIZIO MATTINA]]</f>
        <v>9.0277777777777679E-2</v>
      </c>
      <c r="S1144" s="4"/>
      <c r="T1144" s="4"/>
      <c r="U1144" s="5">
        <f>Tabella1[[#This Row],[ORA FINE POMERIGGIO]]-Tabella1[[#This Row],[ORA INIZIO POMERIGGIO]]</f>
        <v>0</v>
      </c>
      <c r="V1144" s="5">
        <f>Tabella1[[#This Row],[TOT. TEMPO POMERIGGIO]]+Tabella1[[#This Row],[TOT. TEMPO MATTINA]]</f>
        <v>9.0277777777777679E-2</v>
      </c>
      <c r="W1144" s="7">
        <f>((HOUR(Tabella1[[#This Row],[TOT. ORE]])*60)+MINUTE(Tabella1[[#This Row],[TOT. ORE]]))</f>
        <v>130</v>
      </c>
      <c r="Y1144" s="6">
        <f>Tabella1[[#This Row],[TOT. MINUTI]]-Tabella1[[#This Row],[FERMO MACCHINA]]</f>
        <v>130</v>
      </c>
      <c r="Z1144" s="6">
        <f>ROUNDDOWN(Tabella1[[#This Row],[DIFFERENZA EFFETTIVA - SCARTI]]/Tabella1[[#This Row],[TEMPO EFFETTIVO]]*60,0)</f>
        <v>118</v>
      </c>
      <c r="AA1144" t="s">
        <v>437</v>
      </c>
    </row>
    <row r="1145" spans="1:27" x14ac:dyDescent="0.25">
      <c r="A1145" s="1">
        <v>44712</v>
      </c>
      <c r="B1145">
        <v>32</v>
      </c>
      <c r="C1145" s="6" t="str">
        <f>VLOOKUP(Tabella1[[#This Row],[COD. OPERATORE]],Tabella3[],2,FALSE)</f>
        <v>ALESSANDRA</v>
      </c>
      <c r="D1145" t="s">
        <v>56</v>
      </c>
      <c r="E1145" t="s">
        <v>439</v>
      </c>
      <c r="F1145" t="s">
        <v>64</v>
      </c>
      <c r="G1145" s="6" t="str">
        <f>VLOOKUP(Tabella1[[#This Row],[COD. MACCHINA]],Tabella35[],2,FALSE)</f>
        <v>MANUALE</v>
      </c>
      <c r="H1145">
        <v>0</v>
      </c>
      <c r="I1145">
        <v>3192</v>
      </c>
      <c r="J1145" s="6">
        <f>Tabella1[[#This Row],[ASS. FINALI]]-Tabella1[[#This Row],[ASS.INIZIALI]]</f>
        <v>3192</v>
      </c>
      <c r="K1145" t="s">
        <v>20</v>
      </c>
      <c r="M1145" s="6">
        <f>ROUNDDOWN(IF(Tabella1[[#This Row],[DOPPIO OPERATORE '[SI/NO']]]="SI",Tabella1[[#This Row],[DIFFERENZA]]/2,Tabella1[[#This Row],[DIFFERENZA]]),0)</f>
        <v>3192</v>
      </c>
      <c r="O1145" s="6">
        <f>Tabella1[[#This Row],[DIFFERENZA EFFETTIVA SE DOPPIO OPERATORE]]-Tabella1[[#This Row],[SCARTI]]</f>
        <v>3192</v>
      </c>
      <c r="P1145" s="4">
        <v>0.3125</v>
      </c>
      <c r="Q1145" s="4">
        <v>0.46875</v>
      </c>
      <c r="R1145" s="5">
        <f>Tabella1[[#This Row],[ORA FINE MATTINA]]-Tabella1[[#This Row],[ORA INIZIO MATTINA]]</f>
        <v>0.15625</v>
      </c>
      <c r="S1145" s="4"/>
      <c r="T1145" s="4"/>
      <c r="U1145" s="5">
        <f>Tabella1[[#This Row],[ORA FINE POMERIGGIO]]-Tabella1[[#This Row],[ORA INIZIO POMERIGGIO]]</f>
        <v>0</v>
      </c>
      <c r="V1145" s="5">
        <f>Tabella1[[#This Row],[TOT. TEMPO POMERIGGIO]]+Tabella1[[#This Row],[TOT. TEMPO MATTINA]]</f>
        <v>0.15625</v>
      </c>
      <c r="W1145" s="7">
        <f>((HOUR(Tabella1[[#This Row],[TOT. ORE]])*60)+MINUTE(Tabella1[[#This Row],[TOT. ORE]]))</f>
        <v>225</v>
      </c>
      <c r="Y1145" s="6">
        <f>Tabella1[[#This Row],[TOT. MINUTI]]-Tabella1[[#This Row],[FERMO MACCHINA]]</f>
        <v>225</v>
      </c>
      <c r="Z1145" s="6">
        <f>ROUNDDOWN(Tabella1[[#This Row],[DIFFERENZA EFFETTIVA - SCARTI]]/Tabella1[[#This Row],[TEMPO EFFETTIVO]]*60,0)</f>
        <v>851</v>
      </c>
    </row>
    <row r="1146" spans="1:27" x14ac:dyDescent="0.25">
      <c r="A1146" s="1">
        <v>44712</v>
      </c>
      <c r="B1146">
        <v>32</v>
      </c>
      <c r="C1146" s="6" t="str">
        <f>VLOOKUP(Tabella1[[#This Row],[COD. OPERATORE]],Tabella3[],2,FALSE)</f>
        <v>ALESSANDRA</v>
      </c>
      <c r="D1146" t="s">
        <v>56</v>
      </c>
      <c r="E1146" t="s">
        <v>71</v>
      </c>
      <c r="F1146" t="s">
        <v>64</v>
      </c>
      <c r="G1146" s="6" t="str">
        <f>VLOOKUP(Tabella1[[#This Row],[COD. MACCHINA]],Tabella35[],2,FALSE)</f>
        <v>MANUALE</v>
      </c>
      <c r="H1146">
        <v>1044</v>
      </c>
      <c r="I1146">
        <v>2112</v>
      </c>
      <c r="J1146" s="6">
        <f>Tabella1[[#This Row],[ASS. FINALI]]-Tabella1[[#This Row],[ASS.INIZIALI]]</f>
        <v>1068</v>
      </c>
      <c r="K1146" t="s">
        <v>58</v>
      </c>
      <c r="L1146">
        <v>31</v>
      </c>
      <c r="M1146" s="6">
        <f>ROUNDDOWN(IF(Tabella1[[#This Row],[DOPPIO OPERATORE '[SI/NO']]]="SI",Tabella1[[#This Row],[DIFFERENZA]]/2,Tabella1[[#This Row],[DIFFERENZA]]),0)</f>
        <v>534</v>
      </c>
      <c r="O1146" s="6">
        <f>Tabella1[[#This Row],[DIFFERENZA EFFETTIVA SE DOPPIO OPERATORE]]-Tabella1[[#This Row],[SCARTI]]</f>
        <v>534</v>
      </c>
      <c r="P1146" s="4">
        <v>0.46875</v>
      </c>
      <c r="Q1146" s="4">
        <v>0.5</v>
      </c>
      <c r="R1146" s="5">
        <f>Tabella1[[#This Row],[ORA FINE MATTINA]]-Tabella1[[#This Row],[ORA INIZIO MATTINA]]</f>
        <v>3.125E-2</v>
      </c>
      <c r="S1146" s="4">
        <v>0.5625</v>
      </c>
      <c r="T1146" s="4">
        <v>0.72916666666666663</v>
      </c>
      <c r="U1146" s="5">
        <f>Tabella1[[#This Row],[ORA FINE POMERIGGIO]]-Tabella1[[#This Row],[ORA INIZIO POMERIGGIO]]</f>
        <v>0.16666666666666663</v>
      </c>
      <c r="V1146" s="5">
        <f>Tabella1[[#This Row],[TOT. TEMPO POMERIGGIO]]+Tabella1[[#This Row],[TOT. TEMPO MATTINA]]</f>
        <v>0.19791666666666663</v>
      </c>
      <c r="W1146" s="7">
        <f>((HOUR(Tabella1[[#This Row],[TOT. ORE]])*60)+MINUTE(Tabella1[[#This Row],[TOT. ORE]]))</f>
        <v>285</v>
      </c>
      <c r="Y1146" s="6">
        <f>Tabella1[[#This Row],[TOT. MINUTI]]-Tabella1[[#This Row],[FERMO MACCHINA]]</f>
        <v>285</v>
      </c>
      <c r="Z1146" s="6">
        <f>ROUNDDOWN(Tabella1[[#This Row],[DIFFERENZA EFFETTIVA - SCARTI]]/Tabella1[[#This Row],[TEMPO EFFETTIVO]]*60,0)</f>
        <v>112</v>
      </c>
    </row>
    <row r="1147" spans="1:27" x14ac:dyDescent="0.25">
      <c r="A1147" s="1">
        <v>44711</v>
      </c>
      <c r="B1147">
        <v>1</v>
      </c>
      <c r="C1147" s="6" t="str">
        <f>VLOOKUP(Tabella1[[#This Row],[COD. OPERATORE]],Tabella3[],2,FALSE)</f>
        <v>ROBY</v>
      </c>
      <c r="D1147" t="s">
        <v>54</v>
      </c>
      <c r="E1147" t="s">
        <v>427</v>
      </c>
      <c r="F1147" t="s">
        <v>64</v>
      </c>
      <c r="G1147" s="6" t="str">
        <f>VLOOKUP(Tabella1[[#This Row],[COD. MACCHINA]],Tabella35[],2,FALSE)</f>
        <v>MANUALE</v>
      </c>
      <c r="H1147">
        <v>640</v>
      </c>
      <c r="I1147">
        <v>4000</v>
      </c>
      <c r="J1147" s="6">
        <f>Tabella1[[#This Row],[ASS. FINALI]]-Tabella1[[#This Row],[ASS.INIZIALI]]</f>
        <v>3360</v>
      </c>
      <c r="K1147" t="s">
        <v>20</v>
      </c>
      <c r="M1147" s="6">
        <f>ROUNDDOWN(IF(Tabella1[[#This Row],[DOPPIO OPERATORE '[SI/NO']]]="SI",Tabella1[[#This Row],[DIFFERENZA]]/2,Tabella1[[#This Row],[DIFFERENZA]]),0)</f>
        <v>3360</v>
      </c>
      <c r="O1147" s="6">
        <f>Tabella1[[#This Row],[DIFFERENZA EFFETTIVA SE DOPPIO OPERATORE]]-Tabella1[[#This Row],[SCARTI]]</f>
        <v>3360</v>
      </c>
      <c r="P1147" s="4">
        <v>0.33333333333333331</v>
      </c>
      <c r="Q1147" s="4">
        <v>0.5</v>
      </c>
      <c r="R1147" s="5">
        <f>Tabella1[[#This Row],[ORA FINE MATTINA]]-Tabella1[[#This Row],[ORA INIZIO MATTINA]]</f>
        <v>0.16666666666666669</v>
      </c>
      <c r="S1147" s="4">
        <v>0.5625</v>
      </c>
      <c r="T1147" s="4">
        <v>0.72916666666666663</v>
      </c>
      <c r="U1147" s="5">
        <f>Tabella1[[#This Row],[ORA FINE POMERIGGIO]]-Tabella1[[#This Row],[ORA INIZIO POMERIGGIO]]</f>
        <v>0.16666666666666663</v>
      </c>
      <c r="V1147" s="5">
        <f>Tabella1[[#This Row],[TOT. TEMPO POMERIGGIO]]+Tabella1[[#This Row],[TOT. TEMPO MATTINA]]</f>
        <v>0.33333333333333331</v>
      </c>
      <c r="W1147" s="7">
        <f>((HOUR(Tabella1[[#This Row],[TOT. ORE]])*60)+MINUTE(Tabella1[[#This Row],[TOT. ORE]]))</f>
        <v>480</v>
      </c>
      <c r="Y1147" s="6">
        <f>Tabella1[[#This Row],[TOT. MINUTI]]-Tabella1[[#This Row],[FERMO MACCHINA]]</f>
        <v>480</v>
      </c>
      <c r="Z1147" s="6">
        <f>ROUNDDOWN(Tabella1[[#This Row],[DIFFERENZA EFFETTIVA - SCARTI]]/Tabella1[[#This Row],[TEMPO EFFETTIVO]]*60,0)</f>
        <v>420</v>
      </c>
      <c r="AA1147" t="s">
        <v>440</v>
      </c>
    </row>
    <row r="1148" spans="1:27" x14ac:dyDescent="0.25">
      <c r="A1148" s="1">
        <v>44712</v>
      </c>
      <c r="B1148">
        <v>1</v>
      </c>
      <c r="C1148" s="6" t="str">
        <f>VLOOKUP(Tabella1[[#This Row],[COD. OPERATORE]],Tabella3[],2,FALSE)</f>
        <v>ROBY</v>
      </c>
      <c r="D1148" t="s">
        <v>74</v>
      </c>
      <c r="E1148" t="s">
        <v>155</v>
      </c>
      <c r="F1148">
        <v>4</v>
      </c>
      <c r="G1148" s="6" t="str">
        <f>VLOOKUP(Tabella1[[#This Row],[COD. MACCHINA]],Tabella35[],2,FALSE)</f>
        <v>LASER VERDE</v>
      </c>
      <c r="H1148">
        <v>5130</v>
      </c>
      <c r="I1148">
        <v>5964</v>
      </c>
      <c r="J1148" s="6">
        <f>Tabella1[[#This Row],[ASS. FINALI]]-Tabella1[[#This Row],[ASS.INIZIALI]]</f>
        <v>834</v>
      </c>
      <c r="K1148" t="s">
        <v>20</v>
      </c>
      <c r="M1148" s="6">
        <f>ROUNDDOWN(IF(Tabella1[[#This Row],[DOPPIO OPERATORE '[SI/NO']]]="SI",Tabella1[[#This Row],[DIFFERENZA]]/2,Tabella1[[#This Row],[DIFFERENZA]]),0)</f>
        <v>834</v>
      </c>
      <c r="O1148" s="6">
        <f>Tabella1[[#This Row],[DIFFERENZA EFFETTIVA SE DOPPIO OPERATORE]]-Tabella1[[#This Row],[SCARTI]]</f>
        <v>834</v>
      </c>
      <c r="P1148" s="4">
        <v>0.33333333333333331</v>
      </c>
      <c r="Q1148" s="4">
        <v>0.5</v>
      </c>
      <c r="R1148" s="5">
        <f>Tabella1[[#This Row],[ORA FINE MATTINA]]-Tabella1[[#This Row],[ORA INIZIO MATTINA]]</f>
        <v>0.16666666666666669</v>
      </c>
      <c r="S1148" s="4">
        <v>0.5625</v>
      </c>
      <c r="T1148" s="4">
        <v>0.72916666666666663</v>
      </c>
      <c r="U1148" s="5">
        <f>Tabella1[[#This Row],[ORA FINE POMERIGGIO]]-Tabella1[[#This Row],[ORA INIZIO POMERIGGIO]]</f>
        <v>0.16666666666666663</v>
      </c>
      <c r="V1148" s="5">
        <f>Tabella1[[#This Row],[TOT. TEMPO POMERIGGIO]]+Tabella1[[#This Row],[TOT. TEMPO MATTINA]]</f>
        <v>0.33333333333333331</v>
      </c>
      <c r="W1148" s="7">
        <f>((HOUR(Tabella1[[#This Row],[TOT. ORE]])*60)+MINUTE(Tabella1[[#This Row],[TOT. ORE]]))</f>
        <v>480</v>
      </c>
      <c r="Y1148" s="6">
        <f>Tabella1[[#This Row],[TOT. MINUTI]]-Tabella1[[#This Row],[FERMO MACCHINA]]</f>
        <v>480</v>
      </c>
      <c r="Z1148" s="6">
        <f>ROUNDDOWN(Tabella1[[#This Row],[DIFFERENZA EFFETTIVA - SCARTI]]/Tabella1[[#This Row],[TEMPO EFFETTIVO]]*60,0)</f>
        <v>104</v>
      </c>
    </row>
    <row r="1149" spans="1:27" x14ac:dyDescent="0.25">
      <c r="A1149" s="1">
        <v>44712</v>
      </c>
      <c r="B1149">
        <v>1</v>
      </c>
      <c r="C1149" s="6" t="str">
        <f>VLOOKUP(Tabella1[[#This Row],[COD. OPERATORE]],Tabella3[],2,FALSE)</f>
        <v>ROBY</v>
      </c>
      <c r="D1149" t="s">
        <v>74</v>
      </c>
      <c r="E1149" t="s">
        <v>155</v>
      </c>
      <c r="F1149">
        <v>22</v>
      </c>
      <c r="G1149" s="6" t="str">
        <f>VLOOKUP(Tabella1[[#This Row],[COD. MACCHINA]],Tabella35[],2,FALSE)</f>
        <v>LASER VIOLA</v>
      </c>
      <c r="H1149">
        <v>2116</v>
      </c>
      <c r="I1149">
        <v>2920</v>
      </c>
      <c r="J1149" s="6">
        <f>Tabella1[[#This Row],[ASS. FINALI]]-Tabella1[[#This Row],[ASS.INIZIALI]]</f>
        <v>804</v>
      </c>
      <c r="K1149" t="s">
        <v>20</v>
      </c>
      <c r="M1149" s="6">
        <f>ROUNDDOWN(IF(Tabella1[[#This Row],[DOPPIO OPERATORE '[SI/NO']]]="SI",Tabella1[[#This Row],[DIFFERENZA]]/2,Tabella1[[#This Row],[DIFFERENZA]]),0)</f>
        <v>804</v>
      </c>
      <c r="O1149" s="6">
        <f>Tabella1[[#This Row],[DIFFERENZA EFFETTIVA SE DOPPIO OPERATORE]]-Tabella1[[#This Row],[SCARTI]]</f>
        <v>804</v>
      </c>
      <c r="P1149" s="4">
        <v>0.33333333333333331</v>
      </c>
      <c r="Q1149" s="4">
        <v>0.5</v>
      </c>
      <c r="R1149" s="5">
        <f>Tabella1[[#This Row],[ORA FINE MATTINA]]-Tabella1[[#This Row],[ORA INIZIO MATTINA]]</f>
        <v>0.16666666666666669</v>
      </c>
      <c r="S1149" s="4">
        <v>0.5625</v>
      </c>
      <c r="T1149" s="4">
        <v>0.72916666666666663</v>
      </c>
      <c r="U1149" s="5">
        <f>Tabella1[[#This Row],[ORA FINE POMERIGGIO]]-Tabella1[[#This Row],[ORA INIZIO POMERIGGIO]]</f>
        <v>0.16666666666666663</v>
      </c>
      <c r="V1149" s="5">
        <f>Tabella1[[#This Row],[TOT. TEMPO POMERIGGIO]]+Tabella1[[#This Row],[TOT. TEMPO MATTINA]]</f>
        <v>0.33333333333333331</v>
      </c>
      <c r="W1149" s="7">
        <f>((HOUR(Tabella1[[#This Row],[TOT. ORE]])*60)+MINUTE(Tabella1[[#This Row],[TOT. ORE]]))</f>
        <v>480</v>
      </c>
      <c r="Y1149" s="6">
        <f>Tabella1[[#This Row],[TOT. MINUTI]]-Tabella1[[#This Row],[FERMO MACCHINA]]</f>
        <v>480</v>
      </c>
      <c r="Z1149" s="6">
        <f>ROUNDDOWN(Tabella1[[#This Row],[DIFFERENZA EFFETTIVA - SCARTI]]/Tabella1[[#This Row],[TEMPO EFFETTIVO]]*60,0)</f>
        <v>100</v>
      </c>
    </row>
    <row r="1150" spans="1:27" x14ac:dyDescent="0.25">
      <c r="A1150" s="1">
        <v>44712</v>
      </c>
      <c r="B1150">
        <v>33</v>
      </c>
      <c r="C1150" s="6" t="str">
        <f>VLOOKUP(Tabella1[[#This Row],[COD. OPERATORE]],Tabella3[],2,FALSE)</f>
        <v>KETTY</v>
      </c>
      <c r="D1150" t="s">
        <v>56</v>
      </c>
      <c r="E1150" t="s">
        <v>423</v>
      </c>
      <c r="F1150" t="s">
        <v>64</v>
      </c>
      <c r="G1150" s="6" t="str">
        <f>VLOOKUP(Tabella1[[#This Row],[COD. MACCHINA]],Tabella35[],2,FALSE)</f>
        <v>MANUALE</v>
      </c>
      <c r="H1150">
        <v>180</v>
      </c>
      <c r="I1150">
        <v>1112</v>
      </c>
      <c r="J1150" s="6">
        <f>Tabella1[[#This Row],[ASS. FINALI]]-Tabella1[[#This Row],[ASS.INIZIALI]]</f>
        <v>932</v>
      </c>
      <c r="K1150" t="s">
        <v>58</v>
      </c>
      <c r="L1150">
        <v>32</v>
      </c>
      <c r="M1150" s="6">
        <f>ROUNDDOWN(IF(Tabella1[[#This Row],[DOPPIO OPERATORE '[SI/NO']]]="SI",Tabella1[[#This Row],[DIFFERENZA]]/2,Tabella1[[#This Row],[DIFFERENZA]]),0)</f>
        <v>466</v>
      </c>
      <c r="O1150" s="6">
        <f>Tabella1[[#This Row],[DIFFERENZA EFFETTIVA SE DOPPIO OPERATORE]]-Tabella1[[#This Row],[SCARTI]]</f>
        <v>466</v>
      </c>
      <c r="P1150" s="4">
        <v>0.57638888888888895</v>
      </c>
      <c r="Q1150" s="4">
        <v>0.72916666666666663</v>
      </c>
      <c r="R1150" s="5">
        <f>Tabella1[[#This Row],[ORA FINE MATTINA]]-Tabella1[[#This Row],[ORA INIZIO MATTINA]]</f>
        <v>0.15277777777777768</v>
      </c>
      <c r="S1150" s="4"/>
      <c r="T1150" s="4"/>
      <c r="U1150" s="5">
        <f>Tabella1[[#This Row],[ORA FINE POMERIGGIO]]-Tabella1[[#This Row],[ORA INIZIO POMERIGGIO]]</f>
        <v>0</v>
      </c>
      <c r="V1150" s="5">
        <f>Tabella1[[#This Row],[TOT. TEMPO POMERIGGIO]]+Tabella1[[#This Row],[TOT. TEMPO MATTINA]]</f>
        <v>0.15277777777777768</v>
      </c>
      <c r="W1150" s="7">
        <f>((HOUR(Tabella1[[#This Row],[TOT. ORE]])*60)+MINUTE(Tabella1[[#This Row],[TOT. ORE]]))</f>
        <v>220</v>
      </c>
      <c r="Y1150" s="6">
        <f>Tabella1[[#This Row],[TOT. MINUTI]]-Tabella1[[#This Row],[FERMO MACCHINA]]</f>
        <v>220</v>
      </c>
      <c r="Z1150" s="6">
        <f>ROUNDDOWN(Tabella1[[#This Row],[DIFFERENZA EFFETTIVA - SCARTI]]/Tabella1[[#This Row],[TEMPO EFFETTIVO]]*60,0)</f>
        <v>127</v>
      </c>
    </row>
    <row r="1151" spans="1:27" x14ac:dyDescent="0.25">
      <c r="A1151" s="1">
        <v>44707</v>
      </c>
      <c r="B1151">
        <v>11</v>
      </c>
      <c r="C1151" s="6" t="str">
        <f>VLOOKUP(Tabella1[[#This Row],[COD. OPERATORE]],Tabella3[],2,FALSE)</f>
        <v>ILENIA</v>
      </c>
      <c r="D1151" t="s">
        <v>56</v>
      </c>
      <c r="E1151" t="s">
        <v>338</v>
      </c>
      <c r="F1151" t="s">
        <v>64</v>
      </c>
      <c r="G1151" s="6" t="str">
        <f>VLOOKUP(Tabella1[[#This Row],[COD. MACCHINA]],Tabella35[],2,FALSE)</f>
        <v>MANUALE</v>
      </c>
      <c r="H1151">
        <v>0</v>
      </c>
      <c r="I1151">
        <v>375</v>
      </c>
      <c r="J1151" s="6">
        <f>Tabella1[[#This Row],[ASS. FINALI]]-Tabella1[[#This Row],[ASS.INIZIALI]]</f>
        <v>375</v>
      </c>
      <c r="K1151" t="s">
        <v>58</v>
      </c>
      <c r="L1151">
        <v>32</v>
      </c>
      <c r="M1151" s="6">
        <f>ROUNDDOWN(IF(Tabella1[[#This Row],[DOPPIO OPERATORE '[SI/NO']]]="SI",Tabella1[[#This Row],[DIFFERENZA]]/2,Tabella1[[#This Row],[DIFFERENZA]]),0)</f>
        <v>187</v>
      </c>
      <c r="O1151" s="6">
        <f>Tabella1[[#This Row],[DIFFERENZA EFFETTIVA SE DOPPIO OPERATORE]]-Tabella1[[#This Row],[SCARTI]]</f>
        <v>187</v>
      </c>
      <c r="P1151" s="4">
        <v>0.67361111111111116</v>
      </c>
      <c r="Q1151" s="4">
        <v>0.72916666666666663</v>
      </c>
      <c r="R1151" s="5">
        <f>Tabella1[[#This Row],[ORA FINE MATTINA]]-Tabella1[[#This Row],[ORA INIZIO MATTINA]]</f>
        <v>5.5555555555555469E-2</v>
      </c>
      <c r="S1151" s="4"/>
      <c r="T1151" s="4"/>
      <c r="U1151" s="5">
        <f>Tabella1[[#This Row],[ORA FINE POMERIGGIO]]-Tabella1[[#This Row],[ORA INIZIO POMERIGGIO]]</f>
        <v>0</v>
      </c>
      <c r="V1151" s="5">
        <f>Tabella1[[#This Row],[TOT. TEMPO POMERIGGIO]]+Tabella1[[#This Row],[TOT. TEMPO MATTINA]]</f>
        <v>5.5555555555555469E-2</v>
      </c>
      <c r="W1151" s="7">
        <f>((HOUR(Tabella1[[#This Row],[TOT. ORE]])*60)+MINUTE(Tabella1[[#This Row],[TOT. ORE]]))</f>
        <v>80</v>
      </c>
      <c r="Y1151" s="6">
        <f>Tabella1[[#This Row],[TOT. MINUTI]]-Tabella1[[#This Row],[FERMO MACCHINA]]</f>
        <v>80</v>
      </c>
      <c r="Z1151" s="6">
        <f>ROUNDDOWN(Tabella1[[#This Row],[DIFFERENZA EFFETTIVA - SCARTI]]/Tabella1[[#This Row],[TEMPO EFFETTIVO]]*60,0)</f>
        <v>140</v>
      </c>
      <c r="AA1151" t="s">
        <v>441</v>
      </c>
    </row>
    <row r="1152" spans="1:27" x14ac:dyDescent="0.25">
      <c r="A1152" s="1">
        <v>44708</v>
      </c>
      <c r="B1152">
        <v>11</v>
      </c>
      <c r="C1152" s="6" t="str">
        <f>VLOOKUP(Tabella1[[#This Row],[COD. OPERATORE]],Tabella3[],2,FALSE)</f>
        <v>ILENIA</v>
      </c>
      <c r="D1152" t="s">
        <v>56</v>
      </c>
      <c r="E1152" t="s">
        <v>338</v>
      </c>
      <c r="F1152" t="s">
        <v>64</v>
      </c>
      <c r="G1152" s="6" t="str">
        <f>VLOOKUP(Tabella1[[#This Row],[COD. MACCHINA]],Tabella35[],2,FALSE)</f>
        <v>MANUALE</v>
      </c>
      <c r="H1152">
        <v>375</v>
      </c>
      <c r="I1152">
        <v>2250</v>
      </c>
      <c r="J1152" s="6">
        <f>Tabella1[[#This Row],[ASS. FINALI]]-Tabella1[[#This Row],[ASS.INIZIALI]]</f>
        <v>1875</v>
      </c>
      <c r="K1152" t="s">
        <v>58</v>
      </c>
      <c r="L1152">
        <v>32</v>
      </c>
      <c r="M1152" s="6">
        <f>ROUNDDOWN(IF(Tabella1[[#This Row],[DOPPIO OPERATORE '[SI/NO']]]="SI",Tabella1[[#This Row],[DIFFERENZA]]/2,Tabella1[[#This Row],[DIFFERENZA]]),0)</f>
        <v>937</v>
      </c>
      <c r="O1152" s="6">
        <f>Tabella1[[#This Row],[DIFFERENZA EFFETTIVA SE DOPPIO OPERATORE]]-Tabella1[[#This Row],[SCARTI]]</f>
        <v>937</v>
      </c>
      <c r="P1152" s="4">
        <v>0.33333333333333331</v>
      </c>
      <c r="Q1152" s="4">
        <v>0.5</v>
      </c>
      <c r="R1152" s="5">
        <f>Tabella1[[#This Row],[ORA FINE MATTINA]]-Tabella1[[#This Row],[ORA INIZIO MATTINA]]</f>
        <v>0.16666666666666669</v>
      </c>
      <c r="S1152" s="4">
        <v>0.5625</v>
      </c>
      <c r="T1152" s="4">
        <v>0.625</v>
      </c>
      <c r="U1152" s="5">
        <f>Tabella1[[#This Row],[ORA FINE POMERIGGIO]]-Tabella1[[#This Row],[ORA INIZIO POMERIGGIO]]</f>
        <v>6.25E-2</v>
      </c>
      <c r="V1152" s="5">
        <f>Tabella1[[#This Row],[TOT. TEMPO POMERIGGIO]]+Tabella1[[#This Row],[TOT. TEMPO MATTINA]]</f>
        <v>0.22916666666666669</v>
      </c>
      <c r="W1152" s="7">
        <f>((HOUR(Tabella1[[#This Row],[TOT. ORE]])*60)+MINUTE(Tabella1[[#This Row],[TOT. ORE]]))</f>
        <v>330</v>
      </c>
      <c r="Y1152" s="6">
        <f>Tabella1[[#This Row],[TOT. MINUTI]]-Tabella1[[#This Row],[FERMO MACCHINA]]</f>
        <v>330</v>
      </c>
      <c r="Z1152" s="6">
        <f>ROUNDDOWN(Tabella1[[#This Row],[DIFFERENZA EFFETTIVA - SCARTI]]/Tabella1[[#This Row],[TEMPO EFFETTIVO]]*60,0)</f>
        <v>170</v>
      </c>
    </row>
    <row r="1153" spans="1:27" x14ac:dyDescent="0.25">
      <c r="A1153" s="1">
        <v>44708</v>
      </c>
      <c r="B1153">
        <v>11</v>
      </c>
      <c r="C1153" s="6" t="str">
        <f>VLOOKUP(Tabella1[[#This Row],[COD. OPERATORE]],Tabella3[],2,FALSE)</f>
        <v>ILENIA</v>
      </c>
      <c r="D1153" t="s">
        <v>435</v>
      </c>
      <c r="E1153" t="s">
        <v>436</v>
      </c>
      <c r="F1153" t="s">
        <v>64</v>
      </c>
      <c r="G1153" s="6" t="str">
        <f>VLOOKUP(Tabella1[[#This Row],[COD. MACCHINA]],Tabella35[],2,FALSE)</f>
        <v>MANUALE</v>
      </c>
      <c r="H1153">
        <v>0</v>
      </c>
      <c r="I1153">
        <v>1400</v>
      </c>
      <c r="J1153" s="6">
        <f>Tabella1[[#This Row],[ASS. FINALI]]-Tabella1[[#This Row],[ASS.INIZIALI]]</f>
        <v>1400</v>
      </c>
      <c r="K1153" t="s">
        <v>20</v>
      </c>
      <c r="M1153" s="6">
        <f>ROUNDDOWN(IF(Tabella1[[#This Row],[DOPPIO OPERATORE '[SI/NO']]]="SI",Tabella1[[#This Row],[DIFFERENZA]]/2,Tabella1[[#This Row],[DIFFERENZA]]),0)</f>
        <v>1400</v>
      </c>
      <c r="O1153" s="6">
        <f>Tabella1[[#This Row],[DIFFERENZA EFFETTIVA SE DOPPIO OPERATORE]]-Tabella1[[#This Row],[SCARTI]]</f>
        <v>1400</v>
      </c>
      <c r="P1153" s="4">
        <v>0.625</v>
      </c>
      <c r="Q1153" s="4">
        <v>0.72916666666666663</v>
      </c>
      <c r="R1153" s="5">
        <f>Tabella1[[#This Row],[ORA FINE MATTINA]]-Tabella1[[#This Row],[ORA INIZIO MATTINA]]</f>
        <v>0.10416666666666663</v>
      </c>
      <c r="S1153" s="4"/>
      <c r="T1153" s="4"/>
      <c r="U1153" s="5">
        <f>Tabella1[[#This Row],[ORA FINE POMERIGGIO]]-Tabella1[[#This Row],[ORA INIZIO POMERIGGIO]]</f>
        <v>0</v>
      </c>
      <c r="V1153" s="5">
        <f>Tabella1[[#This Row],[TOT. TEMPO POMERIGGIO]]+Tabella1[[#This Row],[TOT. TEMPO MATTINA]]</f>
        <v>0.10416666666666663</v>
      </c>
      <c r="W1153" s="7">
        <f>((HOUR(Tabella1[[#This Row],[TOT. ORE]])*60)+MINUTE(Tabella1[[#This Row],[TOT. ORE]]))</f>
        <v>150</v>
      </c>
      <c r="Y1153" s="6">
        <f>Tabella1[[#This Row],[TOT. MINUTI]]-Tabella1[[#This Row],[FERMO MACCHINA]]</f>
        <v>150</v>
      </c>
      <c r="Z1153" s="6">
        <f>ROUNDDOWN(Tabella1[[#This Row],[DIFFERENZA EFFETTIVA - SCARTI]]/Tabella1[[#This Row],[TEMPO EFFETTIVO]]*60,0)</f>
        <v>560</v>
      </c>
      <c r="AA1153" t="s">
        <v>442</v>
      </c>
    </row>
    <row r="1154" spans="1:27" x14ac:dyDescent="0.25">
      <c r="A1154" s="1">
        <v>44711</v>
      </c>
      <c r="B1154">
        <v>11</v>
      </c>
      <c r="C1154" s="6" t="str">
        <f>VLOOKUP(Tabella1[[#This Row],[COD. OPERATORE]],Tabella3[],2,FALSE)</f>
        <v>ILENIA</v>
      </c>
      <c r="D1154" t="s">
        <v>74</v>
      </c>
      <c r="E1154" t="s">
        <v>155</v>
      </c>
      <c r="F1154">
        <v>4</v>
      </c>
      <c r="G1154" s="6" t="str">
        <f>VLOOKUP(Tabella1[[#This Row],[COD. MACCHINA]],Tabella35[],2,FALSE)</f>
        <v>LASER VERDE</v>
      </c>
      <c r="H1154">
        <v>4060</v>
      </c>
      <c r="I1154">
        <v>5129</v>
      </c>
      <c r="J1154" s="6">
        <f>Tabella1[[#This Row],[ASS. FINALI]]-Tabella1[[#This Row],[ASS.INIZIALI]]</f>
        <v>1069</v>
      </c>
      <c r="K1154" t="s">
        <v>20</v>
      </c>
      <c r="M1154" s="6">
        <f>ROUNDDOWN(IF(Tabella1[[#This Row],[DOPPIO OPERATORE '[SI/NO']]]="SI",Tabella1[[#This Row],[DIFFERENZA]]/2,Tabella1[[#This Row],[DIFFERENZA]]),0)</f>
        <v>1069</v>
      </c>
      <c r="O1154" s="6">
        <f>Tabella1[[#This Row],[DIFFERENZA EFFETTIVA SE DOPPIO OPERATORE]]-Tabella1[[#This Row],[SCARTI]]</f>
        <v>1069</v>
      </c>
      <c r="P1154" s="4">
        <v>0.33333333333333331</v>
      </c>
      <c r="Q1154" s="4">
        <v>0.5</v>
      </c>
      <c r="R1154" s="5">
        <f>Tabella1[[#This Row],[ORA FINE MATTINA]]-Tabella1[[#This Row],[ORA INIZIO MATTINA]]</f>
        <v>0.16666666666666669</v>
      </c>
      <c r="S1154" s="4"/>
      <c r="T1154" s="4"/>
      <c r="U1154" s="5">
        <f>Tabella1[[#This Row],[ORA FINE POMERIGGIO]]-Tabella1[[#This Row],[ORA INIZIO POMERIGGIO]]</f>
        <v>0</v>
      </c>
      <c r="V1154" s="5">
        <f>Tabella1[[#This Row],[TOT. TEMPO POMERIGGIO]]+Tabella1[[#This Row],[TOT. TEMPO MATTINA]]</f>
        <v>0.16666666666666669</v>
      </c>
      <c r="W1154" s="7">
        <f>((HOUR(Tabella1[[#This Row],[TOT. ORE]])*60)+MINUTE(Tabella1[[#This Row],[TOT. ORE]]))</f>
        <v>240</v>
      </c>
      <c r="X1154">
        <v>15</v>
      </c>
      <c r="Y1154" s="6">
        <f>Tabella1[[#This Row],[TOT. MINUTI]]-Tabella1[[#This Row],[FERMO MACCHINA]]</f>
        <v>225</v>
      </c>
      <c r="Z1154" s="6">
        <f>ROUNDDOWN(Tabella1[[#This Row],[DIFFERENZA EFFETTIVA - SCARTI]]/Tabella1[[#This Row],[TEMPO EFFETTIVO]]*60,0)</f>
        <v>285</v>
      </c>
    </row>
    <row r="1155" spans="1:27" x14ac:dyDescent="0.25">
      <c r="A1155" s="1">
        <v>44711</v>
      </c>
      <c r="B1155">
        <v>11</v>
      </c>
      <c r="C1155" s="6" t="str">
        <f>VLOOKUP(Tabella1[[#This Row],[COD. OPERATORE]],Tabella3[],2,FALSE)</f>
        <v>ILENIA</v>
      </c>
      <c r="D1155" t="s">
        <v>74</v>
      </c>
      <c r="E1155" t="s">
        <v>155</v>
      </c>
      <c r="F1155">
        <v>22</v>
      </c>
      <c r="G1155" s="6" t="str">
        <f>VLOOKUP(Tabella1[[#This Row],[COD. MACCHINA]],Tabella35[],2,FALSE)</f>
        <v>LASER VIOLA</v>
      </c>
      <c r="H1155">
        <v>1063</v>
      </c>
      <c r="I1155">
        <v>2115</v>
      </c>
      <c r="J1155" s="6">
        <f>Tabella1[[#This Row],[ASS. FINALI]]-Tabella1[[#This Row],[ASS.INIZIALI]]</f>
        <v>1052</v>
      </c>
      <c r="K1155" t="s">
        <v>20</v>
      </c>
      <c r="M1155" s="6">
        <f>ROUNDDOWN(IF(Tabella1[[#This Row],[DOPPIO OPERATORE '[SI/NO']]]="SI",Tabella1[[#This Row],[DIFFERENZA]]/2,Tabella1[[#This Row],[DIFFERENZA]]),0)</f>
        <v>1052</v>
      </c>
      <c r="O1155" s="6">
        <f>Tabella1[[#This Row],[DIFFERENZA EFFETTIVA SE DOPPIO OPERATORE]]-Tabella1[[#This Row],[SCARTI]]</f>
        <v>1052</v>
      </c>
      <c r="P1155" s="4">
        <v>0.5625</v>
      </c>
      <c r="Q1155" s="4">
        <v>0.72916666666666663</v>
      </c>
      <c r="R1155" s="5">
        <f>Tabella1[[#This Row],[ORA FINE MATTINA]]-Tabella1[[#This Row],[ORA INIZIO MATTINA]]</f>
        <v>0.16666666666666663</v>
      </c>
      <c r="S1155" s="4"/>
      <c r="T1155" s="4"/>
      <c r="U1155" s="5">
        <f>Tabella1[[#This Row],[ORA FINE POMERIGGIO]]-Tabella1[[#This Row],[ORA INIZIO POMERIGGIO]]</f>
        <v>0</v>
      </c>
      <c r="V1155" s="5">
        <f>Tabella1[[#This Row],[TOT. TEMPO POMERIGGIO]]+Tabella1[[#This Row],[TOT. TEMPO MATTINA]]</f>
        <v>0.16666666666666663</v>
      </c>
      <c r="W1155" s="7">
        <f>((HOUR(Tabella1[[#This Row],[TOT. ORE]])*60)+MINUTE(Tabella1[[#This Row],[TOT. ORE]]))</f>
        <v>240</v>
      </c>
      <c r="X1155">
        <v>15</v>
      </c>
      <c r="Y1155" s="6">
        <f>Tabella1[[#This Row],[TOT. MINUTI]]-Tabella1[[#This Row],[FERMO MACCHINA]]</f>
        <v>225</v>
      </c>
      <c r="Z1155" s="6">
        <f>ROUNDDOWN(Tabella1[[#This Row],[DIFFERENZA EFFETTIVA - SCARTI]]/Tabella1[[#This Row],[TEMPO EFFETTIVO]]*60,0)</f>
        <v>280</v>
      </c>
      <c r="AA1155" t="s">
        <v>443</v>
      </c>
    </row>
    <row r="1156" spans="1:27" x14ac:dyDescent="0.25">
      <c r="A1156" s="1">
        <v>44712</v>
      </c>
      <c r="B1156">
        <v>11</v>
      </c>
      <c r="C1156" s="6" t="str">
        <f>VLOOKUP(Tabella1[[#This Row],[COD. OPERATORE]],Tabella3[],2,FALSE)</f>
        <v>ILENIA</v>
      </c>
      <c r="D1156" t="s">
        <v>16</v>
      </c>
      <c r="E1156" t="s">
        <v>97</v>
      </c>
      <c r="F1156">
        <v>8</v>
      </c>
      <c r="G1156" s="6" t="str">
        <f>VLOOKUP(Tabella1[[#This Row],[COD. MACCHINA]],Tabella35[],2,FALSE)</f>
        <v>MONTAGGIO RUOTE</v>
      </c>
      <c r="H1156">
        <v>0</v>
      </c>
      <c r="I1156">
        <v>2000</v>
      </c>
      <c r="J1156" s="6">
        <f>Tabella1[[#This Row],[ASS. FINALI]]-Tabella1[[#This Row],[ASS.INIZIALI]]</f>
        <v>2000</v>
      </c>
      <c r="K1156" t="s">
        <v>20</v>
      </c>
      <c r="M1156" s="6">
        <f>ROUNDDOWN(IF(Tabella1[[#This Row],[DOPPIO OPERATORE '[SI/NO']]]="SI",Tabella1[[#This Row],[DIFFERENZA]]/2,Tabella1[[#This Row],[DIFFERENZA]]),0)</f>
        <v>2000</v>
      </c>
      <c r="O1156" s="6">
        <f>Tabella1[[#This Row],[DIFFERENZA EFFETTIVA SE DOPPIO OPERATORE]]-Tabella1[[#This Row],[SCARTI]]</f>
        <v>2000</v>
      </c>
      <c r="P1156" s="4">
        <v>0.33333333333333331</v>
      </c>
      <c r="Q1156" s="4">
        <v>0.5</v>
      </c>
      <c r="R1156" s="5">
        <f>Tabella1[[#This Row],[ORA FINE MATTINA]]-Tabella1[[#This Row],[ORA INIZIO MATTINA]]</f>
        <v>0.16666666666666669</v>
      </c>
      <c r="S1156" s="4">
        <v>0.5625</v>
      </c>
      <c r="T1156" s="4">
        <v>0.65625</v>
      </c>
      <c r="U1156" s="5">
        <f>Tabella1[[#This Row],[ORA FINE POMERIGGIO]]-Tabella1[[#This Row],[ORA INIZIO POMERIGGIO]]</f>
        <v>9.375E-2</v>
      </c>
      <c r="V1156" s="5">
        <f>Tabella1[[#This Row],[TOT. TEMPO POMERIGGIO]]+Tabella1[[#This Row],[TOT. TEMPO MATTINA]]</f>
        <v>0.26041666666666669</v>
      </c>
      <c r="W1156" s="7">
        <f>((HOUR(Tabella1[[#This Row],[TOT. ORE]])*60)+MINUTE(Tabella1[[#This Row],[TOT. ORE]]))</f>
        <v>375</v>
      </c>
      <c r="X1156">
        <v>20</v>
      </c>
      <c r="Y1156" s="6">
        <f>Tabella1[[#This Row],[TOT. MINUTI]]-Tabella1[[#This Row],[FERMO MACCHINA]]</f>
        <v>355</v>
      </c>
      <c r="Z1156" s="6">
        <f>ROUNDDOWN(Tabella1[[#This Row],[DIFFERENZA EFFETTIVA - SCARTI]]/Tabella1[[#This Row],[TEMPO EFFETTIVO]]*60,0)</f>
        <v>338</v>
      </c>
      <c r="AA1156" t="s">
        <v>444</v>
      </c>
    </row>
    <row r="1157" spans="1:27" x14ac:dyDescent="0.25">
      <c r="A1157" s="1">
        <v>44712</v>
      </c>
      <c r="B1157">
        <v>11</v>
      </c>
      <c r="C1157" s="6" t="str">
        <f>VLOOKUP(Tabella1[[#This Row],[COD. OPERATORE]],Tabella3[],2,FALSE)</f>
        <v>ILENIA</v>
      </c>
      <c r="D1157" t="s">
        <v>16</v>
      </c>
      <c r="E1157" t="s">
        <v>97</v>
      </c>
      <c r="F1157">
        <v>6</v>
      </c>
      <c r="G1157" s="6" t="str">
        <f>VLOOKUP(Tabella1[[#This Row],[COD. MACCHINA]],Tabella35[],2,FALSE)</f>
        <v>MSA matr.4319</v>
      </c>
      <c r="H1157">
        <v>608372</v>
      </c>
      <c r="I1157">
        <v>608765</v>
      </c>
      <c r="J1157" s="6">
        <f>Tabella1[[#This Row],[ASS. FINALI]]-Tabella1[[#This Row],[ASS.INIZIALI]]</f>
        <v>393</v>
      </c>
      <c r="K1157" t="s">
        <v>20</v>
      </c>
      <c r="M1157" s="6">
        <f>ROUNDDOWN(IF(Tabella1[[#This Row],[DOPPIO OPERATORE '[SI/NO']]]="SI",Tabella1[[#This Row],[DIFFERENZA]]/2,Tabella1[[#This Row],[DIFFERENZA]]),0)</f>
        <v>393</v>
      </c>
      <c r="O1157" s="6">
        <f>Tabella1[[#This Row],[DIFFERENZA EFFETTIVA SE DOPPIO OPERATORE]]-Tabella1[[#This Row],[SCARTI]]</f>
        <v>393</v>
      </c>
      <c r="P1157" s="4">
        <v>0.65972222222222221</v>
      </c>
      <c r="Q1157" s="4">
        <v>0.72916666666666663</v>
      </c>
      <c r="R1157" s="5">
        <f>Tabella1[[#This Row],[ORA FINE MATTINA]]-Tabella1[[#This Row],[ORA INIZIO MATTINA]]</f>
        <v>6.944444444444442E-2</v>
      </c>
      <c r="S1157" s="4"/>
      <c r="T1157" s="4"/>
      <c r="U1157" s="5">
        <f>Tabella1[[#This Row],[ORA FINE POMERIGGIO]]-Tabella1[[#This Row],[ORA INIZIO POMERIGGIO]]</f>
        <v>0</v>
      </c>
      <c r="V1157" s="5">
        <f>Tabella1[[#This Row],[TOT. TEMPO POMERIGGIO]]+Tabella1[[#This Row],[TOT. TEMPO MATTINA]]</f>
        <v>6.944444444444442E-2</v>
      </c>
      <c r="W1157" s="7">
        <f>((HOUR(Tabella1[[#This Row],[TOT. ORE]])*60)+MINUTE(Tabella1[[#This Row],[TOT. ORE]]))</f>
        <v>100</v>
      </c>
      <c r="Y1157" s="6">
        <f>Tabella1[[#This Row],[TOT. MINUTI]]-Tabella1[[#This Row],[FERMO MACCHINA]]</f>
        <v>100</v>
      </c>
      <c r="Z1157" s="6">
        <f>ROUNDDOWN(Tabella1[[#This Row],[DIFFERENZA EFFETTIVA - SCARTI]]/Tabella1[[#This Row],[TEMPO EFFETTIVO]]*60,0)</f>
        <v>235</v>
      </c>
    </row>
    <row r="1158" spans="1:27" x14ac:dyDescent="0.25">
      <c r="A1158" s="1">
        <v>44713</v>
      </c>
      <c r="B1158">
        <v>11</v>
      </c>
      <c r="C1158" s="6" t="str">
        <f>VLOOKUP(Tabella1[[#This Row],[COD. OPERATORE]],Tabella3[],2,FALSE)</f>
        <v>ILENIA</v>
      </c>
      <c r="D1158" t="s">
        <v>16</v>
      </c>
      <c r="E1158" t="s">
        <v>97</v>
      </c>
      <c r="F1158">
        <v>6</v>
      </c>
      <c r="G1158" s="6" t="str">
        <f>VLOOKUP(Tabella1[[#This Row],[COD. MACCHINA]],Tabella35[],2,FALSE)</f>
        <v>MSA matr.4319</v>
      </c>
      <c r="H1158">
        <v>608765</v>
      </c>
      <c r="I1158">
        <v>608875</v>
      </c>
      <c r="J1158" s="6">
        <f>Tabella1[[#This Row],[ASS. FINALI]]-Tabella1[[#This Row],[ASS.INIZIALI]]</f>
        <v>110</v>
      </c>
      <c r="K1158" t="s">
        <v>20</v>
      </c>
      <c r="M1158" s="6">
        <f>ROUNDDOWN(IF(Tabella1[[#This Row],[DOPPIO OPERATORE '[SI/NO']]]="SI",Tabella1[[#This Row],[DIFFERENZA]]/2,Tabella1[[#This Row],[DIFFERENZA]]),0)</f>
        <v>110</v>
      </c>
      <c r="O1158" s="6">
        <f>Tabella1[[#This Row],[DIFFERENZA EFFETTIVA SE DOPPIO OPERATORE]]-Tabella1[[#This Row],[SCARTI]]</f>
        <v>110</v>
      </c>
      <c r="P1158" s="4">
        <v>0.33333333333333331</v>
      </c>
      <c r="Q1158" s="4">
        <v>0.35416666666666669</v>
      </c>
      <c r="R1158" s="5">
        <f>Tabella1[[#This Row],[ORA FINE MATTINA]]-Tabella1[[#This Row],[ORA INIZIO MATTINA]]</f>
        <v>2.083333333333337E-2</v>
      </c>
      <c r="S1158" s="4"/>
      <c r="T1158" s="4"/>
      <c r="U1158" s="5">
        <f>Tabella1[[#This Row],[ORA FINE POMERIGGIO]]-Tabella1[[#This Row],[ORA INIZIO POMERIGGIO]]</f>
        <v>0</v>
      </c>
      <c r="V1158" s="5">
        <f>Tabella1[[#This Row],[TOT. TEMPO POMERIGGIO]]+Tabella1[[#This Row],[TOT. TEMPO MATTINA]]</f>
        <v>2.083333333333337E-2</v>
      </c>
      <c r="W1158" s="7">
        <f>((HOUR(Tabella1[[#This Row],[TOT. ORE]])*60)+MINUTE(Tabella1[[#This Row],[TOT. ORE]]))</f>
        <v>30</v>
      </c>
      <c r="Y1158" s="6">
        <f>Tabella1[[#This Row],[TOT. MINUTI]]-Tabella1[[#This Row],[FERMO MACCHINA]]</f>
        <v>30</v>
      </c>
      <c r="Z1158" s="6">
        <f>ROUNDDOWN(Tabella1[[#This Row],[DIFFERENZA EFFETTIVA - SCARTI]]/Tabella1[[#This Row],[TEMPO EFFETTIVO]]*60,0)</f>
        <v>220</v>
      </c>
    </row>
    <row r="1159" spans="1:27" x14ac:dyDescent="0.25">
      <c r="A1159" s="1">
        <v>44713</v>
      </c>
      <c r="B1159">
        <v>11</v>
      </c>
      <c r="C1159" s="6" t="str">
        <f>VLOOKUP(Tabella1[[#This Row],[COD. OPERATORE]],Tabella3[],2,FALSE)</f>
        <v>ILENIA</v>
      </c>
      <c r="D1159" t="s">
        <v>16</v>
      </c>
      <c r="E1159" t="s">
        <v>62</v>
      </c>
      <c r="F1159">
        <v>9</v>
      </c>
      <c r="G1159" s="6" t="str">
        <f>VLOOKUP(Tabella1[[#This Row],[COD. MACCHINA]],Tabella35[],2,FALSE)</f>
        <v>MONTAGGIO ANELLINI</v>
      </c>
      <c r="H1159">
        <v>0</v>
      </c>
      <c r="I1159">
        <v>400</v>
      </c>
      <c r="J1159" s="6">
        <f>Tabella1[[#This Row],[ASS. FINALI]]-Tabella1[[#This Row],[ASS.INIZIALI]]</f>
        <v>400</v>
      </c>
      <c r="K1159" t="s">
        <v>20</v>
      </c>
      <c r="M1159" s="6">
        <f>ROUNDDOWN(IF(Tabella1[[#This Row],[DOPPIO OPERATORE '[SI/NO']]]="SI",Tabella1[[#This Row],[DIFFERENZA]]/2,Tabella1[[#This Row],[DIFFERENZA]]),0)</f>
        <v>400</v>
      </c>
      <c r="O1159" s="6">
        <f>Tabella1[[#This Row],[DIFFERENZA EFFETTIVA SE DOPPIO OPERATORE]]-Tabella1[[#This Row],[SCARTI]]</f>
        <v>400</v>
      </c>
      <c r="P1159" s="4">
        <v>0.35416666666666669</v>
      </c>
      <c r="Q1159" s="4">
        <v>0.37847222222222227</v>
      </c>
      <c r="R1159" s="5">
        <f>Tabella1[[#This Row],[ORA FINE MATTINA]]-Tabella1[[#This Row],[ORA INIZIO MATTINA]]</f>
        <v>2.430555555555558E-2</v>
      </c>
      <c r="S1159" s="4"/>
      <c r="T1159" s="4"/>
      <c r="U1159" s="5">
        <f>Tabella1[[#This Row],[ORA FINE POMERIGGIO]]-Tabella1[[#This Row],[ORA INIZIO POMERIGGIO]]</f>
        <v>0</v>
      </c>
      <c r="V1159" s="5">
        <f>Tabella1[[#This Row],[TOT. TEMPO POMERIGGIO]]+Tabella1[[#This Row],[TOT. TEMPO MATTINA]]</f>
        <v>2.430555555555558E-2</v>
      </c>
      <c r="W1159" s="7">
        <f>((HOUR(Tabella1[[#This Row],[TOT. ORE]])*60)+MINUTE(Tabella1[[#This Row],[TOT. ORE]]))</f>
        <v>35</v>
      </c>
      <c r="Y1159" s="6">
        <f>Tabella1[[#This Row],[TOT. MINUTI]]-Tabella1[[#This Row],[FERMO MACCHINA]]</f>
        <v>35</v>
      </c>
      <c r="Z1159" s="6">
        <f>ROUNDDOWN(Tabella1[[#This Row],[DIFFERENZA EFFETTIVA - SCARTI]]/Tabella1[[#This Row],[TEMPO EFFETTIVO]]*60,0)</f>
        <v>685</v>
      </c>
    </row>
    <row r="1160" spans="1:27" x14ac:dyDescent="0.25">
      <c r="A1160" s="1">
        <v>44713</v>
      </c>
      <c r="B1160">
        <v>11</v>
      </c>
      <c r="C1160" s="6" t="str">
        <f>VLOOKUP(Tabella1[[#This Row],[COD. OPERATORE]],Tabella3[],2,FALSE)</f>
        <v>ILENIA</v>
      </c>
      <c r="D1160" t="s">
        <v>16</v>
      </c>
      <c r="E1160" t="s">
        <v>26</v>
      </c>
      <c r="F1160">
        <v>8</v>
      </c>
      <c r="G1160" s="6" t="str">
        <f>VLOOKUP(Tabella1[[#This Row],[COD. MACCHINA]],Tabella35[],2,FALSE)</f>
        <v>MONTAGGIO RUOTE</v>
      </c>
      <c r="H1160">
        <v>0</v>
      </c>
      <c r="I1160">
        <v>2000</v>
      </c>
      <c r="J1160" s="6">
        <f>Tabella1[[#This Row],[ASS. FINALI]]-Tabella1[[#This Row],[ASS.INIZIALI]]</f>
        <v>2000</v>
      </c>
      <c r="K1160" t="s">
        <v>20</v>
      </c>
      <c r="M1160" s="6">
        <f>ROUNDDOWN(IF(Tabella1[[#This Row],[DOPPIO OPERATORE '[SI/NO']]]="SI",Tabella1[[#This Row],[DIFFERENZA]]/2,Tabella1[[#This Row],[DIFFERENZA]]),0)</f>
        <v>2000</v>
      </c>
      <c r="O1160" s="6">
        <f>Tabella1[[#This Row],[DIFFERENZA EFFETTIVA SE DOPPIO OPERATORE]]-Tabella1[[#This Row],[SCARTI]]</f>
        <v>2000</v>
      </c>
      <c r="P1160" s="4">
        <v>0.37847222222222227</v>
      </c>
      <c r="Q1160" s="4">
        <v>0.5</v>
      </c>
      <c r="R1160" s="5">
        <f>Tabella1[[#This Row],[ORA FINE MATTINA]]-Tabella1[[#This Row],[ORA INIZIO MATTINA]]</f>
        <v>0.12152777777777773</v>
      </c>
      <c r="S1160" s="4">
        <v>0.5625</v>
      </c>
      <c r="T1160" s="4">
        <v>0.6875</v>
      </c>
      <c r="U1160" s="5">
        <f>Tabella1[[#This Row],[ORA FINE POMERIGGIO]]-Tabella1[[#This Row],[ORA INIZIO POMERIGGIO]]</f>
        <v>0.125</v>
      </c>
      <c r="V1160" s="5">
        <f>Tabella1[[#This Row],[TOT. TEMPO POMERIGGIO]]+Tabella1[[#This Row],[TOT. TEMPO MATTINA]]</f>
        <v>0.24652777777777773</v>
      </c>
      <c r="W1160" s="7">
        <f>((HOUR(Tabella1[[#This Row],[TOT. ORE]])*60)+MINUTE(Tabella1[[#This Row],[TOT. ORE]]))</f>
        <v>355</v>
      </c>
      <c r="Y1160" s="6">
        <f>Tabella1[[#This Row],[TOT. MINUTI]]-Tabella1[[#This Row],[FERMO MACCHINA]]</f>
        <v>355</v>
      </c>
      <c r="Z1160" s="6">
        <f>ROUNDDOWN(Tabella1[[#This Row],[DIFFERENZA EFFETTIVA - SCARTI]]/Tabella1[[#This Row],[TEMPO EFFETTIVO]]*60,0)</f>
        <v>338</v>
      </c>
      <c r="AA1160" t="s">
        <v>445</v>
      </c>
    </row>
    <row r="1161" spans="1:27" x14ac:dyDescent="0.25">
      <c r="A1161" s="1">
        <v>44713</v>
      </c>
      <c r="B1161">
        <v>11</v>
      </c>
      <c r="C1161" s="6" t="str">
        <f>VLOOKUP(Tabella1[[#This Row],[COD. OPERATORE]],Tabella3[],2,FALSE)</f>
        <v>ILENIA</v>
      </c>
      <c r="D1161" t="s">
        <v>16</v>
      </c>
      <c r="E1161" t="s">
        <v>96</v>
      </c>
      <c r="F1161">
        <v>8</v>
      </c>
      <c r="G1161" s="6" t="str">
        <f>VLOOKUP(Tabella1[[#This Row],[COD. MACCHINA]],Tabella35[],2,FALSE)</f>
        <v>MONTAGGIO RUOTE</v>
      </c>
      <c r="H1161">
        <v>0</v>
      </c>
      <c r="I1161">
        <v>330</v>
      </c>
      <c r="J1161" s="6">
        <f>Tabella1[[#This Row],[ASS. FINALI]]-Tabella1[[#This Row],[ASS.INIZIALI]]</f>
        <v>330</v>
      </c>
      <c r="K1161" t="s">
        <v>20</v>
      </c>
      <c r="M1161" s="6">
        <f>ROUNDDOWN(IF(Tabella1[[#This Row],[DOPPIO OPERATORE '[SI/NO']]]="SI",Tabella1[[#This Row],[DIFFERENZA]]/2,Tabella1[[#This Row],[DIFFERENZA]]),0)</f>
        <v>330</v>
      </c>
      <c r="O1161" s="6">
        <f>Tabella1[[#This Row],[DIFFERENZA EFFETTIVA SE DOPPIO OPERATORE]]-Tabella1[[#This Row],[SCARTI]]</f>
        <v>330</v>
      </c>
      <c r="P1161" s="4">
        <v>0.6875</v>
      </c>
      <c r="Q1161" s="4">
        <v>0.72916666666666663</v>
      </c>
      <c r="R1161" s="5">
        <f>Tabella1[[#This Row],[ORA FINE MATTINA]]-Tabella1[[#This Row],[ORA INIZIO MATTINA]]</f>
        <v>4.166666666666663E-2</v>
      </c>
      <c r="S1161" s="4"/>
      <c r="T1161" s="4"/>
      <c r="U1161" s="5">
        <f>Tabella1[[#This Row],[ORA FINE POMERIGGIO]]-Tabella1[[#This Row],[ORA INIZIO POMERIGGIO]]</f>
        <v>0</v>
      </c>
      <c r="V1161" s="5">
        <f>Tabella1[[#This Row],[TOT. TEMPO POMERIGGIO]]+Tabella1[[#This Row],[TOT. TEMPO MATTINA]]</f>
        <v>4.166666666666663E-2</v>
      </c>
      <c r="W1161" s="7">
        <f>((HOUR(Tabella1[[#This Row],[TOT. ORE]])*60)+MINUTE(Tabella1[[#This Row],[TOT. ORE]]))</f>
        <v>60</v>
      </c>
      <c r="Y1161" s="6">
        <f>Tabella1[[#This Row],[TOT. MINUTI]]-Tabella1[[#This Row],[FERMO MACCHINA]]</f>
        <v>60</v>
      </c>
      <c r="Z1161" s="6">
        <f>ROUNDDOWN(Tabella1[[#This Row],[DIFFERENZA EFFETTIVA - SCARTI]]/Tabella1[[#This Row],[TEMPO EFFETTIVO]]*60,0)</f>
        <v>330</v>
      </c>
      <c r="AA1161" t="s">
        <v>446</v>
      </c>
    </row>
    <row r="1162" spans="1:27" x14ac:dyDescent="0.25">
      <c r="A1162" s="1">
        <v>44742</v>
      </c>
      <c r="B1162">
        <v>31</v>
      </c>
      <c r="C1162" s="6" t="str">
        <f>VLOOKUP(Tabella1[[#This Row],[COD. OPERATORE]],Tabella3[],2,FALSE)</f>
        <v>MARISTELLA</v>
      </c>
      <c r="D1162" t="s">
        <v>56</v>
      </c>
      <c r="E1162" t="s">
        <v>112</v>
      </c>
      <c r="F1162" t="s">
        <v>64</v>
      </c>
      <c r="G1162" s="6" t="str">
        <f>VLOOKUP(Tabella1[[#This Row],[COD. MACCHINA]],Tabella35[],2,FALSE)</f>
        <v>MANUALE</v>
      </c>
      <c r="H1162">
        <v>0</v>
      </c>
      <c r="I1162">
        <v>690</v>
      </c>
      <c r="J1162" s="6">
        <f>Tabella1[[#This Row],[ASS. FINALI]]-Tabella1[[#This Row],[ASS.INIZIALI]]</f>
        <v>690</v>
      </c>
      <c r="K1162" t="s">
        <v>20</v>
      </c>
      <c r="M1162" s="6">
        <f>ROUNDDOWN(IF(Tabella1[[#This Row],[DOPPIO OPERATORE '[SI/NO']]]="SI",Tabella1[[#This Row],[DIFFERENZA]]/2,Tabella1[[#This Row],[DIFFERENZA]]),0)</f>
        <v>690</v>
      </c>
      <c r="O1162" s="6">
        <f>Tabella1[[#This Row],[DIFFERENZA EFFETTIVA SE DOPPIO OPERATORE]]-Tabella1[[#This Row],[SCARTI]]</f>
        <v>690</v>
      </c>
      <c r="P1162" s="4">
        <v>0.34722222222222227</v>
      </c>
      <c r="Q1162" s="4">
        <v>0.5</v>
      </c>
      <c r="R1162" s="5">
        <f>Tabella1[[#This Row],[ORA FINE MATTINA]]-Tabella1[[#This Row],[ORA INIZIO MATTINA]]</f>
        <v>0.15277777777777773</v>
      </c>
      <c r="S1162" s="4"/>
      <c r="T1162" s="4"/>
      <c r="U1162" s="5">
        <f>Tabella1[[#This Row],[ORA FINE POMERIGGIO]]-Tabella1[[#This Row],[ORA INIZIO POMERIGGIO]]</f>
        <v>0</v>
      </c>
      <c r="V1162" s="5">
        <f>Tabella1[[#This Row],[TOT. TEMPO POMERIGGIO]]+Tabella1[[#This Row],[TOT. TEMPO MATTINA]]</f>
        <v>0.15277777777777773</v>
      </c>
      <c r="W1162" s="7">
        <f>((HOUR(Tabella1[[#This Row],[TOT. ORE]])*60)+MINUTE(Tabella1[[#This Row],[TOT. ORE]]))</f>
        <v>220</v>
      </c>
      <c r="Y1162" s="6">
        <f>Tabella1[[#This Row],[TOT. MINUTI]]-Tabella1[[#This Row],[FERMO MACCHINA]]</f>
        <v>220</v>
      </c>
      <c r="Z1162" s="6">
        <f>ROUNDDOWN(Tabella1[[#This Row],[DIFFERENZA EFFETTIVA - SCARTI]]/Tabella1[[#This Row],[TEMPO EFFETTIVO]]*60,0)</f>
        <v>188</v>
      </c>
    </row>
    <row r="1163" spans="1:27" x14ac:dyDescent="0.25">
      <c r="A1163" s="1">
        <v>44742</v>
      </c>
      <c r="B1163">
        <v>31</v>
      </c>
      <c r="C1163" s="6" t="str">
        <f>VLOOKUP(Tabella1[[#This Row],[COD. OPERATORE]],Tabella3[],2,FALSE)</f>
        <v>MARISTELLA</v>
      </c>
      <c r="D1163" t="s">
        <v>16</v>
      </c>
      <c r="E1163" t="s">
        <v>96</v>
      </c>
      <c r="F1163">
        <v>8</v>
      </c>
      <c r="G1163" s="6" t="str">
        <f>VLOOKUP(Tabella1[[#This Row],[COD. MACCHINA]],Tabella35[],2,FALSE)</f>
        <v>MONTAGGIO RUOTE</v>
      </c>
      <c r="H1163">
        <v>0</v>
      </c>
      <c r="I1163">
        <v>1500</v>
      </c>
      <c r="J1163" s="6">
        <f>Tabella1[[#This Row],[ASS. FINALI]]-Tabella1[[#This Row],[ASS.INIZIALI]]</f>
        <v>1500</v>
      </c>
      <c r="K1163" t="s">
        <v>20</v>
      </c>
      <c r="M1163" s="6">
        <f>ROUNDDOWN(IF(Tabella1[[#This Row],[DOPPIO OPERATORE '[SI/NO']]]="SI",Tabella1[[#This Row],[DIFFERENZA]]/2,Tabella1[[#This Row],[DIFFERENZA]]),0)</f>
        <v>1500</v>
      </c>
      <c r="O1163" s="6">
        <f>Tabella1[[#This Row],[DIFFERENZA EFFETTIVA SE DOPPIO OPERATORE]]-Tabella1[[#This Row],[SCARTI]]</f>
        <v>1500</v>
      </c>
      <c r="P1163" s="4">
        <v>0.5625</v>
      </c>
      <c r="Q1163" s="4">
        <v>0.72916666666666663</v>
      </c>
      <c r="R1163" s="5">
        <f>Tabella1[[#This Row],[ORA FINE MATTINA]]-Tabella1[[#This Row],[ORA INIZIO MATTINA]]</f>
        <v>0.16666666666666663</v>
      </c>
      <c r="S1163" s="4"/>
      <c r="T1163" s="4"/>
      <c r="U1163" s="5">
        <f>Tabella1[[#This Row],[ORA FINE POMERIGGIO]]-Tabella1[[#This Row],[ORA INIZIO POMERIGGIO]]</f>
        <v>0</v>
      </c>
      <c r="V1163" s="5">
        <f>Tabella1[[#This Row],[TOT. TEMPO POMERIGGIO]]+Tabella1[[#This Row],[TOT. TEMPO MATTINA]]</f>
        <v>0.16666666666666663</v>
      </c>
      <c r="W1163" s="7">
        <f>((HOUR(Tabella1[[#This Row],[TOT. ORE]])*60)+MINUTE(Tabella1[[#This Row],[TOT. ORE]]))</f>
        <v>240</v>
      </c>
      <c r="Y1163" s="6">
        <f>Tabella1[[#This Row],[TOT. MINUTI]]-Tabella1[[#This Row],[FERMO MACCHINA]]</f>
        <v>240</v>
      </c>
      <c r="Z1163" s="6">
        <f>ROUNDDOWN(Tabella1[[#This Row],[DIFFERENZA EFFETTIVA - SCARTI]]/Tabella1[[#This Row],[TEMPO EFFETTIVO]]*60,0)</f>
        <v>375</v>
      </c>
    </row>
    <row r="1164" spans="1:27" x14ac:dyDescent="0.25">
      <c r="A1164" s="1">
        <v>44713</v>
      </c>
      <c r="B1164">
        <v>31</v>
      </c>
      <c r="C1164" s="6" t="str">
        <f>VLOOKUP(Tabella1[[#This Row],[COD. OPERATORE]],Tabella3[],2,FALSE)</f>
        <v>MARISTELLA</v>
      </c>
      <c r="D1164" t="s">
        <v>16</v>
      </c>
      <c r="E1164" t="s">
        <v>96</v>
      </c>
      <c r="F1164">
        <v>8</v>
      </c>
      <c r="G1164" s="6" t="str">
        <f>VLOOKUP(Tabella1[[#This Row],[COD. MACCHINA]],Tabella35[],2,FALSE)</f>
        <v>MONTAGGIO RUOTE</v>
      </c>
      <c r="H1164">
        <v>1500</v>
      </c>
      <c r="I1164">
        <v>4000</v>
      </c>
      <c r="J1164" s="6">
        <f>Tabella1[[#This Row],[ASS. FINALI]]-Tabella1[[#This Row],[ASS.INIZIALI]]</f>
        <v>2500</v>
      </c>
      <c r="K1164" t="s">
        <v>20</v>
      </c>
      <c r="M1164" s="6">
        <f>ROUNDDOWN(IF(Tabella1[[#This Row],[DOPPIO OPERATORE '[SI/NO']]]="SI",Tabella1[[#This Row],[DIFFERENZA]]/2,Tabella1[[#This Row],[DIFFERENZA]]),0)</f>
        <v>2500</v>
      </c>
      <c r="O1164" s="6">
        <f>Tabella1[[#This Row],[DIFFERENZA EFFETTIVA SE DOPPIO OPERATORE]]-Tabella1[[#This Row],[SCARTI]]</f>
        <v>2500</v>
      </c>
      <c r="P1164" s="4">
        <v>0.35416666666666669</v>
      </c>
      <c r="Q1164" s="4">
        <v>0.66666666666666663</v>
      </c>
      <c r="R1164" s="5">
        <f>Tabella1[[#This Row],[ORA FINE MATTINA]]-Tabella1[[#This Row],[ORA INIZIO MATTINA]]</f>
        <v>0.31249999999999994</v>
      </c>
      <c r="S1164" s="4"/>
      <c r="T1164" s="4"/>
      <c r="U1164" s="5">
        <f>Tabella1[[#This Row],[ORA FINE POMERIGGIO]]-Tabella1[[#This Row],[ORA INIZIO POMERIGGIO]]</f>
        <v>0</v>
      </c>
      <c r="V1164" s="5">
        <f>Tabella1[[#This Row],[TOT. TEMPO POMERIGGIO]]+Tabella1[[#This Row],[TOT. TEMPO MATTINA]]</f>
        <v>0.31249999999999994</v>
      </c>
      <c r="W1164" s="7">
        <f>((HOUR(Tabella1[[#This Row],[TOT. ORE]])*60)+MINUTE(Tabella1[[#This Row],[TOT. ORE]]))</f>
        <v>450</v>
      </c>
      <c r="Y1164" s="6">
        <f>Tabella1[[#This Row],[TOT. MINUTI]]-Tabella1[[#This Row],[FERMO MACCHINA]]</f>
        <v>450</v>
      </c>
      <c r="Z1164" s="6">
        <f>ROUNDDOWN(Tabella1[[#This Row],[DIFFERENZA EFFETTIVA - SCARTI]]/Tabella1[[#This Row],[TEMPO EFFETTIVO]]*60,0)</f>
        <v>333</v>
      </c>
    </row>
    <row r="1165" spans="1:27" x14ac:dyDescent="0.25">
      <c r="A1165" s="1">
        <v>44713</v>
      </c>
      <c r="B1165">
        <v>31</v>
      </c>
      <c r="C1165" s="6" t="str">
        <f>VLOOKUP(Tabella1[[#This Row],[COD. OPERATORE]],Tabella3[],2,FALSE)</f>
        <v>MARISTELLA</v>
      </c>
      <c r="D1165" t="s">
        <v>16</v>
      </c>
      <c r="E1165" t="s">
        <v>62</v>
      </c>
      <c r="F1165">
        <v>9</v>
      </c>
      <c r="G1165" s="6" t="str">
        <f>VLOOKUP(Tabella1[[#This Row],[COD. MACCHINA]],Tabella35[],2,FALSE)</f>
        <v>MONTAGGIO ANELLINI</v>
      </c>
      <c r="H1165">
        <v>0</v>
      </c>
      <c r="I1165">
        <v>500</v>
      </c>
      <c r="J1165" s="6">
        <f>Tabella1[[#This Row],[ASS. FINALI]]-Tabella1[[#This Row],[ASS.INIZIALI]]</f>
        <v>500</v>
      </c>
      <c r="K1165" t="s">
        <v>20</v>
      </c>
      <c r="M1165" s="6">
        <f>ROUNDDOWN(IF(Tabella1[[#This Row],[DOPPIO OPERATORE '[SI/NO']]]="SI",Tabella1[[#This Row],[DIFFERENZA]]/2,Tabella1[[#This Row],[DIFFERENZA]]),0)</f>
        <v>500</v>
      </c>
      <c r="O1165" s="6">
        <f>Tabella1[[#This Row],[DIFFERENZA EFFETTIVA SE DOPPIO OPERATORE]]-Tabella1[[#This Row],[SCARTI]]</f>
        <v>500</v>
      </c>
      <c r="P1165" s="4">
        <v>0.33333333333333331</v>
      </c>
      <c r="Q1165" s="4">
        <v>0.35416666666666669</v>
      </c>
      <c r="R1165" s="5">
        <f>Tabella1[[#This Row],[ORA FINE MATTINA]]-Tabella1[[#This Row],[ORA INIZIO MATTINA]]</f>
        <v>2.083333333333337E-2</v>
      </c>
      <c r="S1165" s="4"/>
      <c r="T1165" s="4"/>
      <c r="U1165" s="5">
        <f>Tabella1[[#This Row],[ORA FINE POMERIGGIO]]-Tabella1[[#This Row],[ORA INIZIO POMERIGGIO]]</f>
        <v>0</v>
      </c>
      <c r="V1165" s="5">
        <f>Tabella1[[#This Row],[TOT. TEMPO POMERIGGIO]]+Tabella1[[#This Row],[TOT. TEMPO MATTINA]]</f>
        <v>2.083333333333337E-2</v>
      </c>
      <c r="W1165" s="7">
        <f>((HOUR(Tabella1[[#This Row],[TOT. ORE]])*60)+MINUTE(Tabella1[[#This Row],[TOT. ORE]]))</f>
        <v>30</v>
      </c>
      <c r="Y1165" s="6">
        <f>Tabella1[[#This Row],[TOT. MINUTI]]-Tabella1[[#This Row],[FERMO MACCHINA]]</f>
        <v>30</v>
      </c>
      <c r="Z1165" s="6">
        <f>ROUNDDOWN(Tabella1[[#This Row],[DIFFERENZA EFFETTIVA - SCARTI]]/Tabella1[[#This Row],[TEMPO EFFETTIVO]]*60,0)</f>
        <v>1000</v>
      </c>
    </row>
    <row r="1166" spans="1:27" x14ac:dyDescent="0.25">
      <c r="A1166" s="1">
        <v>44713</v>
      </c>
      <c r="B1166">
        <v>31</v>
      </c>
      <c r="C1166" s="6" t="str">
        <f>VLOOKUP(Tabella1[[#This Row],[COD. OPERATORE]],Tabella3[],2,FALSE)</f>
        <v>MARISTELLA</v>
      </c>
      <c r="D1166" t="s">
        <v>16</v>
      </c>
      <c r="E1166" t="s">
        <v>96</v>
      </c>
      <c r="F1166">
        <v>6</v>
      </c>
      <c r="G1166" s="6" t="str">
        <f>VLOOKUP(Tabella1[[#This Row],[COD. MACCHINA]],Tabella35[],2,FALSE)</f>
        <v>MSA matr.4319</v>
      </c>
      <c r="H1166">
        <v>617281</v>
      </c>
      <c r="I1166">
        <v>617736</v>
      </c>
      <c r="J1166" s="6">
        <f>Tabella1[[#This Row],[ASS. FINALI]]-Tabella1[[#This Row],[ASS.INIZIALI]]</f>
        <v>455</v>
      </c>
      <c r="K1166" t="s">
        <v>20</v>
      </c>
      <c r="M1166" s="6">
        <f>ROUNDDOWN(IF(Tabella1[[#This Row],[DOPPIO OPERATORE '[SI/NO']]]="SI",Tabella1[[#This Row],[DIFFERENZA]]/2,Tabella1[[#This Row],[DIFFERENZA]]),0)</f>
        <v>455</v>
      </c>
      <c r="O1166" s="6">
        <f>Tabella1[[#This Row],[DIFFERENZA EFFETTIVA SE DOPPIO OPERATORE]]-Tabella1[[#This Row],[SCARTI]]</f>
        <v>455</v>
      </c>
      <c r="P1166" s="4">
        <v>0.66666666666666663</v>
      </c>
      <c r="Q1166" s="4">
        <v>0.72916666666666663</v>
      </c>
      <c r="R1166" s="5">
        <f>Tabella1[[#This Row],[ORA FINE MATTINA]]-Tabella1[[#This Row],[ORA INIZIO MATTINA]]</f>
        <v>6.25E-2</v>
      </c>
      <c r="S1166" s="4"/>
      <c r="T1166" s="4"/>
      <c r="U1166" s="5">
        <f>Tabella1[[#This Row],[ORA FINE POMERIGGIO]]-Tabella1[[#This Row],[ORA INIZIO POMERIGGIO]]</f>
        <v>0</v>
      </c>
      <c r="V1166" s="5">
        <f>Tabella1[[#This Row],[TOT. TEMPO POMERIGGIO]]+Tabella1[[#This Row],[TOT. TEMPO MATTINA]]</f>
        <v>6.25E-2</v>
      </c>
      <c r="W1166" s="7">
        <f>((HOUR(Tabella1[[#This Row],[TOT. ORE]])*60)+MINUTE(Tabella1[[#This Row],[TOT. ORE]]))</f>
        <v>90</v>
      </c>
      <c r="Y1166" s="6">
        <f>Tabella1[[#This Row],[TOT. MINUTI]]-Tabella1[[#This Row],[FERMO MACCHINA]]</f>
        <v>90</v>
      </c>
      <c r="Z1166" s="6">
        <f>ROUNDDOWN(Tabella1[[#This Row],[DIFFERENZA EFFETTIVA - SCARTI]]/Tabella1[[#This Row],[TEMPO EFFETTIVO]]*60,0)</f>
        <v>303</v>
      </c>
    </row>
    <row r="1167" spans="1:27" x14ac:dyDescent="0.25">
      <c r="A1167" s="1">
        <v>44716</v>
      </c>
      <c r="B1167">
        <v>31</v>
      </c>
      <c r="C1167" s="6" t="str">
        <f>VLOOKUP(Tabella1[[#This Row],[COD. OPERATORE]],Tabella3[],2,FALSE)</f>
        <v>MARISTELLA</v>
      </c>
      <c r="D1167" t="s">
        <v>16</v>
      </c>
      <c r="E1167" t="s">
        <v>96</v>
      </c>
      <c r="F1167">
        <v>6</v>
      </c>
      <c r="G1167" s="6" t="str">
        <f>VLOOKUP(Tabella1[[#This Row],[COD. MACCHINA]],Tabella35[],2,FALSE)</f>
        <v>MSA matr.4319</v>
      </c>
      <c r="H1167">
        <v>617736</v>
      </c>
      <c r="I1167">
        <v>619297</v>
      </c>
      <c r="J1167" s="6">
        <f>Tabella1[[#This Row],[ASS. FINALI]]-Tabella1[[#This Row],[ASS.INIZIALI]]</f>
        <v>1561</v>
      </c>
      <c r="K1167" t="s">
        <v>20</v>
      </c>
      <c r="M1167" s="6">
        <f>ROUNDDOWN(IF(Tabella1[[#This Row],[DOPPIO OPERATORE '[SI/NO']]]="SI",Tabella1[[#This Row],[DIFFERENZA]]/2,Tabella1[[#This Row],[DIFFERENZA]]),0)</f>
        <v>1561</v>
      </c>
      <c r="O1167" s="6">
        <f>Tabella1[[#This Row],[DIFFERENZA EFFETTIVA SE DOPPIO OPERATORE]]-Tabella1[[#This Row],[SCARTI]]</f>
        <v>1561</v>
      </c>
      <c r="P1167" s="4">
        <v>0.33333333333333331</v>
      </c>
      <c r="Q1167" s="4">
        <v>0.5</v>
      </c>
      <c r="R1167" s="5">
        <f>Tabella1[[#This Row],[ORA FINE MATTINA]]-Tabella1[[#This Row],[ORA INIZIO MATTINA]]</f>
        <v>0.16666666666666669</v>
      </c>
      <c r="S1167" s="4">
        <v>0.5625</v>
      </c>
      <c r="T1167" s="4">
        <v>0.60416666666666663</v>
      </c>
      <c r="U1167" s="5">
        <f>Tabella1[[#This Row],[ORA FINE POMERIGGIO]]-Tabella1[[#This Row],[ORA INIZIO POMERIGGIO]]</f>
        <v>4.166666666666663E-2</v>
      </c>
      <c r="V1167" s="5">
        <f>Tabella1[[#This Row],[TOT. TEMPO POMERIGGIO]]+Tabella1[[#This Row],[TOT. TEMPO MATTINA]]</f>
        <v>0.20833333333333331</v>
      </c>
      <c r="W1167" s="7">
        <f>((HOUR(Tabella1[[#This Row],[TOT. ORE]])*60)+MINUTE(Tabella1[[#This Row],[TOT. ORE]]))</f>
        <v>300</v>
      </c>
      <c r="Y1167" s="6">
        <f>Tabella1[[#This Row],[TOT. MINUTI]]-Tabella1[[#This Row],[FERMO MACCHINA]]</f>
        <v>300</v>
      </c>
      <c r="Z1167" s="6">
        <f>ROUNDDOWN(Tabella1[[#This Row],[DIFFERENZA EFFETTIVA - SCARTI]]/Tabella1[[#This Row],[TEMPO EFFETTIVO]]*60,0)</f>
        <v>312</v>
      </c>
    </row>
    <row r="1168" spans="1:27" x14ac:dyDescent="0.25">
      <c r="A1168" s="1">
        <v>44716</v>
      </c>
      <c r="B1168">
        <v>31</v>
      </c>
      <c r="C1168" s="6" t="str">
        <f>VLOOKUP(Tabella1[[#This Row],[COD. OPERATORE]],Tabella3[],2,FALSE)</f>
        <v>MARISTELLA</v>
      </c>
      <c r="D1168" t="s">
        <v>16</v>
      </c>
      <c r="E1168" t="s">
        <v>200</v>
      </c>
      <c r="F1168">
        <v>8</v>
      </c>
      <c r="G1168" s="6" t="str">
        <f>VLOOKUP(Tabella1[[#This Row],[COD. MACCHINA]],Tabella35[],2,FALSE)</f>
        <v>MONTAGGIO RUOTE</v>
      </c>
      <c r="H1168">
        <v>0</v>
      </c>
      <c r="I1168">
        <v>400</v>
      </c>
      <c r="J1168" s="6">
        <f>Tabella1[[#This Row],[ASS. FINALI]]-Tabella1[[#This Row],[ASS.INIZIALI]]</f>
        <v>400</v>
      </c>
      <c r="K1168" t="s">
        <v>20</v>
      </c>
      <c r="M1168" s="6">
        <f>ROUNDDOWN(IF(Tabella1[[#This Row],[DOPPIO OPERATORE '[SI/NO']]]="SI",Tabella1[[#This Row],[DIFFERENZA]]/2,Tabella1[[#This Row],[DIFFERENZA]]),0)</f>
        <v>400</v>
      </c>
      <c r="O1168" s="6">
        <f>Tabella1[[#This Row],[DIFFERENZA EFFETTIVA SE DOPPIO OPERATORE]]-Tabella1[[#This Row],[SCARTI]]</f>
        <v>400</v>
      </c>
      <c r="P1168" s="4">
        <v>0.60416666666666663</v>
      </c>
      <c r="Q1168" s="4">
        <v>0.65625</v>
      </c>
      <c r="R1168" s="5">
        <f>Tabella1[[#This Row],[ORA FINE MATTINA]]-Tabella1[[#This Row],[ORA INIZIO MATTINA]]</f>
        <v>5.208333333333337E-2</v>
      </c>
      <c r="S1168" s="4"/>
      <c r="T1168" s="4"/>
      <c r="U1168" s="5">
        <f>Tabella1[[#This Row],[ORA FINE POMERIGGIO]]-Tabella1[[#This Row],[ORA INIZIO POMERIGGIO]]</f>
        <v>0</v>
      </c>
      <c r="V1168" s="5">
        <f>Tabella1[[#This Row],[TOT. TEMPO POMERIGGIO]]+Tabella1[[#This Row],[TOT. TEMPO MATTINA]]</f>
        <v>5.208333333333337E-2</v>
      </c>
      <c r="W1168" s="7">
        <f>((HOUR(Tabella1[[#This Row],[TOT. ORE]])*60)+MINUTE(Tabella1[[#This Row],[TOT. ORE]]))</f>
        <v>75</v>
      </c>
      <c r="Y1168" s="6">
        <f>Tabella1[[#This Row],[TOT. MINUTI]]-Tabella1[[#This Row],[FERMO MACCHINA]]</f>
        <v>75</v>
      </c>
      <c r="Z1168" s="6">
        <f>ROUNDDOWN(Tabella1[[#This Row],[DIFFERENZA EFFETTIVA - SCARTI]]/Tabella1[[#This Row],[TEMPO EFFETTIVO]]*60,0)</f>
        <v>320</v>
      </c>
    </row>
    <row r="1169" spans="1:27" x14ac:dyDescent="0.25">
      <c r="A1169" s="1">
        <v>44716</v>
      </c>
      <c r="B1169">
        <v>31</v>
      </c>
      <c r="C1169" s="6" t="str">
        <f>VLOOKUP(Tabella1[[#This Row],[COD. OPERATORE]],Tabella3[],2,FALSE)</f>
        <v>MARISTELLA</v>
      </c>
      <c r="D1169" t="s">
        <v>16</v>
      </c>
      <c r="E1169" t="s">
        <v>200</v>
      </c>
      <c r="F1169">
        <v>6</v>
      </c>
      <c r="G1169" s="6" t="str">
        <f>VLOOKUP(Tabella1[[#This Row],[COD. MACCHINA]],Tabella35[],2,FALSE)</f>
        <v>MSA matr.4319</v>
      </c>
      <c r="H1169">
        <v>619297</v>
      </c>
      <c r="I1169">
        <v>619397</v>
      </c>
      <c r="J1169" s="6">
        <f>Tabella1[[#This Row],[ASS. FINALI]]-Tabella1[[#This Row],[ASS.INIZIALI]]</f>
        <v>100</v>
      </c>
      <c r="K1169" t="s">
        <v>20</v>
      </c>
      <c r="M1169" s="6">
        <f>ROUNDDOWN(IF(Tabella1[[#This Row],[DOPPIO OPERATORE '[SI/NO']]]="SI",Tabella1[[#This Row],[DIFFERENZA]]/2,Tabella1[[#This Row],[DIFFERENZA]]),0)</f>
        <v>100</v>
      </c>
      <c r="O1169" s="6">
        <f>Tabella1[[#This Row],[DIFFERENZA EFFETTIVA SE DOPPIO OPERATORE]]-Tabella1[[#This Row],[SCARTI]]</f>
        <v>100</v>
      </c>
      <c r="P1169" s="4">
        <v>0.65625</v>
      </c>
      <c r="Q1169" s="4">
        <v>0.67708333333333337</v>
      </c>
      <c r="R1169" s="5">
        <f>Tabella1[[#This Row],[ORA FINE MATTINA]]-Tabella1[[#This Row],[ORA INIZIO MATTINA]]</f>
        <v>2.083333333333337E-2</v>
      </c>
      <c r="S1169" s="4"/>
      <c r="T1169" s="4"/>
      <c r="U1169" s="5">
        <f>Tabella1[[#This Row],[ORA FINE POMERIGGIO]]-Tabella1[[#This Row],[ORA INIZIO POMERIGGIO]]</f>
        <v>0</v>
      </c>
      <c r="V1169" s="5">
        <f>Tabella1[[#This Row],[TOT. TEMPO POMERIGGIO]]+Tabella1[[#This Row],[TOT. TEMPO MATTINA]]</f>
        <v>2.083333333333337E-2</v>
      </c>
      <c r="W1169" s="7">
        <f>((HOUR(Tabella1[[#This Row],[TOT. ORE]])*60)+MINUTE(Tabella1[[#This Row],[TOT. ORE]]))</f>
        <v>30</v>
      </c>
      <c r="Y1169" s="6">
        <f>Tabella1[[#This Row],[TOT. MINUTI]]-Tabella1[[#This Row],[FERMO MACCHINA]]</f>
        <v>30</v>
      </c>
      <c r="Z1169" s="6">
        <f>ROUNDDOWN(Tabella1[[#This Row],[DIFFERENZA EFFETTIVA - SCARTI]]/Tabella1[[#This Row],[TEMPO EFFETTIVO]]*60,0)</f>
        <v>200</v>
      </c>
    </row>
    <row r="1170" spans="1:27" x14ac:dyDescent="0.25">
      <c r="A1170" s="1">
        <v>44716</v>
      </c>
      <c r="B1170">
        <v>31</v>
      </c>
      <c r="C1170" s="6" t="str">
        <f>VLOOKUP(Tabella1[[#This Row],[COD. OPERATORE]],Tabella3[],2,FALSE)</f>
        <v>MARISTELLA</v>
      </c>
      <c r="D1170" t="s">
        <v>16</v>
      </c>
      <c r="E1170" t="s">
        <v>447</v>
      </c>
      <c r="F1170">
        <v>8</v>
      </c>
      <c r="G1170" s="6" t="str">
        <f>VLOOKUP(Tabella1[[#This Row],[COD. MACCHINA]],Tabella35[],2,FALSE)</f>
        <v>MONTAGGIO RUOTE</v>
      </c>
      <c r="H1170">
        <v>0</v>
      </c>
      <c r="I1170">
        <v>360</v>
      </c>
      <c r="J1170" s="6">
        <f>Tabella1[[#This Row],[ASS. FINALI]]-Tabella1[[#This Row],[ASS.INIZIALI]]</f>
        <v>360</v>
      </c>
      <c r="K1170" t="s">
        <v>20</v>
      </c>
      <c r="M1170" s="6">
        <f>ROUNDDOWN(IF(Tabella1[[#This Row],[DOPPIO OPERATORE '[SI/NO']]]="SI",Tabella1[[#This Row],[DIFFERENZA]]/2,Tabella1[[#This Row],[DIFFERENZA]]),0)</f>
        <v>360</v>
      </c>
      <c r="O1170" s="6">
        <f>Tabella1[[#This Row],[DIFFERENZA EFFETTIVA SE DOPPIO OPERATORE]]-Tabella1[[#This Row],[SCARTI]]</f>
        <v>360</v>
      </c>
      <c r="P1170" s="4">
        <v>0.67708333333333337</v>
      </c>
      <c r="Q1170" s="4">
        <v>0.72916666666666663</v>
      </c>
      <c r="R1170" s="5">
        <f>Tabella1[[#This Row],[ORA FINE MATTINA]]-Tabella1[[#This Row],[ORA INIZIO MATTINA]]</f>
        <v>5.2083333333333259E-2</v>
      </c>
      <c r="S1170" s="4"/>
      <c r="T1170" s="4"/>
      <c r="U1170" s="5">
        <f>Tabella1[[#This Row],[ORA FINE POMERIGGIO]]-Tabella1[[#This Row],[ORA INIZIO POMERIGGIO]]</f>
        <v>0</v>
      </c>
      <c r="V1170" s="5">
        <f>Tabella1[[#This Row],[TOT. TEMPO POMERIGGIO]]+Tabella1[[#This Row],[TOT. TEMPO MATTINA]]</f>
        <v>5.2083333333333259E-2</v>
      </c>
      <c r="W1170" s="7">
        <f>((HOUR(Tabella1[[#This Row],[TOT. ORE]])*60)+MINUTE(Tabella1[[#This Row],[TOT. ORE]]))</f>
        <v>75</v>
      </c>
      <c r="Y1170" s="6">
        <f>Tabella1[[#This Row],[TOT. MINUTI]]-Tabella1[[#This Row],[FERMO MACCHINA]]</f>
        <v>75</v>
      </c>
      <c r="Z1170" s="6">
        <f>ROUNDDOWN(Tabella1[[#This Row],[DIFFERENZA EFFETTIVA - SCARTI]]/Tabella1[[#This Row],[TEMPO EFFETTIVO]]*60,0)</f>
        <v>288</v>
      </c>
    </row>
    <row r="1171" spans="1:27" x14ac:dyDescent="0.25">
      <c r="A1171" s="1">
        <v>44717</v>
      </c>
      <c r="B1171">
        <v>31</v>
      </c>
      <c r="C1171" s="6" t="str">
        <f>VLOOKUP(Tabella1[[#This Row],[COD. OPERATORE]],Tabella3[],2,FALSE)</f>
        <v>MARISTELLA</v>
      </c>
      <c r="D1171" t="s">
        <v>16</v>
      </c>
      <c r="E1171" t="s">
        <v>447</v>
      </c>
      <c r="F1171">
        <v>8</v>
      </c>
      <c r="G1171" s="6" t="str">
        <f>VLOOKUP(Tabella1[[#This Row],[COD. MACCHINA]],Tabella35[],2,FALSE)</f>
        <v>MONTAGGIO RUOTE</v>
      </c>
      <c r="H1171">
        <v>360</v>
      </c>
      <c r="I1171">
        <v>500</v>
      </c>
      <c r="J1171" s="6">
        <f>Tabella1[[#This Row],[ASS. FINALI]]-Tabella1[[#This Row],[ASS.INIZIALI]]</f>
        <v>140</v>
      </c>
      <c r="K1171" t="s">
        <v>20</v>
      </c>
      <c r="M1171" s="6">
        <f>ROUNDDOWN(IF(Tabella1[[#This Row],[DOPPIO OPERATORE '[SI/NO']]]="SI",Tabella1[[#This Row],[DIFFERENZA]]/2,Tabella1[[#This Row],[DIFFERENZA]]),0)</f>
        <v>140</v>
      </c>
      <c r="O1171" s="6">
        <f>Tabella1[[#This Row],[DIFFERENZA EFFETTIVA SE DOPPIO OPERATORE]]-Tabella1[[#This Row],[SCARTI]]</f>
        <v>140</v>
      </c>
      <c r="P1171" s="4">
        <v>0.33333333333333331</v>
      </c>
      <c r="Q1171" s="4">
        <v>0.35416666666666669</v>
      </c>
      <c r="R1171" s="5">
        <f>Tabella1[[#This Row],[ORA FINE MATTINA]]-Tabella1[[#This Row],[ORA INIZIO MATTINA]]</f>
        <v>2.083333333333337E-2</v>
      </c>
      <c r="S1171" s="4"/>
      <c r="T1171" s="4"/>
      <c r="U1171" s="5">
        <f>Tabella1[[#This Row],[ORA FINE POMERIGGIO]]-Tabella1[[#This Row],[ORA INIZIO POMERIGGIO]]</f>
        <v>0</v>
      </c>
      <c r="V1171" s="5">
        <f>Tabella1[[#This Row],[TOT. TEMPO POMERIGGIO]]+Tabella1[[#This Row],[TOT. TEMPO MATTINA]]</f>
        <v>2.083333333333337E-2</v>
      </c>
      <c r="W1171" s="7">
        <f>((HOUR(Tabella1[[#This Row],[TOT. ORE]])*60)+MINUTE(Tabella1[[#This Row],[TOT. ORE]]))</f>
        <v>30</v>
      </c>
      <c r="Y1171" s="6">
        <f>Tabella1[[#This Row],[TOT. MINUTI]]-Tabella1[[#This Row],[FERMO MACCHINA]]</f>
        <v>30</v>
      </c>
      <c r="Z1171" s="6">
        <f>ROUNDDOWN(Tabella1[[#This Row],[DIFFERENZA EFFETTIVA - SCARTI]]/Tabella1[[#This Row],[TEMPO EFFETTIVO]]*60,0)</f>
        <v>280</v>
      </c>
    </row>
    <row r="1172" spans="1:27" x14ac:dyDescent="0.25">
      <c r="A1172" s="1">
        <v>44711</v>
      </c>
      <c r="B1172">
        <v>31</v>
      </c>
      <c r="C1172" s="6" t="str">
        <f>VLOOKUP(Tabella1[[#This Row],[COD. OPERATORE]],Tabella3[],2,FALSE)</f>
        <v>MARISTELLA</v>
      </c>
      <c r="D1172" t="s">
        <v>16</v>
      </c>
      <c r="E1172" t="s">
        <v>448</v>
      </c>
      <c r="F1172">
        <v>8</v>
      </c>
      <c r="G1172" s="6" t="str">
        <f>VLOOKUP(Tabella1[[#This Row],[COD. MACCHINA]],Tabella35[],2,FALSE)</f>
        <v>MONTAGGIO RUOTE</v>
      </c>
      <c r="H1172">
        <v>0</v>
      </c>
      <c r="I1172">
        <v>400</v>
      </c>
      <c r="J1172" s="6">
        <f>Tabella1[[#This Row],[ASS. FINALI]]-Tabella1[[#This Row],[ASS.INIZIALI]]</f>
        <v>400</v>
      </c>
      <c r="K1172" t="s">
        <v>20</v>
      </c>
      <c r="M1172" s="6">
        <f>ROUNDDOWN(IF(Tabella1[[#This Row],[DOPPIO OPERATORE '[SI/NO']]]="SI",Tabella1[[#This Row],[DIFFERENZA]]/2,Tabella1[[#This Row],[DIFFERENZA]]),0)</f>
        <v>400</v>
      </c>
      <c r="O1172" s="6">
        <f>Tabella1[[#This Row],[DIFFERENZA EFFETTIVA SE DOPPIO OPERATORE]]-Tabella1[[#This Row],[SCARTI]]</f>
        <v>400</v>
      </c>
      <c r="P1172" s="4">
        <v>0.33333333333333331</v>
      </c>
      <c r="Q1172" s="4">
        <v>0.38541666666666669</v>
      </c>
      <c r="R1172" s="5">
        <f>Tabella1[[#This Row],[ORA FINE MATTINA]]-Tabella1[[#This Row],[ORA INIZIO MATTINA]]</f>
        <v>5.208333333333337E-2</v>
      </c>
      <c r="S1172" s="4"/>
      <c r="T1172" s="4"/>
      <c r="U1172" s="5">
        <f>Tabella1[[#This Row],[ORA FINE POMERIGGIO]]-Tabella1[[#This Row],[ORA INIZIO POMERIGGIO]]</f>
        <v>0</v>
      </c>
      <c r="V1172" s="5">
        <f>Tabella1[[#This Row],[TOT. TEMPO POMERIGGIO]]+Tabella1[[#This Row],[TOT. TEMPO MATTINA]]</f>
        <v>5.208333333333337E-2</v>
      </c>
      <c r="W1172" s="7">
        <f>((HOUR(Tabella1[[#This Row],[TOT. ORE]])*60)+MINUTE(Tabella1[[#This Row],[TOT. ORE]]))</f>
        <v>75</v>
      </c>
      <c r="Y1172" s="6">
        <f>Tabella1[[#This Row],[TOT. MINUTI]]-Tabella1[[#This Row],[FERMO MACCHINA]]</f>
        <v>75</v>
      </c>
      <c r="Z1172" s="6">
        <f>ROUNDDOWN(Tabella1[[#This Row],[DIFFERENZA EFFETTIVA - SCARTI]]/Tabella1[[#This Row],[TEMPO EFFETTIVO]]*60,0)</f>
        <v>320</v>
      </c>
    </row>
    <row r="1173" spans="1:27" x14ac:dyDescent="0.25">
      <c r="A1173" s="1">
        <v>44711</v>
      </c>
      <c r="B1173">
        <v>31</v>
      </c>
      <c r="C1173" s="6" t="str">
        <f>VLOOKUP(Tabella1[[#This Row],[COD. OPERATORE]],Tabella3[],2,FALSE)</f>
        <v>MARISTELLA</v>
      </c>
      <c r="D1173" t="s">
        <v>16</v>
      </c>
      <c r="E1173" t="s">
        <v>96</v>
      </c>
      <c r="F1173">
        <v>8</v>
      </c>
      <c r="G1173" s="6" t="str">
        <f>VLOOKUP(Tabella1[[#This Row],[COD. MACCHINA]],Tabella35[],2,FALSE)</f>
        <v>MONTAGGIO RUOTE</v>
      </c>
      <c r="H1173">
        <v>0</v>
      </c>
      <c r="I1173">
        <v>250</v>
      </c>
      <c r="J1173" s="6">
        <f>Tabella1[[#This Row],[ASS. FINALI]]-Tabella1[[#This Row],[ASS.INIZIALI]]</f>
        <v>250</v>
      </c>
      <c r="K1173" t="s">
        <v>20</v>
      </c>
      <c r="M1173" s="6">
        <f>ROUNDDOWN(IF(Tabella1[[#This Row],[DOPPIO OPERATORE '[SI/NO']]]="SI",Tabella1[[#This Row],[DIFFERENZA]]/2,Tabella1[[#This Row],[DIFFERENZA]]),0)</f>
        <v>250</v>
      </c>
      <c r="O1173" s="6">
        <f>Tabella1[[#This Row],[DIFFERENZA EFFETTIVA SE DOPPIO OPERATORE]]-Tabella1[[#This Row],[SCARTI]]</f>
        <v>250</v>
      </c>
      <c r="P1173" s="4">
        <v>0.38541666666666669</v>
      </c>
      <c r="Q1173" s="4">
        <v>0.41666666666666669</v>
      </c>
      <c r="R1173" s="5">
        <f>Tabella1[[#This Row],[ORA FINE MATTINA]]-Tabella1[[#This Row],[ORA INIZIO MATTINA]]</f>
        <v>3.125E-2</v>
      </c>
      <c r="S1173" s="4"/>
      <c r="T1173" s="4"/>
      <c r="U1173" s="5">
        <f>Tabella1[[#This Row],[ORA FINE POMERIGGIO]]-Tabella1[[#This Row],[ORA INIZIO POMERIGGIO]]</f>
        <v>0</v>
      </c>
      <c r="V1173" s="5">
        <f>Tabella1[[#This Row],[TOT. TEMPO POMERIGGIO]]+Tabella1[[#This Row],[TOT. TEMPO MATTINA]]</f>
        <v>3.125E-2</v>
      </c>
      <c r="W1173" s="7">
        <f>((HOUR(Tabella1[[#This Row],[TOT. ORE]])*60)+MINUTE(Tabella1[[#This Row],[TOT. ORE]]))</f>
        <v>45</v>
      </c>
      <c r="Y1173" s="6">
        <f>Tabella1[[#This Row],[TOT. MINUTI]]-Tabella1[[#This Row],[FERMO MACCHINA]]</f>
        <v>45</v>
      </c>
      <c r="Z1173" s="6">
        <f>ROUNDDOWN(Tabella1[[#This Row],[DIFFERENZA EFFETTIVA - SCARTI]]/Tabella1[[#This Row],[TEMPO EFFETTIVO]]*60,0)</f>
        <v>333</v>
      </c>
    </row>
    <row r="1174" spans="1:27" x14ac:dyDescent="0.25">
      <c r="A1174" s="1">
        <v>44711</v>
      </c>
      <c r="B1174">
        <v>31</v>
      </c>
      <c r="C1174" s="6" t="str">
        <f>VLOOKUP(Tabella1[[#This Row],[COD. OPERATORE]],Tabella3[],2,FALSE)</f>
        <v>MARISTELLA</v>
      </c>
      <c r="D1174" t="s">
        <v>87</v>
      </c>
      <c r="E1174" t="s">
        <v>433</v>
      </c>
      <c r="F1174" t="s">
        <v>64</v>
      </c>
      <c r="G1174" s="6" t="str">
        <f>VLOOKUP(Tabella1[[#This Row],[COD. MACCHINA]],Tabella35[],2,FALSE)</f>
        <v>MANUALE</v>
      </c>
      <c r="H1174">
        <v>0</v>
      </c>
      <c r="I1174">
        <v>25200</v>
      </c>
      <c r="J1174" s="6">
        <f>Tabella1[[#This Row],[ASS. FINALI]]-Tabella1[[#This Row],[ASS.INIZIALI]]</f>
        <v>25200</v>
      </c>
      <c r="K1174" t="s">
        <v>20</v>
      </c>
      <c r="M1174" s="6">
        <f>ROUNDDOWN(IF(Tabella1[[#This Row],[DOPPIO OPERATORE '[SI/NO']]]="SI",Tabella1[[#This Row],[DIFFERENZA]]/2,Tabella1[[#This Row],[DIFFERENZA]]),0)</f>
        <v>25200</v>
      </c>
      <c r="O1174" s="6">
        <f>Tabella1[[#This Row],[DIFFERENZA EFFETTIVA SE DOPPIO OPERATORE]]-Tabella1[[#This Row],[SCARTI]]</f>
        <v>25200</v>
      </c>
      <c r="P1174" s="4">
        <v>0.41666666666666669</v>
      </c>
      <c r="Q1174" s="4">
        <v>0.5</v>
      </c>
      <c r="R1174" s="5">
        <f>Tabella1[[#This Row],[ORA FINE MATTINA]]-Tabella1[[#This Row],[ORA INIZIO MATTINA]]</f>
        <v>8.3333333333333315E-2</v>
      </c>
      <c r="S1174" s="4">
        <v>0.5625</v>
      </c>
      <c r="T1174" s="4">
        <v>0.72916666666666663</v>
      </c>
      <c r="U1174" s="5">
        <f>Tabella1[[#This Row],[ORA FINE POMERIGGIO]]-Tabella1[[#This Row],[ORA INIZIO POMERIGGIO]]</f>
        <v>0.16666666666666663</v>
      </c>
      <c r="V1174" s="5">
        <f>Tabella1[[#This Row],[TOT. TEMPO POMERIGGIO]]+Tabella1[[#This Row],[TOT. TEMPO MATTINA]]</f>
        <v>0.24999999999999994</v>
      </c>
      <c r="W1174" s="7">
        <f>((HOUR(Tabella1[[#This Row],[TOT. ORE]])*60)+MINUTE(Tabella1[[#This Row],[TOT. ORE]]))</f>
        <v>360</v>
      </c>
      <c r="Y1174" s="6">
        <f>Tabella1[[#This Row],[TOT. MINUTI]]-Tabella1[[#This Row],[FERMO MACCHINA]]</f>
        <v>360</v>
      </c>
      <c r="Z1174" s="6">
        <f>ROUNDDOWN(Tabella1[[#This Row],[DIFFERENZA EFFETTIVA - SCARTI]]/Tabella1[[#This Row],[TEMPO EFFETTIVO]]*60,0)</f>
        <v>4200</v>
      </c>
    </row>
    <row r="1175" spans="1:27" x14ac:dyDescent="0.25">
      <c r="A1175" s="1">
        <v>44712</v>
      </c>
      <c r="B1175">
        <v>31</v>
      </c>
      <c r="C1175" s="6" t="str">
        <f>VLOOKUP(Tabella1[[#This Row],[COD. OPERATORE]],Tabella3[],2,FALSE)</f>
        <v>MARISTELLA</v>
      </c>
      <c r="D1175" t="s">
        <v>87</v>
      </c>
      <c r="E1175" t="s">
        <v>433</v>
      </c>
      <c r="F1175" t="s">
        <v>64</v>
      </c>
      <c r="G1175" s="6" t="str">
        <f>VLOOKUP(Tabella1[[#This Row],[COD. MACCHINA]],Tabella35[],2,FALSE)</f>
        <v>MANUALE</v>
      </c>
      <c r="H1175">
        <v>0</v>
      </c>
      <c r="I1175">
        <v>31200</v>
      </c>
      <c r="J1175" s="6">
        <f>Tabella1[[#This Row],[ASS. FINALI]]-Tabella1[[#This Row],[ASS.INIZIALI]]</f>
        <v>31200</v>
      </c>
      <c r="K1175" t="s">
        <v>20</v>
      </c>
      <c r="M1175" s="6">
        <f>ROUNDDOWN(IF(Tabella1[[#This Row],[DOPPIO OPERATORE '[SI/NO']]]="SI",Tabella1[[#This Row],[DIFFERENZA]]/2,Tabella1[[#This Row],[DIFFERENZA]]),0)</f>
        <v>31200</v>
      </c>
      <c r="O1175" s="6">
        <f>Tabella1[[#This Row],[DIFFERENZA EFFETTIVA SE DOPPIO OPERATORE]]-Tabella1[[#This Row],[SCARTI]]</f>
        <v>31200</v>
      </c>
      <c r="P1175" s="4">
        <v>0.33333333333333331</v>
      </c>
      <c r="Q1175" s="4">
        <v>0.5</v>
      </c>
      <c r="R1175" s="5">
        <f>Tabella1[[#This Row],[ORA FINE MATTINA]]-Tabella1[[#This Row],[ORA INIZIO MATTINA]]</f>
        <v>0.16666666666666669</v>
      </c>
      <c r="S1175" s="4">
        <v>0.5625</v>
      </c>
      <c r="T1175" s="4">
        <v>0.72916666666666663</v>
      </c>
      <c r="U1175" s="5">
        <f>Tabella1[[#This Row],[ORA FINE POMERIGGIO]]-Tabella1[[#This Row],[ORA INIZIO POMERIGGIO]]</f>
        <v>0.16666666666666663</v>
      </c>
      <c r="V1175" s="5">
        <f>Tabella1[[#This Row],[TOT. TEMPO POMERIGGIO]]+Tabella1[[#This Row],[TOT. TEMPO MATTINA]]</f>
        <v>0.33333333333333331</v>
      </c>
      <c r="W1175" s="7">
        <f>((HOUR(Tabella1[[#This Row],[TOT. ORE]])*60)+MINUTE(Tabella1[[#This Row],[TOT. ORE]]))</f>
        <v>480</v>
      </c>
      <c r="Y1175" s="6">
        <f>Tabella1[[#This Row],[TOT. MINUTI]]-Tabella1[[#This Row],[FERMO MACCHINA]]</f>
        <v>480</v>
      </c>
      <c r="Z1175" s="6">
        <f>ROUNDDOWN(Tabella1[[#This Row],[DIFFERENZA EFFETTIVA - SCARTI]]/Tabella1[[#This Row],[TEMPO EFFETTIVO]]*60,0)</f>
        <v>3900</v>
      </c>
    </row>
    <row r="1176" spans="1:27" x14ac:dyDescent="0.25">
      <c r="A1176" s="1">
        <v>44713</v>
      </c>
      <c r="B1176">
        <v>31</v>
      </c>
      <c r="C1176" s="6" t="str">
        <f>VLOOKUP(Tabella1[[#This Row],[COD. OPERATORE]],Tabella3[],2,FALSE)</f>
        <v>MARISTELLA</v>
      </c>
      <c r="D1176" t="s">
        <v>87</v>
      </c>
      <c r="E1176" t="s">
        <v>433</v>
      </c>
      <c r="F1176" t="s">
        <v>64</v>
      </c>
      <c r="G1176" s="6" t="str">
        <f>VLOOKUP(Tabella1[[#This Row],[COD. MACCHINA]],Tabella35[],2,FALSE)</f>
        <v>MANUALE</v>
      </c>
      <c r="H1176">
        <v>0</v>
      </c>
      <c r="I1176">
        <v>30000</v>
      </c>
      <c r="J1176" s="6">
        <f>Tabella1[[#This Row],[ASS. FINALI]]-Tabella1[[#This Row],[ASS.INIZIALI]]</f>
        <v>30000</v>
      </c>
      <c r="K1176" t="s">
        <v>20</v>
      </c>
      <c r="M1176" s="6">
        <f>ROUNDDOWN(IF(Tabella1[[#This Row],[DOPPIO OPERATORE '[SI/NO']]]="SI",Tabella1[[#This Row],[DIFFERENZA]]/2,Tabella1[[#This Row],[DIFFERENZA]]),0)</f>
        <v>30000</v>
      </c>
      <c r="O1176" s="6">
        <f>Tabella1[[#This Row],[DIFFERENZA EFFETTIVA SE DOPPIO OPERATORE]]-Tabella1[[#This Row],[SCARTI]]</f>
        <v>30000</v>
      </c>
      <c r="P1176" s="4">
        <v>0.375</v>
      </c>
      <c r="Q1176" s="4">
        <v>0.5</v>
      </c>
      <c r="R1176" s="5">
        <f>Tabella1[[#This Row],[ORA FINE MATTINA]]-Tabella1[[#This Row],[ORA INIZIO MATTINA]]</f>
        <v>0.125</v>
      </c>
      <c r="S1176" s="4">
        <v>0.5625</v>
      </c>
      <c r="T1176" s="4">
        <v>0.72916666666666663</v>
      </c>
      <c r="U1176" s="5">
        <f>Tabella1[[#This Row],[ORA FINE POMERIGGIO]]-Tabella1[[#This Row],[ORA INIZIO POMERIGGIO]]</f>
        <v>0.16666666666666663</v>
      </c>
      <c r="V1176" s="5">
        <f>Tabella1[[#This Row],[TOT. TEMPO POMERIGGIO]]+Tabella1[[#This Row],[TOT. TEMPO MATTINA]]</f>
        <v>0.29166666666666663</v>
      </c>
      <c r="W1176" s="7">
        <f>((HOUR(Tabella1[[#This Row],[TOT. ORE]])*60)+MINUTE(Tabella1[[#This Row],[TOT. ORE]]))</f>
        <v>420</v>
      </c>
      <c r="Y1176" s="6">
        <f>Tabella1[[#This Row],[TOT. MINUTI]]-Tabella1[[#This Row],[FERMO MACCHINA]]</f>
        <v>420</v>
      </c>
      <c r="Z1176" s="6">
        <f>ROUNDDOWN(Tabella1[[#This Row],[DIFFERENZA EFFETTIVA - SCARTI]]/Tabella1[[#This Row],[TEMPO EFFETTIVO]]*60,0)</f>
        <v>4285</v>
      </c>
    </row>
    <row r="1177" spans="1:27" x14ac:dyDescent="0.25">
      <c r="A1177" s="1">
        <v>44718</v>
      </c>
      <c r="B1177">
        <v>31</v>
      </c>
      <c r="C1177" s="6" t="str">
        <f>VLOOKUP(Tabella1[[#This Row],[COD. OPERATORE]],Tabella3[],2,FALSE)</f>
        <v>MARISTELLA</v>
      </c>
      <c r="D1177" t="s">
        <v>87</v>
      </c>
      <c r="E1177" t="s">
        <v>433</v>
      </c>
      <c r="F1177" t="s">
        <v>64</v>
      </c>
      <c r="G1177" s="6" t="str">
        <f>VLOOKUP(Tabella1[[#This Row],[COD. MACCHINA]],Tabella35[],2,FALSE)</f>
        <v>MANUALE</v>
      </c>
      <c r="H1177">
        <v>0</v>
      </c>
      <c r="I1177">
        <v>29000</v>
      </c>
      <c r="J1177" s="6">
        <f>Tabella1[[#This Row],[ASS. FINALI]]-Tabella1[[#This Row],[ASS.INIZIALI]]</f>
        <v>29000</v>
      </c>
      <c r="K1177" t="s">
        <v>20</v>
      </c>
      <c r="M1177" s="6">
        <f>ROUNDDOWN(IF(Tabella1[[#This Row],[DOPPIO OPERATORE '[SI/NO']]]="SI",Tabella1[[#This Row],[DIFFERENZA]]/2,Tabella1[[#This Row],[DIFFERENZA]]),0)</f>
        <v>29000</v>
      </c>
      <c r="O1177" s="6">
        <f>Tabella1[[#This Row],[DIFFERENZA EFFETTIVA SE DOPPIO OPERATORE]]-Tabella1[[#This Row],[SCARTI]]</f>
        <v>29000</v>
      </c>
      <c r="P1177" s="4">
        <v>0.375</v>
      </c>
      <c r="Q1177" s="4">
        <v>0.5</v>
      </c>
      <c r="R1177" s="5">
        <f>Tabella1[[#This Row],[ORA FINE MATTINA]]-Tabella1[[#This Row],[ORA INIZIO MATTINA]]</f>
        <v>0.125</v>
      </c>
      <c r="S1177" s="4">
        <v>0.5625</v>
      </c>
      <c r="T1177" s="4">
        <v>0.72916666666666663</v>
      </c>
      <c r="U1177" s="5">
        <f>Tabella1[[#This Row],[ORA FINE POMERIGGIO]]-Tabella1[[#This Row],[ORA INIZIO POMERIGGIO]]</f>
        <v>0.16666666666666663</v>
      </c>
      <c r="V1177" s="5">
        <f>Tabella1[[#This Row],[TOT. TEMPO POMERIGGIO]]+Tabella1[[#This Row],[TOT. TEMPO MATTINA]]</f>
        <v>0.29166666666666663</v>
      </c>
      <c r="W1177" s="7">
        <f>((HOUR(Tabella1[[#This Row],[TOT. ORE]])*60)+MINUTE(Tabella1[[#This Row],[TOT. ORE]]))</f>
        <v>420</v>
      </c>
      <c r="Y1177" s="6">
        <f>Tabella1[[#This Row],[TOT. MINUTI]]-Tabella1[[#This Row],[FERMO MACCHINA]]</f>
        <v>420</v>
      </c>
      <c r="Z1177" s="6">
        <f>ROUNDDOWN(Tabella1[[#This Row],[DIFFERENZA EFFETTIVA - SCARTI]]/Tabella1[[#This Row],[TEMPO EFFETTIVO]]*60,0)</f>
        <v>4142</v>
      </c>
    </row>
    <row r="1178" spans="1:27" x14ac:dyDescent="0.25">
      <c r="A1178" s="1">
        <v>44719</v>
      </c>
      <c r="B1178">
        <v>31</v>
      </c>
      <c r="C1178" s="6" t="str">
        <f>VLOOKUP(Tabella1[[#This Row],[COD. OPERATORE]],Tabella3[],2,FALSE)</f>
        <v>MARISTELLA</v>
      </c>
      <c r="D1178" t="s">
        <v>16</v>
      </c>
      <c r="E1178" t="s">
        <v>96</v>
      </c>
      <c r="F1178">
        <v>8</v>
      </c>
      <c r="G1178" s="6" t="str">
        <f>VLOOKUP(Tabella1[[#This Row],[COD. MACCHINA]],Tabella35[],2,FALSE)</f>
        <v>MONTAGGIO RUOTE</v>
      </c>
      <c r="H1178">
        <v>0</v>
      </c>
      <c r="I1178">
        <v>880</v>
      </c>
      <c r="J1178" s="6">
        <f>Tabella1[[#This Row],[ASS. FINALI]]-Tabella1[[#This Row],[ASS.INIZIALI]]</f>
        <v>880</v>
      </c>
      <c r="K1178" t="s">
        <v>20</v>
      </c>
      <c r="M1178" s="6">
        <f>ROUNDDOWN(IF(Tabella1[[#This Row],[DOPPIO OPERATORE '[SI/NO']]]="SI",Tabella1[[#This Row],[DIFFERENZA]]/2,Tabella1[[#This Row],[DIFFERENZA]]),0)</f>
        <v>880</v>
      </c>
      <c r="O1178" s="6">
        <f>Tabella1[[#This Row],[DIFFERENZA EFFETTIVA SE DOPPIO OPERATORE]]-Tabella1[[#This Row],[SCARTI]]</f>
        <v>880</v>
      </c>
      <c r="P1178" s="4">
        <v>0.33333333333333331</v>
      </c>
      <c r="Q1178" s="4">
        <v>0.4375</v>
      </c>
      <c r="R1178" s="5">
        <f>Tabella1[[#This Row],[ORA FINE MATTINA]]-Tabella1[[#This Row],[ORA INIZIO MATTINA]]</f>
        <v>0.10416666666666669</v>
      </c>
      <c r="S1178" s="4"/>
      <c r="T1178" s="4"/>
      <c r="U1178" s="5">
        <f>Tabella1[[#This Row],[ORA FINE POMERIGGIO]]-Tabella1[[#This Row],[ORA INIZIO POMERIGGIO]]</f>
        <v>0</v>
      </c>
      <c r="V1178" s="5">
        <f>Tabella1[[#This Row],[TOT. TEMPO POMERIGGIO]]+Tabella1[[#This Row],[TOT. TEMPO MATTINA]]</f>
        <v>0.10416666666666669</v>
      </c>
      <c r="W1178" s="7">
        <f>((HOUR(Tabella1[[#This Row],[TOT. ORE]])*60)+MINUTE(Tabella1[[#This Row],[TOT. ORE]]))</f>
        <v>150</v>
      </c>
      <c r="Y1178" s="6">
        <f>Tabella1[[#This Row],[TOT. MINUTI]]-Tabella1[[#This Row],[FERMO MACCHINA]]</f>
        <v>150</v>
      </c>
      <c r="Z1178" s="6">
        <f>ROUNDDOWN(Tabella1[[#This Row],[DIFFERENZA EFFETTIVA - SCARTI]]/Tabella1[[#This Row],[TEMPO EFFETTIVO]]*60,0)</f>
        <v>352</v>
      </c>
    </row>
    <row r="1179" spans="1:27" x14ac:dyDescent="0.25">
      <c r="A1179" s="1">
        <v>44719</v>
      </c>
      <c r="B1179">
        <v>31</v>
      </c>
      <c r="C1179" s="6" t="str">
        <f>VLOOKUP(Tabella1[[#This Row],[COD. OPERATORE]],Tabella3[],2,FALSE)</f>
        <v>MARISTELLA</v>
      </c>
      <c r="D1179" t="s">
        <v>16</v>
      </c>
      <c r="E1179" t="s">
        <v>449</v>
      </c>
      <c r="F1179">
        <v>8</v>
      </c>
      <c r="G1179" s="6" t="str">
        <f>VLOOKUP(Tabella1[[#This Row],[COD. MACCHINA]],Tabella35[],2,FALSE)</f>
        <v>MONTAGGIO RUOTE</v>
      </c>
      <c r="H1179">
        <v>0</v>
      </c>
      <c r="I1179">
        <v>600</v>
      </c>
      <c r="J1179" s="6">
        <f>Tabella1[[#This Row],[ASS. FINALI]]-Tabella1[[#This Row],[ASS.INIZIALI]]</f>
        <v>600</v>
      </c>
      <c r="K1179" t="s">
        <v>20</v>
      </c>
      <c r="M1179" s="6">
        <f>ROUNDDOWN(IF(Tabella1[[#This Row],[DOPPIO OPERATORE '[SI/NO']]]="SI",Tabella1[[#This Row],[DIFFERENZA]]/2,Tabella1[[#This Row],[DIFFERENZA]]),0)</f>
        <v>600</v>
      </c>
      <c r="O1179" s="6">
        <f>Tabella1[[#This Row],[DIFFERENZA EFFETTIVA SE DOPPIO OPERATORE]]-Tabella1[[#This Row],[SCARTI]]</f>
        <v>600</v>
      </c>
      <c r="P1179" s="4">
        <v>0.4375</v>
      </c>
      <c r="Q1179" s="4">
        <v>0.5</v>
      </c>
      <c r="R1179" s="5">
        <f>Tabella1[[#This Row],[ORA FINE MATTINA]]-Tabella1[[#This Row],[ORA INIZIO MATTINA]]</f>
        <v>6.25E-2</v>
      </c>
      <c r="S1179" s="4"/>
      <c r="T1179" s="4"/>
      <c r="U1179" s="5">
        <f>Tabella1[[#This Row],[ORA FINE POMERIGGIO]]-Tabella1[[#This Row],[ORA INIZIO POMERIGGIO]]</f>
        <v>0</v>
      </c>
      <c r="V1179" s="5">
        <f>Tabella1[[#This Row],[TOT. TEMPO POMERIGGIO]]+Tabella1[[#This Row],[TOT. TEMPO MATTINA]]</f>
        <v>6.25E-2</v>
      </c>
      <c r="W1179" s="7">
        <f>((HOUR(Tabella1[[#This Row],[TOT. ORE]])*60)+MINUTE(Tabella1[[#This Row],[TOT. ORE]]))</f>
        <v>90</v>
      </c>
      <c r="Y1179" s="6">
        <f>Tabella1[[#This Row],[TOT. MINUTI]]-Tabella1[[#This Row],[FERMO MACCHINA]]</f>
        <v>90</v>
      </c>
      <c r="Z1179" s="6">
        <f>ROUNDDOWN(Tabella1[[#This Row],[DIFFERENZA EFFETTIVA - SCARTI]]/Tabella1[[#This Row],[TEMPO EFFETTIVO]]*60,0)</f>
        <v>400</v>
      </c>
    </row>
    <row r="1180" spans="1:27" x14ac:dyDescent="0.25">
      <c r="A1180" s="1">
        <v>44717</v>
      </c>
      <c r="B1180">
        <v>31</v>
      </c>
      <c r="C1180" s="6" t="str">
        <f>VLOOKUP(Tabella1[[#This Row],[COD. OPERATORE]],Tabella3[],2,FALSE)</f>
        <v>MARISTELLA</v>
      </c>
      <c r="D1180" t="s">
        <v>16</v>
      </c>
      <c r="E1180" t="s">
        <v>201</v>
      </c>
      <c r="F1180">
        <v>6</v>
      </c>
      <c r="G1180" s="6" t="str">
        <f>VLOOKUP(Tabella1[[#This Row],[COD. MACCHINA]],Tabella35[],2,FALSE)</f>
        <v>MSA matr.4319</v>
      </c>
      <c r="H1180">
        <v>619398</v>
      </c>
      <c r="I1180">
        <v>619523</v>
      </c>
      <c r="J1180" s="6">
        <f>Tabella1[[#This Row],[ASS. FINALI]]-Tabella1[[#This Row],[ASS.INIZIALI]]</f>
        <v>125</v>
      </c>
      <c r="K1180" t="s">
        <v>20</v>
      </c>
      <c r="M1180" s="6">
        <f>ROUNDDOWN(IF(Tabella1[[#This Row],[DOPPIO OPERATORE '[SI/NO']]]="SI",Tabella1[[#This Row],[DIFFERENZA]]/2,Tabella1[[#This Row],[DIFFERENZA]]),0)</f>
        <v>125</v>
      </c>
      <c r="O1180" s="6">
        <f>Tabella1[[#This Row],[DIFFERENZA EFFETTIVA SE DOPPIO OPERATORE]]-Tabella1[[#This Row],[SCARTI]]</f>
        <v>125</v>
      </c>
      <c r="P1180" s="4">
        <v>0.35416666666666669</v>
      </c>
      <c r="Q1180" s="4">
        <v>0.3888888888888889</v>
      </c>
      <c r="R1180" s="5">
        <f>Tabella1[[#This Row],[ORA FINE MATTINA]]-Tabella1[[#This Row],[ORA INIZIO MATTINA]]</f>
        <v>3.472222222222221E-2</v>
      </c>
      <c r="S1180" s="4"/>
      <c r="T1180" s="4"/>
      <c r="U1180" s="5">
        <f>Tabella1[[#This Row],[ORA FINE POMERIGGIO]]-Tabella1[[#This Row],[ORA INIZIO POMERIGGIO]]</f>
        <v>0</v>
      </c>
      <c r="V1180" s="5">
        <f>Tabella1[[#This Row],[TOT. TEMPO POMERIGGIO]]+Tabella1[[#This Row],[TOT. TEMPO MATTINA]]</f>
        <v>3.472222222222221E-2</v>
      </c>
      <c r="W1180" s="7">
        <f>((HOUR(Tabella1[[#This Row],[TOT. ORE]])*60)+MINUTE(Tabella1[[#This Row],[TOT. ORE]]))</f>
        <v>50</v>
      </c>
      <c r="Y1180" s="6">
        <f>Tabella1[[#This Row],[TOT. MINUTI]]-Tabella1[[#This Row],[FERMO MACCHINA]]</f>
        <v>50</v>
      </c>
      <c r="Z1180" s="6">
        <f>ROUNDDOWN(Tabella1[[#This Row],[DIFFERENZA EFFETTIVA - SCARTI]]/Tabella1[[#This Row],[TEMPO EFFETTIVO]]*60,0)</f>
        <v>150</v>
      </c>
    </row>
    <row r="1181" spans="1:27" x14ac:dyDescent="0.25">
      <c r="A1181" s="1">
        <v>44717</v>
      </c>
      <c r="B1181">
        <v>31</v>
      </c>
      <c r="C1181" s="6" t="str">
        <f>VLOOKUP(Tabella1[[#This Row],[COD. OPERATORE]],Tabella3[],2,FALSE)</f>
        <v>MARISTELLA</v>
      </c>
      <c r="D1181" t="s">
        <v>56</v>
      </c>
      <c r="E1181" t="s">
        <v>71</v>
      </c>
      <c r="F1181" t="s">
        <v>64</v>
      </c>
      <c r="G1181" s="6" t="str">
        <f>VLOOKUP(Tabella1[[#This Row],[COD. MACCHINA]],Tabella35[],2,FALSE)</f>
        <v>MANUALE</v>
      </c>
      <c r="H1181">
        <v>0</v>
      </c>
      <c r="I1181">
        <v>1360</v>
      </c>
      <c r="J1181" s="6">
        <f>Tabella1[[#This Row],[ASS. FINALI]]-Tabella1[[#This Row],[ASS.INIZIALI]]</f>
        <v>1360</v>
      </c>
      <c r="K1181" t="s">
        <v>58</v>
      </c>
      <c r="L1181">
        <v>1</v>
      </c>
      <c r="M1181" s="6">
        <f>ROUNDDOWN(IF(Tabella1[[#This Row],[DOPPIO OPERATORE '[SI/NO']]]="SI",Tabella1[[#This Row],[DIFFERENZA]]/2,Tabella1[[#This Row],[DIFFERENZA]]),0)</f>
        <v>680</v>
      </c>
      <c r="O1181" s="6">
        <f>Tabella1[[#This Row],[DIFFERENZA EFFETTIVA SE DOPPIO OPERATORE]]-Tabella1[[#This Row],[SCARTI]]</f>
        <v>680</v>
      </c>
      <c r="P1181" s="4">
        <v>0.3888888888888889</v>
      </c>
      <c r="Q1181" s="4">
        <v>0.5</v>
      </c>
      <c r="R1181" s="5">
        <f>Tabella1[[#This Row],[ORA FINE MATTINA]]-Tabella1[[#This Row],[ORA INIZIO MATTINA]]</f>
        <v>0.1111111111111111</v>
      </c>
      <c r="S1181" s="4">
        <v>0.5625</v>
      </c>
      <c r="T1181" s="4">
        <v>0.72916666666666663</v>
      </c>
      <c r="U1181" s="5">
        <f>Tabella1[[#This Row],[ORA FINE POMERIGGIO]]-Tabella1[[#This Row],[ORA INIZIO POMERIGGIO]]</f>
        <v>0.16666666666666663</v>
      </c>
      <c r="V1181" s="5">
        <f>Tabella1[[#This Row],[TOT. TEMPO POMERIGGIO]]+Tabella1[[#This Row],[TOT. TEMPO MATTINA]]</f>
        <v>0.27777777777777773</v>
      </c>
      <c r="W1181" s="7">
        <f>((HOUR(Tabella1[[#This Row],[TOT. ORE]])*60)+MINUTE(Tabella1[[#This Row],[TOT. ORE]]))</f>
        <v>400</v>
      </c>
      <c r="Y1181" s="6">
        <f>Tabella1[[#This Row],[TOT. MINUTI]]-Tabella1[[#This Row],[FERMO MACCHINA]]</f>
        <v>400</v>
      </c>
      <c r="Z1181" s="6">
        <f>ROUNDDOWN(Tabella1[[#This Row],[DIFFERENZA EFFETTIVA - SCARTI]]/Tabella1[[#This Row],[TEMPO EFFETTIVO]]*60,0)</f>
        <v>102</v>
      </c>
    </row>
    <row r="1182" spans="1:27" x14ac:dyDescent="0.25">
      <c r="A1182" s="1">
        <v>44718</v>
      </c>
      <c r="B1182">
        <v>31</v>
      </c>
      <c r="C1182" s="6" t="str">
        <f>VLOOKUP(Tabella1[[#This Row],[COD. OPERATORE]],Tabella3[],2,FALSE)</f>
        <v>MARISTELLA</v>
      </c>
      <c r="D1182" t="s">
        <v>56</v>
      </c>
      <c r="E1182" t="s">
        <v>71</v>
      </c>
      <c r="F1182" t="s">
        <v>64</v>
      </c>
      <c r="G1182" s="6" t="str">
        <f>VLOOKUP(Tabella1[[#This Row],[COD. MACCHINA]],Tabella35[],2,FALSE)</f>
        <v>MANUALE</v>
      </c>
      <c r="H1182">
        <v>1360</v>
      </c>
      <c r="I1182">
        <v>1500</v>
      </c>
      <c r="J1182" s="6">
        <f>Tabella1[[#This Row],[ASS. FINALI]]-Tabella1[[#This Row],[ASS.INIZIALI]]</f>
        <v>140</v>
      </c>
      <c r="K1182" t="s">
        <v>58</v>
      </c>
      <c r="L1182">
        <v>2</v>
      </c>
      <c r="M1182" s="6">
        <f>ROUNDDOWN(IF(Tabella1[[#This Row],[DOPPIO OPERATORE '[SI/NO']]]="SI",Tabella1[[#This Row],[DIFFERENZA]]/2,Tabella1[[#This Row],[DIFFERENZA]]),0)</f>
        <v>70</v>
      </c>
      <c r="O1182" s="6">
        <f>Tabella1[[#This Row],[DIFFERENZA EFFETTIVA SE DOPPIO OPERATORE]]-Tabella1[[#This Row],[SCARTI]]</f>
        <v>70</v>
      </c>
      <c r="P1182" s="4">
        <v>0.33333333333333331</v>
      </c>
      <c r="Q1182" s="4">
        <v>0.35416666666666669</v>
      </c>
      <c r="R1182" s="5">
        <f>Tabella1[[#This Row],[ORA FINE MATTINA]]-Tabella1[[#This Row],[ORA INIZIO MATTINA]]</f>
        <v>2.083333333333337E-2</v>
      </c>
      <c r="S1182" s="4"/>
      <c r="T1182" s="4"/>
      <c r="U1182" s="5">
        <f>Tabella1[[#This Row],[ORA FINE POMERIGGIO]]-Tabella1[[#This Row],[ORA INIZIO POMERIGGIO]]</f>
        <v>0</v>
      </c>
      <c r="V1182" s="5">
        <f>Tabella1[[#This Row],[TOT. TEMPO POMERIGGIO]]+Tabella1[[#This Row],[TOT. TEMPO MATTINA]]</f>
        <v>2.083333333333337E-2</v>
      </c>
      <c r="W1182" s="7">
        <f>((HOUR(Tabella1[[#This Row],[TOT. ORE]])*60)+MINUTE(Tabella1[[#This Row],[TOT. ORE]]))</f>
        <v>30</v>
      </c>
      <c r="Y1182" s="6">
        <f>Tabella1[[#This Row],[TOT. MINUTI]]-Tabella1[[#This Row],[FERMO MACCHINA]]</f>
        <v>30</v>
      </c>
      <c r="Z1182" s="6">
        <f>ROUNDDOWN(Tabella1[[#This Row],[DIFFERENZA EFFETTIVA - SCARTI]]/Tabella1[[#This Row],[TEMPO EFFETTIVO]]*60,0)</f>
        <v>140</v>
      </c>
    </row>
    <row r="1183" spans="1:27" x14ac:dyDescent="0.25">
      <c r="A1183" s="1">
        <v>44718</v>
      </c>
      <c r="B1183">
        <v>31</v>
      </c>
      <c r="C1183" s="6" t="str">
        <f>VLOOKUP(Tabella1[[#This Row],[COD. OPERATORE]],Tabella3[],2,FALSE)</f>
        <v>MARISTELLA</v>
      </c>
      <c r="D1183" t="s">
        <v>56</v>
      </c>
      <c r="E1183" t="s">
        <v>71</v>
      </c>
      <c r="F1183" t="s">
        <v>64</v>
      </c>
      <c r="G1183" s="6" t="str">
        <f>VLOOKUP(Tabella1[[#This Row],[COD. MACCHINA]],Tabella35[],2,FALSE)</f>
        <v>MANUALE</v>
      </c>
      <c r="H1183">
        <v>0</v>
      </c>
      <c r="I1183">
        <v>1200</v>
      </c>
      <c r="J1183" s="6">
        <f>Tabella1[[#This Row],[ASS. FINALI]]-Tabella1[[#This Row],[ASS.INIZIALI]]</f>
        <v>1200</v>
      </c>
      <c r="K1183" t="s">
        <v>58</v>
      </c>
      <c r="L1183">
        <v>2</v>
      </c>
      <c r="M1183" s="6">
        <f>ROUNDDOWN(IF(Tabella1[[#This Row],[DOPPIO OPERATORE '[SI/NO']]]="SI",Tabella1[[#This Row],[DIFFERENZA]]/2,Tabella1[[#This Row],[DIFFERENZA]]),0)</f>
        <v>600</v>
      </c>
      <c r="O1183" s="6">
        <f>Tabella1[[#This Row],[DIFFERENZA EFFETTIVA SE DOPPIO OPERATORE]]-Tabella1[[#This Row],[SCARTI]]</f>
        <v>600</v>
      </c>
      <c r="P1183" s="4">
        <v>0.35416666666666669</v>
      </c>
      <c r="Q1183" s="4">
        <v>0.5</v>
      </c>
      <c r="R1183" s="5">
        <f>Tabella1[[#This Row],[ORA FINE MATTINA]]-Tabella1[[#This Row],[ORA INIZIO MATTINA]]</f>
        <v>0.14583333333333331</v>
      </c>
      <c r="S1183" s="4">
        <v>0.5625</v>
      </c>
      <c r="T1183" s="4">
        <v>0.64583333333333337</v>
      </c>
      <c r="U1183" s="5">
        <f>Tabella1[[#This Row],[ORA FINE POMERIGGIO]]-Tabella1[[#This Row],[ORA INIZIO POMERIGGIO]]</f>
        <v>8.333333333333337E-2</v>
      </c>
      <c r="V1183" s="5">
        <f>Tabella1[[#This Row],[TOT. TEMPO POMERIGGIO]]+Tabella1[[#This Row],[TOT. TEMPO MATTINA]]</f>
        <v>0.22916666666666669</v>
      </c>
      <c r="W1183" s="7">
        <f>((HOUR(Tabella1[[#This Row],[TOT. ORE]])*60)+MINUTE(Tabella1[[#This Row],[TOT. ORE]]))</f>
        <v>330</v>
      </c>
      <c r="Y1183" s="6">
        <f>Tabella1[[#This Row],[TOT. MINUTI]]-Tabella1[[#This Row],[FERMO MACCHINA]]</f>
        <v>330</v>
      </c>
      <c r="Z1183" s="6">
        <f>ROUNDDOWN(Tabella1[[#This Row],[DIFFERENZA EFFETTIVA - SCARTI]]/Tabella1[[#This Row],[TEMPO EFFETTIVO]]*60,0)</f>
        <v>109</v>
      </c>
      <c r="AA1183" t="s">
        <v>450</v>
      </c>
    </row>
    <row r="1184" spans="1:27" x14ac:dyDescent="0.25">
      <c r="A1184" s="1">
        <v>44718</v>
      </c>
      <c r="B1184">
        <v>31</v>
      </c>
      <c r="C1184" s="6" t="str">
        <f>VLOOKUP(Tabella1[[#This Row],[COD. OPERATORE]],Tabella3[],2,FALSE)</f>
        <v>MARISTELLA</v>
      </c>
      <c r="D1184" t="s">
        <v>56</v>
      </c>
      <c r="E1184" t="s">
        <v>86</v>
      </c>
      <c r="F1184" t="s">
        <v>64</v>
      </c>
      <c r="G1184" s="6" t="str">
        <f>VLOOKUP(Tabella1[[#This Row],[COD. MACCHINA]],Tabella35[],2,FALSE)</f>
        <v>MANUALE</v>
      </c>
      <c r="H1184">
        <v>0</v>
      </c>
      <c r="I1184">
        <v>750</v>
      </c>
      <c r="J1184" s="6">
        <f>Tabella1[[#This Row],[ASS. FINALI]]-Tabella1[[#This Row],[ASS.INIZIALI]]</f>
        <v>750</v>
      </c>
      <c r="K1184" t="s">
        <v>58</v>
      </c>
      <c r="L1184">
        <v>2</v>
      </c>
      <c r="M1184" s="6">
        <f>ROUNDDOWN(IF(Tabella1[[#This Row],[DOPPIO OPERATORE '[SI/NO']]]="SI",Tabella1[[#This Row],[DIFFERENZA]]/2,Tabella1[[#This Row],[DIFFERENZA]]),0)</f>
        <v>375</v>
      </c>
      <c r="O1184" s="6">
        <f>Tabella1[[#This Row],[DIFFERENZA EFFETTIVA SE DOPPIO OPERATORE]]-Tabella1[[#This Row],[SCARTI]]</f>
        <v>375</v>
      </c>
      <c r="P1184" s="4">
        <v>0.64583333333333337</v>
      </c>
      <c r="Q1184" s="4">
        <v>0.72916666666666663</v>
      </c>
      <c r="R1184" s="5">
        <f>Tabella1[[#This Row],[ORA FINE MATTINA]]-Tabella1[[#This Row],[ORA INIZIO MATTINA]]</f>
        <v>8.3333333333333259E-2</v>
      </c>
      <c r="S1184" s="4"/>
      <c r="T1184" s="4"/>
      <c r="U1184" s="5">
        <f>Tabella1[[#This Row],[ORA FINE POMERIGGIO]]-Tabella1[[#This Row],[ORA INIZIO POMERIGGIO]]</f>
        <v>0</v>
      </c>
      <c r="V1184" s="5">
        <f>Tabella1[[#This Row],[TOT. TEMPO POMERIGGIO]]+Tabella1[[#This Row],[TOT. TEMPO MATTINA]]</f>
        <v>8.3333333333333259E-2</v>
      </c>
      <c r="W1184" s="7">
        <f>((HOUR(Tabella1[[#This Row],[TOT. ORE]])*60)+MINUTE(Tabella1[[#This Row],[TOT. ORE]]))</f>
        <v>120</v>
      </c>
      <c r="Y1184" s="6">
        <f>Tabella1[[#This Row],[TOT. MINUTI]]-Tabella1[[#This Row],[FERMO MACCHINA]]</f>
        <v>120</v>
      </c>
      <c r="Z1184" s="6">
        <f>ROUNDDOWN(Tabella1[[#This Row],[DIFFERENZA EFFETTIVA - SCARTI]]/Tabella1[[#This Row],[TEMPO EFFETTIVO]]*60,0)</f>
        <v>187</v>
      </c>
      <c r="AA1184" t="s">
        <v>450</v>
      </c>
    </row>
    <row r="1185" spans="1:27" x14ac:dyDescent="0.25">
      <c r="A1185" s="1">
        <v>44719</v>
      </c>
      <c r="B1185">
        <v>31</v>
      </c>
      <c r="C1185" s="6" t="str">
        <f>VLOOKUP(Tabella1[[#This Row],[COD. OPERATORE]],Tabella3[],2,FALSE)</f>
        <v>MARISTELLA</v>
      </c>
      <c r="D1185" t="s">
        <v>56</v>
      </c>
      <c r="E1185" t="s">
        <v>86</v>
      </c>
      <c r="F1185" t="s">
        <v>64</v>
      </c>
      <c r="G1185" s="6" t="str">
        <f>VLOOKUP(Tabella1[[#This Row],[COD. MACCHINA]],Tabella35[],2,FALSE)</f>
        <v>MANUALE</v>
      </c>
      <c r="H1185">
        <v>800</v>
      </c>
      <c r="I1185">
        <v>1600</v>
      </c>
      <c r="J1185" s="6">
        <f>Tabella1[[#This Row],[ASS. FINALI]]-Tabella1[[#This Row],[ASS.INIZIALI]]</f>
        <v>800</v>
      </c>
      <c r="K1185" t="s">
        <v>58</v>
      </c>
      <c r="L1185">
        <v>1</v>
      </c>
      <c r="M1185" s="6">
        <f>ROUNDDOWN(IF(Tabella1[[#This Row],[DOPPIO OPERATORE '[SI/NO']]]="SI",Tabella1[[#This Row],[DIFFERENZA]]/2,Tabella1[[#This Row],[DIFFERENZA]]),0)</f>
        <v>400</v>
      </c>
      <c r="O1185" s="6">
        <f>Tabella1[[#This Row],[DIFFERENZA EFFETTIVA SE DOPPIO OPERATORE]]-Tabella1[[#This Row],[SCARTI]]</f>
        <v>400</v>
      </c>
      <c r="P1185" s="4">
        <v>0.33333333333333331</v>
      </c>
      <c r="Q1185" s="4">
        <v>0.4236111111111111</v>
      </c>
      <c r="R1185" s="5">
        <f>Tabella1[[#This Row],[ORA FINE MATTINA]]-Tabella1[[#This Row],[ORA INIZIO MATTINA]]</f>
        <v>9.027777777777779E-2</v>
      </c>
      <c r="S1185" s="4"/>
      <c r="T1185" s="4"/>
      <c r="U1185" s="5">
        <f>Tabella1[[#This Row],[ORA FINE POMERIGGIO]]-Tabella1[[#This Row],[ORA INIZIO POMERIGGIO]]</f>
        <v>0</v>
      </c>
      <c r="V1185" s="5">
        <f>Tabella1[[#This Row],[TOT. TEMPO POMERIGGIO]]+Tabella1[[#This Row],[TOT. TEMPO MATTINA]]</f>
        <v>9.027777777777779E-2</v>
      </c>
      <c r="W1185" s="7">
        <f>((HOUR(Tabella1[[#This Row],[TOT. ORE]])*60)+MINUTE(Tabella1[[#This Row],[TOT. ORE]]))</f>
        <v>130</v>
      </c>
      <c r="Y1185" s="6">
        <f>Tabella1[[#This Row],[TOT. MINUTI]]-Tabella1[[#This Row],[FERMO MACCHINA]]</f>
        <v>130</v>
      </c>
      <c r="Z1185" s="6">
        <f>ROUNDDOWN(Tabella1[[#This Row],[DIFFERENZA EFFETTIVA - SCARTI]]/Tabella1[[#This Row],[TEMPO EFFETTIVO]]*60,0)</f>
        <v>184</v>
      </c>
    </row>
    <row r="1186" spans="1:27" x14ac:dyDescent="0.25">
      <c r="A1186" s="1">
        <v>44719</v>
      </c>
      <c r="B1186">
        <v>31</v>
      </c>
      <c r="C1186" s="6" t="str">
        <f>VLOOKUP(Tabella1[[#This Row],[COD. OPERATORE]],Tabella3[],2,FALSE)</f>
        <v>MARISTELLA</v>
      </c>
      <c r="D1186" t="s">
        <v>56</v>
      </c>
      <c r="E1186" t="s">
        <v>109</v>
      </c>
      <c r="F1186" t="s">
        <v>64</v>
      </c>
      <c r="G1186" s="6" t="str">
        <f>VLOOKUP(Tabella1[[#This Row],[COD. MACCHINA]],Tabella35[],2,FALSE)</f>
        <v>MANUALE</v>
      </c>
      <c r="H1186">
        <v>0</v>
      </c>
      <c r="I1186">
        <v>960</v>
      </c>
      <c r="J1186" s="6">
        <f>Tabella1[[#This Row],[ASS. FINALI]]-Tabella1[[#This Row],[ASS.INIZIALI]]</f>
        <v>960</v>
      </c>
      <c r="K1186" t="s">
        <v>58</v>
      </c>
      <c r="L1186">
        <v>1</v>
      </c>
      <c r="M1186" s="6">
        <f>ROUNDDOWN(IF(Tabella1[[#This Row],[DOPPIO OPERATORE '[SI/NO']]]="SI",Tabella1[[#This Row],[DIFFERENZA]]/2,Tabella1[[#This Row],[DIFFERENZA]]),0)</f>
        <v>480</v>
      </c>
      <c r="O1186" s="6">
        <f>Tabella1[[#This Row],[DIFFERENZA EFFETTIVA SE DOPPIO OPERATORE]]-Tabella1[[#This Row],[SCARTI]]</f>
        <v>480</v>
      </c>
      <c r="P1186" s="4">
        <v>0.4236111111111111</v>
      </c>
      <c r="Q1186" s="4">
        <v>0.58333333333333337</v>
      </c>
      <c r="R1186" s="5">
        <f>Tabella1[[#This Row],[ORA FINE MATTINA]]-Tabella1[[#This Row],[ORA INIZIO MATTINA]]</f>
        <v>0.15972222222222227</v>
      </c>
      <c r="S1186" s="4"/>
      <c r="T1186" s="4"/>
      <c r="U1186" s="5">
        <f>Tabella1[[#This Row],[ORA FINE POMERIGGIO]]-Tabella1[[#This Row],[ORA INIZIO POMERIGGIO]]</f>
        <v>0</v>
      </c>
      <c r="V1186" s="5">
        <f>Tabella1[[#This Row],[TOT. TEMPO POMERIGGIO]]+Tabella1[[#This Row],[TOT. TEMPO MATTINA]]</f>
        <v>0.15972222222222227</v>
      </c>
      <c r="W1186" s="7">
        <f>((HOUR(Tabella1[[#This Row],[TOT. ORE]])*60)+MINUTE(Tabella1[[#This Row],[TOT. ORE]]))</f>
        <v>230</v>
      </c>
      <c r="Y1186" s="6">
        <f>Tabella1[[#This Row],[TOT. MINUTI]]-Tabella1[[#This Row],[FERMO MACCHINA]]</f>
        <v>230</v>
      </c>
      <c r="Z1186" s="6">
        <f>ROUNDDOWN(Tabella1[[#This Row],[DIFFERENZA EFFETTIVA - SCARTI]]/Tabella1[[#This Row],[TEMPO EFFETTIVO]]*60,0)</f>
        <v>125</v>
      </c>
    </row>
    <row r="1187" spans="1:27" x14ac:dyDescent="0.25">
      <c r="A1187" s="1">
        <v>44719</v>
      </c>
      <c r="B1187">
        <v>31</v>
      </c>
      <c r="C1187" s="6" t="str">
        <f>VLOOKUP(Tabella1[[#This Row],[COD. OPERATORE]],Tabella3[],2,FALSE)</f>
        <v>MARISTELLA</v>
      </c>
      <c r="D1187" t="s">
        <v>56</v>
      </c>
      <c r="E1187" t="s">
        <v>112</v>
      </c>
      <c r="F1187" t="s">
        <v>64</v>
      </c>
      <c r="G1187" s="6" t="str">
        <f>VLOOKUP(Tabella1[[#This Row],[COD. MACCHINA]],Tabella35[],2,FALSE)</f>
        <v>MANUALE</v>
      </c>
      <c r="H1187">
        <v>0</v>
      </c>
      <c r="I1187">
        <v>1120</v>
      </c>
      <c r="J1187" s="6">
        <f>Tabella1[[#This Row],[ASS. FINALI]]-Tabella1[[#This Row],[ASS.INIZIALI]]</f>
        <v>1120</v>
      </c>
      <c r="K1187" t="s">
        <v>58</v>
      </c>
      <c r="L1187">
        <v>1</v>
      </c>
      <c r="M1187" s="6">
        <f>ROUNDDOWN(IF(Tabella1[[#This Row],[DOPPIO OPERATORE '[SI/NO']]]="SI",Tabella1[[#This Row],[DIFFERENZA]]/2,Tabella1[[#This Row],[DIFFERENZA]]),0)</f>
        <v>560</v>
      </c>
      <c r="O1187" s="6">
        <f>Tabella1[[#This Row],[DIFFERENZA EFFETTIVA SE DOPPIO OPERATORE]]-Tabella1[[#This Row],[SCARTI]]</f>
        <v>560</v>
      </c>
      <c r="P1187" s="4">
        <v>0.58333333333333337</v>
      </c>
      <c r="Q1187" s="4">
        <v>0.72916666666666663</v>
      </c>
      <c r="R1187" s="5">
        <f>Tabella1[[#This Row],[ORA FINE MATTINA]]-Tabella1[[#This Row],[ORA INIZIO MATTINA]]</f>
        <v>0.14583333333333326</v>
      </c>
      <c r="S1187" s="4"/>
      <c r="T1187" s="4"/>
      <c r="U1187" s="5">
        <f>Tabella1[[#This Row],[ORA FINE POMERIGGIO]]-Tabella1[[#This Row],[ORA INIZIO POMERIGGIO]]</f>
        <v>0</v>
      </c>
      <c r="V1187" s="5">
        <f>Tabella1[[#This Row],[TOT. TEMPO POMERIGGIO]]+Tabella1[[#This Row],[TOT. TEMPO MATTINA]]</f>
        <v>0.14583333333333326</v>
      </c>
      <c r="W1187" s="7">
        <f>((HOUR(Tabella1[[#This Row],[TOT. ORE]])*60)+MINUTE(Tabella1[[#This Row],[TOT. ORE]]))</f>
        <v>210</v>
      </c>
      <c r="Y1187" s="6">
        <f>Tabella1[[#This Row],[TOT. MINUTI]]-Tabella1[[#This Row],[FERMO MACCHINA]]</f>
        <v>210</v>
      </c>
      <c r="Z1187" s="6">
        <f>ROUNDDOWN(Tabella1[[#This Row],[DIFFERENZA EFFETTIVA - SCARTI]]/Tabella1[[#This Row],[TEMPO EFFETTIVO]]*60,0)</f>
        <v>160</v>
      </c>
    </row>
    <row r="1188" spans="1:27" x14ac:dyDescent="0.25">
      <c r="A1188" s="1">
        <v>44720</v>
      </c>
      <c r="B1188">
        <v>31</v>
      </c>
      <c r="C1188" s="6" t="str">
        <f>VLOOKUP(Tabella1[[#This Row],[COD. OPERATORE]],Tabella3[],2,FALSE)</f>
        <v>MARISTELLA</v>
      </c>
      <c r="D1188" t="s">
        <v>56</v>
      </c>
      <c r="E1188" t="s">
        <v>73</v>
      </c>
      <c r="F1188" t="s">
        <v>64</v>
      </c>
      <c r="G1188" s="6" t="str">
        <f>VLOOKUP(Tabella1[[#This Row],[COD. MACCHINA]],Tabella35[],2,FALSE)</f>
        <v>MANUALE</v>
      </c>
      <c r="H1188">
        <v>0</v>
      </c>
      <c r="I1188">
        <v>750</v>
      </c>
      <c r="J1188" s="6">
        <f>Tabella1[[#This Row],[ASS. FINALI]]-Tabella1[[#This Row],[ASS.INIZIALI]]</f>
        <v>750</v>
      </c>
      <c r="K1188" t="s">
        <v>20</v>
      </c>
      <c r="M1188" s="6">
        <f>ROUNDDOWN(IF(Tabella1[[#This Row],[DOPPIO OPERATORE '[SI/NO']]]="SI",Tabella1[[#This Row],[DIFFERENZA]]/2,Tabella1[[#This Row],[DIFFERENZA]]),0)</f>
        <v>750</v>
      </c>
      <c r="O1188" s="6">
        <f>Tabella1[[#This Row],[DIFFERENZA EFFETTIVA SE DOPPIO OPERATORE]]-Tabella1[[#This Row],[SCARTI]]</f>
        <v>750</v>
      </c>
      <c r="P1188" s="4">
        <v>0.33333333333333331</v>
      </c>
      <c r="Q1188" s="4">
        <v>0.41666666666666669</v>
      </c>
      <c r="R1188" s="5">
        <f>Tabella1[[#This Row],[ORA FINE MATTINA]]-Tabella1[[#This Row],[ORA INIZIO MATTINA]]</f>
        <v>8.333333333333337E-2</v>
      </c>
      <c r="S1188" s="4"/>
      <c r="T1188" s="4"/>
      <c r="U1188" s="5">
        <f>Tabella1[[#This Row],[ORA FINE POMERIGGIO]]-Tabella1[[#This Row],[ORA INIZIO POMERIGGIO]]</f>
        <v>0</v>
      </c>
      <c r="V1188" s="5">
        <f>Tabella1[[#This Row],[TOT. TEMPO POMERIGGIO]]+Tabella1[[#This Row],[TOT. TEMPO MATTINA]]</f>
        <v>8.333333333333337E-2</v>
      </c>
      <c r="W1188" s="7">
        <f>((HOUR(Tabella1[[#This Row],[TOT. ORE]])*60)+MINUTE(Tabella1[[#This Row],[TOT. ORE]]))</f>
        <v>120</v>
      </c>
      <c r="Y1188" s="6">
        <f>Tabella1[[#This Row],[TOT. MINUTI]]-Tabella1[[#This Row],[FERMO MACCHINA]]</f>
        <v>120</v>
      </c>
      <c r="Z1188" s="6">
        <f>ROUNDDOWN(Tabella1[[#This Row],[DIFFERENZA EFFETTIVA - SCARTI]]/Tabella1[[#This Row],[TEMPO EFFETTIVO]]*60,0)</f>
        <v>375</v>
      </c>
    </row>
    <row r="1189" spans="1:27" x14ac:dyDescent="0.25">
      <c r="A1189" s="1">
        <v>44720</v>
      </c>
      <c r="B1189">
        <v>31</v>
      </c>
      <c r="C1189" s="6" t="str">
        <f>VLOOKUP(Tabella1[[#This Row],[COD. OPERATORE]],Tabella3[],2,FALSE)</f>
        <v>MARISTELLA</v>
      </c>
      <c r="D1189" t="s">
        <v>56</v>
      </c>
      <c r="E1189" t="s">
        <v>71</v>
      </c>
      <c r="F1189" t="s">
        <v>64</v>
      </c>
      <c r="G1189" s="6" t="str">
        <f>VLOOKUP(Tabella1[[#This Row],[COD. MACCHINA]],Tabella35[],2,FALSE)</f>
        <v>MANUALE</v>
      </c>
      <c r="H1189">
        <v>0</v>
      </c>
      <c r="I1189">
        <v>750</v>
      </c>
      <c r="J1189" s="6">
        <f>Tabella1[[#This Row],[ASS. FINALI]]-Tabella1[[#This Row],[ASS.INIZIALI]]</f>
        <v>750</v>
      </c>
      <c r="K1189" t="s">
        <v>58</v>
      </c>
      <c r="L1189">
        <v>1</v>
      </c>
      <c r="M1189" s="6">
        <f>ROUNDDOWN(IF(Tabella1[[#This Row],[DOPPIO OPERATORE '[SI/NO']]]="SI",Tabella1[[#This Row],[DIFFERENZA]]/2,Tabella1[[#This Row],[DIFFERENZA]]),0)</f>
        <v>375</v>
      </c>
      <c r="O1189" s="6">
        <f>Tabella1[[#This Row],[DIFFERENZA EFFETTIVA SE DOPPIO OPERATORE]]-Tabella1[[#This Row],[SCARTI]]</f>
        <v>375</v>
      </c>
      <c r="P1189" s="4">
        <v>0.41666666666666669</v>
      </c>
      <c r="Q1189" s="4">
        <v>0.625</v>
      </c>
      <c r="R1189" s="5">
        <f>Tabella1[[#This Row],[ORA FINE MATTINA]]-Tabella1[[#This Row],[ORA INIZIO MATTINA]]</f>
        <v>0.20833333333333331</v>
      </c>
      <c r="S1189" s="4"/>
      <c r="T1189" s="4"/>
      <c r="U1189" s="5">
        <f>Tabella1[[#This Row],[ORA FINE POMERIGGIO]]-Tabella1[[#This Row],[ORA INIZIO POMERIGGIO]]</f>
        <v>0</v>
      </c>
      <c r="V1189" s="5">
        <f>Tabella1[[#This Row],[TOT. TEMPO POMERIGGIO]]+Tabella1[[#This Row],[TOT. TEMPO MATTINA]]</f>
        <v>0.20833333333333331</v>
      </c>
      <c r="W1189" s="7">
        <f>((HOUR(Tabella1[[#This Row],[TOT. ORE]])*60)+MINUTE(Tabella1[[#This Row],[TOT. ORE]]))</f>
        <v>300</v>
      </c>
      <c r="Y1189" s="6">
        <f>Tabella1[[#This Row],[TOT. MINUTI]]-Tabella1[[#This Row],[FERMO MACCHINA]]</f>
        <v>300</v>
      </c>
      <c r="Z1189" s="6">
        <f>ROUNDDOWN(Tabella1[[#This Row],[DIFFERENZA EFFETTIVA - SCARTI]]/Tabella1[[#This Row],[TEMPO EFFETTIVO]]*60,0)</f>
        <v>75</v>
      </c>
    </row>
    <row r="1190" spans="1:27" x14ac:dyDescent="0.25">
      <c r="A1190" s="1">
        <v>44713</v>
      </c>
      <c r="B1190">
        <v>1</v>
      </c>
      <c r="C1190" s="6" t="str">
        <f>VLOOKUP(Tabella1[[#This Row],[COD. OPERATORE]],Tabella3[],2,FALSE)</f>
        <v>ROBY</v>
      </c>
      <c r="D1190" t="s">
        <v>56</v>
      </c>
      <c r="E1190" t="s">
        <v>71</v>
      </c>
      <c r="F1190" t="s">
        <v>64</v>
      </c>
      <c r="G1190" s="6" t="str">
        <f>VLOOKUP(Tabella1[[#This Row],[COD. MACCHINA]],Tabella35[],2,FALSE)</f>
        <v>MANUALE</v>
      </c>
      <c r="H1190">
        <v>1160</v>
      </c>
      <c r="I1190">
        <v>1500</v>
      </c>
      <c r="J1190" s="6">
        <f>Tabella1[[#This Row],[ASS. FINALI]]-Tabella1[[#This Row],[ASS.INIZIALI]]</f>
        <v>340</v>
      </c>
      <c r="K1190" t="s">
        <v>58</v>
      </c>
      <c r="L1190">
        <v>30</v>
      </c>
      <c r="M1190" s="6">
        <f>ROUNDDOWN(IF(Tabella1[[#This Row],[DOPPIO OPERATORE '[SI/NO']]]="SI",Tabella1[[#This Row],[DIFFERENZA]]/2,Tabella1[[#This Row],[DIFFERENZA]]),0)</f>
        <v>170</v>
      </c>
      <c r="O1190" s="6">
        <f>Tabella1[[#This Row],[DIFFERENZA EFFETTIVA SE DOPPIO OPERATORE]]-Tabella1[[#This Row],[SCARTI]]</f>
        <v>170</v>
      </c>
      <c r="P1190" s="4">
        <v>0.33333333333333331</v>
      </c>
      <c r="Q1190" s="4">
        <v>0.39930555555555558</v>
      </c>
      <c r="R1190" s="5">
        <f>Tabella1[[#This Row],[ORA FINE MATTINA]]-Tabella1[[#This Row],[ORA INIZIO MATTINA]]</f>
        <v>6.5972222222222265E-2</v>
      </c>
      <c r="S1190" s="4"/>
      <c r="T1190" s="4"/>
      <c r="U1190" s="5">
        <f>Tabella1[[#This Row],[ORA FINE POMERIGGIO]]-Tabella1[[#This Row],[ORA INIZIO POMERIGGIO]]</f>
        <v>0</v>
      </c>
      <c r="V1190" s="5">
        <f>Tabella1[[#This Row],[TOT. TEMPO POMERIGGIO]]+Tabella1[[#This Row],[TOT. TEMPO MATTINA]]</f>
        <v>6.5972222222222265E-2</v>
      </c>
      <c r="W1190" s="7">
        <f>((HOUR(Tabella1[[#This Row],[TOT. ORE]])*60)+MINUTE(Tabella1[[#This Row],[TOT. ORE]]))</f>
        <v>95</v>
      </c>
      <c r="Y1190" s="6">
        <f>Tabella1[[#This Row],[TOT. MINUTI]]-Tabella1[[#This Row],[FERMO MACCHINA]]</f>
        <v>95</v>
      </c>
      <c r="Z1190" s="6">
        <f>ROUNDDOWN(Tabella1[[#This Row],[DIFFERENZA EFFETTIVA - SCARTI]]/Tabella1[[#This Row],[TEMPO EFFETTIVO]]*60,0)</f>
        <v>107</v>
      </c>
    </row>
    <row r="1191" spans="1:27" x14ac:dyDescent="0.25">
      <c r="A1191" s="1">
        <v>44713</v>
      </c>
      <c r="B1191">
        <v>1</v>
      </c>
      <c r="C1191" s="6" t="str">
        <f>VLOOKUP(Tabella1[[#This Row],[COD. OPERATORE]],Tabella3[],2,FALSE)</f>
        <v>ROBY</v>
      </c>
      <c r="D1191" t="s">
        <v>56</v>
      </c>
      <c r="E1191" t="s">
        <v>86</v>
      </c>
      <c r="F1191" t="s">
        <v>64</v>
      </c>
      <c r="G1191" s="6" t="str">
        <f>VLOOKUP(Tabella1[[#This Row],[COD. MACCHINA]],Tabella35[],2,FALSE)</f>
        <v>MANUALE</v>
      </c>
      <c r="H1191">
        <v>350</v>
      </c>
      <c r="I1191">
        <v>375</v>
      </c>
      <c r="J1191" s="6">
        <f>Tabella1[[#This Row],[ASS. FINALI]]-Tabella1[[#This Row],[ASS.INIZIALI]]</f>
        <v>25</v>
      </c>
      <c r="K1191" t="s">
        <v>58</v>
      </c>
      <c r="L1191">
        <v>33</v>
      </c>
      <c r="M1191" s="6">
        <f>ROUNDDOWN(IF(Tabella1[[#This Row],[DOPPIO OPERATORE '[SI/NO']]]="SI",Tabella1[[#This Row],[DIFFERENZA]]/2,Tabella1[[#This Row],[DIFFERENZA]]),0)</f>
        <v>12</v>
      </c>
      <c r="O1191" s="6">
        <f>Tabella1[[#This Row],[DIFFERENZA EFFETTIVA SE DOPPIO OPERATORE]]-Tabella1[[#This Row],[SCARTI]]</f>
        <v>12</v>
      </c>
      <c r="P1191" s="4">
        <v>0.39930555555555558</v>
      </c>
      <c r="Q1191" s="4">
        <v>0.40625</v>
      </c>
      <c r="R1191" s="5">
        <f>Tabella1[[#This Row],[ORA FINE MATTINA]]-Tabella1[[#This Row],[ORA INIZIO MATTINA]]</f>
        <v>6.9444444444444198E-3</v>
      </c>
      <c r="S1191" s="4"/>
      <c r="T1191" s="4"/>
      <c r="U1191" s="5">
        <f>Tabella1[[#This Row],[ORA FINE POMERIGGIO]]-Tabella1[[#This Row],[ORA INIZIO POMERIGGIO]]</f>
        <v>0</v>
      </c>
      <c r="V1191" s="5">
        <f>Tabella1[[#This Row],[TOT. TEMPO POMERIGGIO]]+Tabella1[[#This Row],[TOT. TEMPO MATTINA]]</f>
        <v>6.9444444444444198E-3</v>
      </c>
      <c r="W1191" s="7">
        <f>((HOUR(Tabella1[[#This Row],[TOT. ORE]])*60)+MINUTE(Tabella1[[#This Row],[TOT. ORE]]))</f>
        <v>10</v>
      </c>
      <c r="Y1191" s="6">
        <f>Tabella1[[#This Row],[TOT. MINUTI]]-Tabella1[[#This Row],[FERMO MACCHINA]]</f>
        <v>10</v>
      </c>
      <c r="Z1191" s="6">
        <f>ROUNDDOWN(Tabella1[[#This Row],[DIFFERENZA EFFETTIVA - SCARTI]]/Tabella1[[#This Row],[TEMPO EFFETTIVO]]*60,0)</f>
        <v>72</v>
      </c>
    </row>
    <row r="1192" spans="1:27" x14ac:dyDescent="0.25">
      <c r="A1192" s="1">
        <v>44713</v>
      </c>
      <c r="B1192">
        <v>1</v>
      </c>
      <c r="C1192" s="6" t="str">
        <f>VLOOKUP(Tabella1[[#This Row],[COD. OPERATORE]],Tabella3[],2,FALSE)</f>
        <v>ROBY</v>
      </c>
      <c r="D1192" t="s">
        <v>87</v>
      </c>
      <c r="E1192" t="s">
        <v>451</v>
      </c>
      <c r="F1192" t="s">
        <v>64</v>
      </c>
      <c r="G1192" s="6" t="str">
        <f>VLOOKUP(Tabella1[[#This Row],[COD. MACCHINA]],Tabella35[],2,FALSE)</f>
        <v>MANUALE</v>
      </c>
      <c r="H1192">
        <v>0</v>
      </c>
      <c r="I1192">
        <v>8500</v>
      </c>
      <c r="J1192" s="6">
        <f>Tabella1[[#This Row],[ASS. FINALI]]-Tabella1[[#This Row],[ASS.INIZIALI]]</f>
        <v>8500</v>
      </c>
      <c r="K1192" t="s">
        <v>58</v>
      </c>
      <c r="L1192">
        <v>33</v>
      </c>
      <c r="M1192" s="6">
        <f>ROUNDDOWN(IF(Tabella1[[#This Row],[DOPPIO OPERATORE '[SI/NO']]]="SI",Tabella1[[#This Row],[DIFFERENZA]]/2,Tabella1[[#This Row],[DIFFERENZA]]),0)</f>
        <v>4250</v>
      </c>
      <c r="O1192" s="6">
        <f>Tabella1[[#This Row],[DIFFERENZA EFFETTIVA SE DOPPIO OPERATORE]]-Tabella1[[#This Row],[SCARTI]]</f>
        <v>4250</v>
      </c>
      <c r="P1192" s="4">
        <v>0.40625</v>
      </c>
      <c r="Q1192" s="4">
        <v>0.5</v>
      </c>
      <c r="R1192" s="5">
        <f>Tabella1[[#This Row],[ORA FINE MATTINA]]-Tabella1[[#This Row],[ORA INIZIO MATTINA]]</f>
        <v>9.375E-2</v>
      </c>
      <c r="S1192" s="4">
        <v>0.5625</v>
      </c>
      <c r="T1192" s="4">
        <v>0.6875</v>
      </c>
      <c r="U1192" s="5">
        <f>Tabella1[[#This Row],[ORA FINE POMERIGGIO]]-Tabella1[[#This Row],[ORA INIZIO POMERIGGIO]]</f>
        <v>0.125</v>
      </c>
      <c r="V1192" s="5">
        <f>Tabella1[[#This Row],[TOT. TEMPO POMERIGGIO]]+Tabella1[[#This Row],[TOT. TEMPO MATTINA]]</f>
        <v>0.21875</v>
      </c>
      <c r="W1192" s="7">
        <f>((HOUR(Tabella1[[#This Row],[TOT. ORE]])*60)+MINUTE(Tabella1[[#This Row],[TOT. ORE]]))</f>
        <v>315</v>
      </c>
      <c r="Y1192" s="6">
        <f>Tabella1[[#This Row],[TOT. MINUTI]]-Tabella1[[#This Row],[FERMO MACCHINA]]</f>
        <v>315</v>
      </c>
      <c r="Z1192" s="6">
        <f>ROUNDDOWN(Tabella1[[#This Row],[DIFFERENZA EFFETTIVA - SCARTI]]/Tabella1[[#This Row],[TEMPO EFFETTIVO]]*60,0)</f>
        <v>809</v>
      </c>
    </row>
    <row r="1193" spans="1:27" x14ac:dyDescent="0.25">
      <c r="A1193" s="1">
        <v>44713</v>
      </c>
      <c r="B1193">
        <v>1</v>
      </c>
      <c r="C1193" s="6" t="str">
        <f>VLOOKUP(Tabella1[[#This Row],[COD. OPERATORE]],Tabella3[],2,FALSE)</f>
        <v>ROBY</v>
      </c>
      <c r="D1193" t="s">
        <v>74</v>
      </c>
      <c r="E1193" t="s">
        <v>155</v>
      </c>
      <c r="F1193">
        <v>4</v>
      </c>
      <c r="G1193" s="6" t="str">
        <f>VLOOKUP(Tabella1[[#This Row],[COD. MACCHINA]],Tabella35[],2,FALSE)</f>
        <v>LASER VERDE</v>
      </c>
      <c r="H1193">
        <v>6886</v>
      </c>
      <c r="I1193">
        <v>6992</v>
      </c>
      <c r="J1193" s="6">
        <f>Tabella1[[#This Row],[ASS. FINALI]]-Tabella1[[#This Row],[ASS.INIZIALI]]</f>
        <v>106</v>
      </c>
      <c r="K1193" t="s">
        <v>20</v>
      </c>
      <c r="L1193" s="9"/>
      <c r="M1193" s="6">
        <f>ROUNDDOWN(IF(Tabella1[[#This Row],[DOPPIO OPERATORE '[SI/NO']]]="SI",Tabella1[[#This Row],[DIFFERENZA]]/2,Tabella1[[#This Row],[DIFFERENZA]]),0)</f>
        <v>106</v>
      </c>
      <c r="O1193" s="6">
        <f>Tabella1[[#This Row],[DIFFERENZA EFFETTIVA SE DOPPIO OPERATORE]]-Tabella1[[#This Row],[SCARTI]]</f>
        <v>106</v>
      </c>
      <c r="P1193" s="4">
        <v>0.6875</v>
      </c>
      <c r="Q1193" s="4">
        <v>0.72916666666666663</v>
      </c>
      <c r="R1193" s="5">
        <f>Tabella1[[#This Row],[ORA FINE MATTINA]]-Tabella1[[#This Row],[ORA INIZIO MATTINA]]</f>
        <v>4.166666666666663E-2</v>
      </c>
      <c r="S1193" s="4"/>
      <c r="T1193" s="4"/>
      <c r="U1193" s="5">
        <f>Tabella1[[#This Row],[ORA FINE POMERIGGIO]]-Tabella1[[#This Row],[ORA INIZIO POMERIGGIO]]</f>
        <v>0</v>
      </c>
      <c r="V1193" s="5">
        <f>Tabella1[[#This Row],[TOT. TEMPO POMERIGGIO]]+Tabella1[[#This Row],[TOT. TEMPO MATTINA]]</f>
        <v>4.166666666666663E-2</v>
      </c>
      <c r="W1193" s="7">
        <f>((HOUR(Tabella1[[#This Row],[TOT. ORE]])*60)+MINUTE(Tabella1[[#This Row],[TOT. ORE]]))</f>
        <v>60</v>
      </c>
      <c r="Y1193" s="6">
        <f>Tabella1[[#This Row],[TOT. MINUTI]]-Tabella1[[#This Row],[FERMO MACCHINA]]</f>
        <v>60</v>
      </c>
      <c r="Z1193" s="6">
        <f>ROUNDDOWN(Tabella1[[#This Row],[DIFFERENZA EFFETTIVA - SCARTI]]/Tabella1[[#This Row],[TEMPO EFFETTIVO]]*60,0)</f>
        <v>106</v>
      </c>
    </row>
    <row r="1194" spans="1:27" x14ac:dyDescent="0.25">
      <c r="A1194" s="1">
        <v>44713</v>
      </c>
      <c r="B1194">
        <v>1</v>
      </c>
      <c r="C1194" s="6" t="str">
        <f>VLOOKUP(Tabella1[[#This Row],[COD. OPERATORE]],Tabella3[],2,FALSE)</f>
        <v>ROBY</v>
      </c>
      <c r="D1194" t="s">
        <v>74</v>
      </c>
      <c r="E1194" t="s">
        <v>155</v>
      </c>
      <c r="F1194">
        <v>22</v>
      </c>
      <c r="G1194" s="6" t="str">
        <f>VLOOKUP(Tabella1[[#This Row],[COD. MACCHINA]],Tabella35[],2,FALSE)</f>
        <v>LASER VIOLA</v>
      </c>
      <c r="H1194">
        <v>3838</v>
      </c>
      <c r="I1194">
        <v>3938</v>
      </c>
      <c r="J1194" s="6">
        <f>Tabella1[[#This Row],[ASS. FINALI]]-Tabella1[[#This Row],[ASS.INIZIALI]]</f>
        <v>100</v>
      </c>
      <c r="K1194" t="s">
        <v>20</v>
      </c>
      <c r="M1194" s="6">
        <f>ROUNDDOWN(IF(Tabella1[[#This Row],[DOPPIO OPERATORE '[SI/NO']]]="SI",Tabella1[[#This Row],[DIFFERENZA]]/2,Tabella1[[#This Row],[DIFFERENZA]]),0)</f>
        <v>100</v>
      </c>
      <c r="O1194" s="6">
        <f>Tabella1[[#This Row],[DIFFERENZA EFFETTIVA SE DOPPIO OPERATORE]]-Tabella1[[#This Row],[SCARTI]]</f>
        <v>100</v>
      </c>
      <c r="P1194" s="4">
        <v>0.6875</v>
      </c>
      <c r="Q1194" s="4">
        <v>0.72916666666666663</v>
      </c>
      <c r="R1194" s="5">
        <f>Tabella1[[#This Row],[ORA FINE MATTINA]]-Tabella1[[#This Row],[ORA INIZIO MATTINA]]</f>
        <v>4.166666666666663E-2</v>
      </c>
      <c r="S1194" s="4"/>
      <c r="T1194" s="4"/>
      <c r="U1194" s="5">
        <f>Tabella1[[#This Row],[ORA FINE POMERIGGIO]]-Tabella1[[#This Row],[ORA INIZIO POMERIGGIO]]</f>
        <v>0</v>
      </c>
      <c r="V1194" s="5">
        <f>Tabella1[[#This Row],[TOT. TEMPO POMERIGGIO]]+Tabella1[[#This Row],[TOT. TEMPO MATTINA]]</f>
        <v>4.166666666666663E-2</v>
      </c>
      <c r="W1194" s="7">
        <f>((HOUR(Tabella1[[#This Row],[TOT. ORE]])*60)+MINUTE(Tabella1[[#This Row],[TOT. ORE]]))</f>
        <v>60</v>
      </c>
      <c r="Y1194" s="6">
        <f>Tabella1[[#This Row],[TOT. MINUTI]]-Tabella1[[#This Row],[FERMO MACCHINA]]</f>
        <v>60</v>
      </c>
      <c r="Z1194" s="6">
        <f>ROUNDDOWN(Tabella1[[#This Row],[DIFFERENZA EFFETTIVA - SCARTI]]/Tabella1[[#This Row],[TEMPO EFFETTIVO]]*60,0)</f>
        <v>100</v>
      </c>
    </row>
    <row r="1195" spans="1:27" x14ac:dyDescent="0.25">
      <c r="A1195" s="1">
        <v>44718</v>
      </c>
      <c r="B1195">
        <v>1</v>
      </c>
      <c r="C1195" s="6" t="str">
        <f>VLOOKUP(Tabella1[[#This Row],[COD. OPERATORE]],Tabella3[],2,FALSE)</f>
        <v>ROBY</v>
      </c>
      <c r="D1195" t="s">
        <v>74</v>
      </c>
      <c r="E1195" t="s">
        <v>155</v>
      </c>
      <c r="F1195">
        <v>4</v>
      </c>
      <c r="G1195" s="6" t="str">
        <f>VLOOKUP(Tabella1[[#This Row],[COD. MACCHINA]],Tabella35[],2,FALSE)</f>
        <v>LASER VERDE</v>
      </c>
      <c r="H1195">
        <v>6886</v>
      </c>
      <c r="I1195">
        <v>7233</v>
      </c>
      <c r="J1195" s="6">
        <f>Tabella1[[#This Row],[ASS. FINALI]]-Tabella1[[#This Row],[ASS.INIZIALI]]</f>
        <v>347</v>
      </c>
      <c r="K1195" t="s">
        <v>20</v>
      </c>
      <c r="M1195" s="6">
        <f>ROUNDDOWN(IF(Tabella1[[#This Row],[DOPPIO OPERATORE '[SI/NO']]]="SI",Tabella1[[#This Row],[DIFFERENZA]]/2,Tabella1[[#This Row],[DIFFERENZA]]),0)</f>
        <v>347</v>
      </c>
      <c r="O1195" s="6">
        <f>Tabella1[[#This Row],[DIFFERENZA EFFETTIVA SE DOPPIO OPERATORE]]-Tabella1[[#This Row],[SCARTI]]</f>
        <v>347</v>
      </c>
      <c r="P1195" s="4">
        <v>0.33333333333333331</v>
      </c>
      <c r="Q1195" s="4">
        <v>0.42708333333333331</v>
      </c>
      <c r="R1195" s="5">
        <f>Tabella1[[#This Row],[ORA FINE MATTINA]]-Tabella1[[#This Row],[ORA INIZIO MATTINA]]</f>
        <v>9.375E-2</v>
      </c>
      <c r="S1195" s="4"/>
      <c r="T1195" s="4"/>
      <c r="U1195" s="5">
        <f>Tabella1[[#This Row],[ORA FINE POMERIGGIO]]-Tabella1[[#This Row],[ORA INIZIO POMERIGGIO]]</f>
        <v>0</v>
      </c>
      <c r="V1195" s="5">
        <f>Tabella1[[#This Row],[TOT. TEMPO POMERIGGIO]]+Tabella1[[#This Row],[TOT. TEMPO MATTINA]]</f>
        <v>9.375E-2</v>
      </c>
      <c r="W1195" s="7">
        <f>((HOUR(Tabella1[[#This Row],[TOT. ORE]])*60)+MINUTE(Tabella1[[#This Row],[TOT. ORE]]))</f>
        <v>135</v>
      </c>
      <c r="Y1195" s="6">
        <f>Tabella1[[#This Row],[TOT. MINUTI]]-Tabella1[[#This Row],[FERMO MACCHINA]]</f>
        <v>135</v>
      </c>
      <c r="Z1195" s="6">
        <f>ROUNDDOWN(Tabella1[[#This Row],[DIFFERENZA EFFETTIVA - SCARTI]]/Tabella1[[#This Row],[TEMPO EFFETTIVO]]*60,0)</f>
        <v>154</v>
      </c>
    </row>
    <row r="1196" spans="1:27" x14ac:dyDescent="0.25">
      <c r="A1196" s="1">
        <v>44718</v>
      </c>
      <c r="B1196">
        <v>1</v>
      </c>
      <c r="C1196" s="6" t="str">
        <f>VLOOKUP(Tabella1[[#This Row],[COD. OPERATORE]],Tabella3[],2,FALSE)</f>
        <v>ROBY</v>
      </c>
      <c r="D1196" t="s">
        <v>74</v>
      </c>
      <c r="E1196" t="s">
        <v>155</v>
      </c>
      <c r="F1196">
        <v>22</v>
      </c>
      <c r="G1196" s="6" t="str">
        <f>VLOOKUP(Tabella1[[#This Row],[COD. MACCHINA]],Tabella35[],2,FALSE)</f>
        <v>LASER VIOLA</v>
      </c>
      <c r="H1196">
        <v>3838</v>
      </c>
      <c r="I1196">
        <v>4050</v>
      </c>
      <c r="J1196" s="6">
        <f>Tabella1[[#This Row],[ASS. FINALI]]-Tabella1[[#This Row],[ASS.INIZIALI]]</f>
        <v>212</v>
      </c>
      <c r="K1196" t="s">
        <v>20</v>
      </c>
      <c r="M1196" s="6">
        <f>ROUNDDOWN(IF(Tabella1[[#This Row],[DOPPIO OPERATORE '[SI/NO']]]="SI",Tabella1[[#This Row],[DIFFERENZA]]/2,Tabella1[[#This Row],[DIFFERENZA]]),0)</f>
        <v>212</v>
      </c>
      <c r="O1196" s="6">
        <f>Tabella1[[#This Row],[DIFFERENZA EFFETTIVA SE DOPPIO OPERATORE]]-Tabella1[[#This Row],[SCARTI]]</f>
        <v>212</v>
      </c>
      <c r="P1196" s="4">
        <v>0.33333333333333331</v>
      </c>
      <c r="Q1196" s="4">
        <v>0.38541666666666669</v>
      </c>
      <c r="R1196" s="5">
        <f>Tabella1[[#This Row],[ORA FINE MATTINA]]-Tabella1[[#This Row],[ORA INIZIO MATTINA]]</f>
        <v>5.208333333333337E-2</v>
      </c>
      <c r="S1196" s="4"/>
      <c r="T1196" s="4"/>
      <c r="U1196" s="5">
        <f>Tabella1[[#This Row],[ORA FINE POMERIGGIO]]-Tabella1[[#This Row],[ORA INIZIO POMERIGGIO]]</f>
        <v>0</v>
      </c>
      <c r="V1196" s="5">
        <f>Tabella1[[#This Row],[TOT. TEMPO POMERIGGIO]]+Tabella1[[#This Row],[TOT. TEMPO MATTINA]]</f>
        <v>5.208333333333337E-2</v>
      </c>
      <c r="W1196" s="7">
        <f>((HOUR(Tabella1[[#This Row],[TOT. ORE]])*60)+MINUTE(Tabella1[[#This Row],[TOT. ORE]]))</f>
        <v>75</v>
      </c>
      <c r="Y1196" s="6">
        <f>Tabella1[[#This Row],[TOT. MINUTI]]-Tabella1[[#This Row],[FERMO MACCHINA]]</f>
        <v>75</v>
      </c>
      <c r="Z1196" s="6">
        <f>ROUNDDOWN(Tabella1[[#This Row],[DIFFERENZA EFFETTIVA - SCARTI]]/Tabella1[[#This Row],[TEMPO EFFETTIVO]]*60,0)</f>
        <v>169</v>
      </c>
    </row>
    <row r="1197" spans="1:27" x14ac:dyDescent="0.25">
      <c r="A1197" s="1">
        <v>44718</v>
      </c>
      <c r="B1197">
        <v>1</v>
      </c>
      <c r="C1197" s="6" t="str">
        <f>VLOOKUP(Tabella1[[#This Row],[COD. OPERATORE]],Tabella3[],2,FALSE)</f>
        <v>ROBY</v>
      </c>
      <c r="D1197" t="s">
        <v>16</v>
      </c>
      <c r="E1197" t="s">
        <v>178</v>
      </c>
      <c r="F1197">
        <v>2</v>
      </c>
      <c r="G1197" s="6" t="str">
        <f>VLOOKUP(Tabella1[[#This Row],[COD. MACCHINA]],Tabella35[],2,FALSE)</f>
        <v>MUPI matr.1252</v>
      </c>
      <c r="H1197">
        <v>0</v>
      </c>
      <c r="I1197">
        <v>250</v>
      </c>
      <c r="J1197" s="6">
        <f>Tabella1[[#This Row],[ASS. FINALI]]-Tabella1[[#This Row],[ASS.INIZIALI]]</f>
        <v>250</v>
      </c>
      <c r="K1197" t="s">
        <v>20</v>
      </c>
      <c r="M1197" s="6">
        <f>ROUNDDOWN(IF(Tabella1[[#This Row],[DOPPIO OPERATORE '[SI/NO']]]="SI",Tabella1[[#This Row],[DIFFERENZA]]/2,Tabella1[[#This Row],[DIFFERENZA]]),0)</f>
        <v>250</v>
      </c>
      <c r="O1197" s="6">
        <f>Tabella1[[#This Row],[DIFFERENZA EFFETTIVA SE DOPPIO OPERATORE]]-Tabella1[[#This Row],[SCARTI]]</f>
        <v>250</v>
      </c>
      <c r="P1197" s="4">
        <v>0.43055555555555558</v>
      </c>
      <c r="Q1197" s="4">
        <v>0.5</v>
      </c>
      <c r="R1197" s="5">
        <f>Tabella1[[#This Row],[ORA FINE MATTINA]]-Tabella1[[#This Row],[ORA INIZIO MATTINA]]</f>
        <v>6.944444444444442E-2</v>
      </c>
      <c r="S1197" s="4"/>
      <c r="T1197" s="4"/>
      <c r="U1197" s="5">
        <f>Tabella1[[#This Row],[ORA FINE POMERIGGIO]]-Tabella1[[#This Row],[ORA INIZIO POMERIGGIO]]</f>
        <v>0</v>
      </c>
      <c r="V1197" s="5">
        <f>Tabella1[[#This Row],[TOT. TEMPO POMERIGGIO]]+Tabella1[[#This Row],[TOT. TEMPO MATTINA]]</f>
        <v>6.944444444444442E-2</v>
      </c>
      <c r="W1197" s="7">
        <f>((HOUR(Tabella1[[#This Row],[TOT. ORE]])*60)+MINUTE(Tabella1[[#This Row],[TOT. ORE]]))</f>
        <v>100</v>
      </c>
      <c r="Y1197" s="6">
        <f>Tabella1[[#This Row],[TOT. MINUTI]]-Tabella1[[#This Row],[FERMO MACCHINA]]</f>
        <v>100</v>
      </c>
      <c r="Z1197" s="6">
        <f>ROUNDDOWN(Tabella1[[#This Row],[DIFFERENZA EFFETTIVA - SCARTI]]/Tabella1[[#This Row],[TEMPO EFFETTIVO]]*60,0)</f>
        <v>150</v>
      </c>
    </row>
    <row r="1198" spans="1:27" x14ac:dyDescent="0.25">
      <c r="A1198" s="1">
        <v>44718</v>
      </c>
      <c r="B1198">
        <v>1</v>
      </c>
      <c r="C1198" s="6" t="str">
        <f>VLOOKUP(Tabella1[[#This Row],[COD. OPERATORE]],Tabella3[],2,FALSE)</f>
        <v>ROBY</v>
      </c>
      <c r="D1198" t="s">
        <v>16</v>
      </c>
      <c r="E1198" t="s">
        <v>211</v>
      </c>
      <c r="F1198">
        <v>2</v>
      </c>
      <c r="G1198" s="6" t="str">
        <f>VLOOKUP(Tabella1[[#This Row],[COD. MACCHINA]],Tabella35[],2,FALSE)</f>
        <v>MUPI matr.1252</v>
      </c>
      <c r="H1198">
        <v>0</v>
      </c>
      <c r="I1198">
        <v>250</v>
      </c>
      <c r="J1198" s="6">
        <f>Tabella1[[#This Row],[ASS. FINALI]]-Tabella1[[#This Row],[ASS.INIZIALI]]</f>
        <v>250</v>
      </c>
      <c r="K1198" t="s">
        <v>20</v>
      </c>
      <c r="M1198" s="6">
        <f>ROUNDDOWN(IF(Tabella1[[#This Row],[DOPPIO OPERATORE '[SI/NO']]]="SI",Tabella1[[#This Row],[DIFFERENZA]]/2,Tabella1[[#This Row],[DIFFERENZA]]),0)</f>
        <v>250</v>
      </c>
      <c r="O1198" s="6">
        <f>Tabella1[[#This Row],[DIFFERENZA EFFETTIVA SE DOPPIO OPERATORE]]-Tabella1[[#This Row],[SCARTI]]</f>
        <v>250</v>
      </c>
      <c r="P1198" s="4">
        <v>0.5625</v>
      </c>
      <c r="Q1198" s="4">
        <v>0.60416666666666663</v>
      </c>
      <c r="R1198" s="5">
        <f>Tabella1[[#This Row],[ORA FINE MATTINA]]-Tabella1[[#This Row],[ORA INIZIO MATTINA]]</f>
        <v>4.166666666666663E-2</v>
      </c>
      <c r="S1198" s="4"/>
      <c r="T1198" s="4"/>
      <c r="U1198" s="5">
        <f>Tabella1[[#This Row],[ORA FINE POMERIGGIO]]-Tabella1[[#This Row],[ORA INIZIO POMERIGGIO]]</f>
        <v>0</v>
      </c>
      <c r="V1198" s="5">
        <f>Tabella1[[#This Row],[TOT. TEMPO POMERIGGIO]]+Tabella1[[#This Row],[TOT. TEMPO MATTINA]]</f>
        <v>4.166666666666663E-2</v>
      </c>
      <c r="W1198" s="7">
        <f>((HOUR(Tabella1[[#This Row],[TOT. ORE]])*60)+MINUTE(Tabella1[[#This Row],[TOT. ORE]]))</f>
        <v>60</v>
      </c>
      <c r="Y1198" s="6">
        <f>Tabella1[[#This Row],[TOT. MINUTI]]-Tabella1[[#This Row],[FERMO MACCHINA]]</f>
        <v>60</v>
      </c>
      <c r="Z1198" s="6">
        <f>ROUNDDOWN(Tabella1[[#This Row],[DIFFERENZA EFFETTIVA - SCARTI]]/Tabella1[[#This Row],[TEMPO EFFETTIVO]]*60,0)</f>
        <v>250</v>
      </c>
    </row>
    <row r="1199" spans="1:27" x14ac:dyDescent="0.25">
      <c r="A1199" s="1">
        <v>44718</v>
      </c>
      <c r="B1199">
        <v>1</v>
      </c>
      <c r="C1199" s="6" t="str">
        <f>VLOOKUP(Tabella1[[#This Row],[COD. OPERATORE]],Tabella3[],2,FALSE)</f>
        <v>ROBY</v>
      </c>
      <c r="D1199" t="s">
        <v>16</v>
      </c>
      <c r="E1199" t="s">
        <v>178</v>
      </c>
      <c r="F1199">
        <v>3</v>
      </c>
      <c r="G1199" s="6" t="str">
        <f>VLOOKUP(Tabella1[[#This Row],[COD. MACCHINA]],Tabella35[],2,FALSE)</f>
        <v>MUPI matr.1501</v>
      </c>
      <c r="H1199">
        <v>0</v>
      </c>
      <c r="I1199">
        <v>200</v>
      </c>
      <c r="J1199" s="6">
        <f>Tabella1[[#This Row],[ASS. FINALI]]-Tabella1[[#This Row],[ASS.INIZIALI]]</f>
        <v>200</v>
      </c>
      <c r="K1199" t="s">
        <v>20</v>
      </c>
      <c r="M1199" s="6">
        <f>ROUNDDOWN(IF(Tabella1[[#This Row],[DOPPIO OPERATORE '[SI/NO']]]="SI",Tabella1[[#This Row],[DIFFERENZA]]/2,Tabella1[[#This Row],[DIFFERENZA]]),0)</f>
        <v>200</v>
      </c>
      <c r="O1199" s="6">
        <f>Tabella1[[#This Row],[DIFFERENZA EFFETTIVA SE DOPPIO OPERATORE]]-Tabella1[[#This Row],[SCARTI]]</f>
        <v>200</v>
      </c>
      <c r="P1199" s="4">
        <v>0.60416666666666663</v>
      </c>
      <c r="Q1199" s="4">
        <v>0.72916666666666663</v>
      </c>
      <c r="R1199" s="5">
        <f>Tabella1[[#This Row],[ORA FINE MATTINA]]-Tabella1[[#This Row],[ORA INIZIO MATTINA]]</f>
        <v>0.125</v>
      </c>
      <c r="S1199" s="4"/>
      <c r="T1199" s="4"/>
      <c r="U1199" s="5">
        <f>Tabella1[[#This Row],[ORA FINE POMERIGGIO]]-Tabella1[[#This Row],[ORA INIZIO POMERIGGIO]]</f>
        <v>0</v>
      </c>
      <c r="V1199" s="5">
        <f>Tabella1[[#This Row],[TOT. TEMPO POMERIGGIO]]+Tabella1[[#This Row],[TOT. TEMPO MATTINA]]</f>
        <v>0.125</v>
      </c>
      <c r="W1199" s="7">
        <f>((HOUR(Tabella1[[#This Row],[TOT. ORE]])*60)+MINUTE(Tabella1[[#This Row],[TOT. ORE]]))</f>
        <v>180</v>
      </c>
      <c r="Y1199" s="6">
        <f>Tabella1[[#This Row],[TOT. MINUTI]]-Tabella1[[#This Row],[FERMO MACCHINA]]</f>
        <v>180</v>
      </c>
      <c r="Z1199" s="6">
        <f>ROUNDDOWN(Tabella1[[#This Row],[DIFFERENZA EFFETTIVA - SCARTI]]/Tabella1[[#This Row],[TEMPO EFFETTIVO]]*60,0)</f>
        <v>66</v>
      </c>
      <c r="AA1199" t="s">
        <v>452</v>
      </c>
    </row>
    <row r="1200" spans="1:27" x14ac:dyDescent="0.25">
      <c r="A1200" s="1">
        <v>44718</v>
      </c>
      <c r="B1200">
        <v>1</v>
      </c>
      <c r="C1200" s="6" t="str">
        <f>VLOOKUP(Tabella1[[#This Row],[COD. OPERATORE]],Tabella3[],2,FALSE)</f>
        <v>ROBY</v>
      </c>
      <c r="D1200" t="s">
        <v>16</v>
      </c>
      <c r="E1200" t="s">
        <v>211</v>
      </c>
      <c r="F1200">
        <v>3</v>
      </c>
      <c r="G1200" s="6" t="str">
        <f>VLOOKUP(Tabella1[[#This Row],[COD. MACCHINA]],Tabella35[],2,FALSE)</f>
        <v>MUPI matr.1501</v>
      </c>
      <c r="H1200">
        <v>0</v>
      </c>
      <c r="I1200">
        <v>200</v>
      </c>
      <c r="J1200" s="6">
        <f>Tabella1[[#This Row],[ASS. FINALI]]-Tabella1[[#This Row],[ASS.INIZIALI]]</f>
        <v>200</v>
      </c>
      <c r="K1200" t="s">
        <v>20</v>
      </c>
      <c r="M1200" s="6">
        <f>ROUNDDOWN(IF(Tabella1[[#This Row],[DOPPIO OPERATORE '[SI/NO']]]="SI",Tabella1[[#This Row],[DIFFERENZA]]/2,Tabella1[[#This Row],[DIFFERENZA]]),0)</f>
        <v>200</v>
      </c>
      <c r="O1200" s="6">
        <f>Tabella1[[#This Row],[DIFFERENZA EFFETTIVA SE DOPPIO OPERATORE]]-Tabella1[[#This Row],[SCARTI]]</f>
        <v>200</v>
      </c>
      <c r="P1200" s="4">
        <v>0.60416666666666663</v>
      </c>
      <c r="Q1200" s="4">
        <v>0.72916666666666663</v>
      </c>
      <c r="R1200" s="5">
        <f>Tabella1[[#This Row],[ORA FINE MATTINA]]-Tabella1[[#This Row],[ORA INIZIO MATTINA]]</f>
        <v>0.125</v>
      </c>
      <c r="S1200" s="4"/>
      <c r="T1200" s="4"/>
      <c r="U1200" s="5">
        <f>Tabella1[[#This Row],[ORA FINE POMERIGGIO]]-Tabella1[[#This Row],[ORA INIZIO POMERIGGIO]]</f>
        <v>0</v>
      </c>
      <c r="V1200" s="5">
        <f>Tabella1[[#This Row],[TOT. TEMPO POMERIGGIO]]+Tabella1[[#This Row],[TOT. TEMPO MATTINA]]</f>
        <v>0.125</v>
      </c>
      <c r="W1200" s="7">
        <f>((HOUR(Tabella1[[#This Row],[TOT. ORE]])*60)+MINUTE(Tabella1[[#This Row],[TOT. ORE]]))</f>
        <v>180</v>
      </c>
      <c r="Y1200" s="6">
        <f>Tabella1[[#This Row],[TOT. MINUTI]]-Tabella1[[#This Row],[FERMO MACCHINA]]</f>
        <v>180</v>
      </c>
      <c r="Z1200" s="6">
        <f>ROUNDDOWN(Tabella1[[#This Row],[DIFFERENZA EFFETTIVA - SCARTI]]/Tabella1[[#This Row],[TEMPO EFFETTIVO]]*60,0)</f>
        <v>66</v>
      </c>
      <c r="AA1200" t="s">
        <v>452</v>
      </c>
    </row>
    <row r="1201" spans="1:27" x14ac:dyDescent="0.25">
      <c r="A1201" s="1">
        <v>44719</v>
      </c>
      <c r="B1201">
        <v>1</v>
      </c>
      <c r="C1201" s="6" t="str">
        <f>VLOOKUP(Tabella1[[#This Row],[COD. OPERATORE]],Tabella3[],2,FALSE)</f>
        <v>ROBY</v>
      </c>
      <c r="D1201" t="s">
        <v>16</v>
      </c>
      <c r="E1201" t="s">
        <v>178</v>
      </c>
      <c r="F1201">
        <v>3</v>
      </c>
      <c r="G1201" s="6" t="str">
        <f>VLOOKUP(Tabella1[[#This Row],[COD. MACCHINA]],Tabella35[],2,FALSE)</f>
        <v>MUPI matr.1501</v>
      </c>
      <c r="H1201">
        <v>200</v>
      </c>
      <c r="I1201">
        <v>250</v>
      </c>
      <c r="J1201" s="6">
        <f>Tabella1[[#This Row],[ASS. FINALI]]-Tabella1[[#This Row],[ASS.INIZIALI]]</f>
        <v>50</v>
      </c>
      <c r="K1201" t="s">
        <v>20</v>
      </c>
      <c r="M1201" s="6">
        <f>ROUNDDOWN(IF(Tabella1[[#This Row],[DOPPIO OPERATORE '[SI/NO']]]="SI",Tabella1[[#This Row],[DIFFERENZA]]/2,Tabella1[[#This Row],[DIFFERENZA]]),0)</f>
        <v>50</v>
      </c>
      <c r="O1201" s="6">
        <f>Tabella1[[#This Row],[DIFFERENZA EFFETTIVA SE DOPPIO OPERATORE]]-Tabella1[[#This Row],[SCARTI]]</f>
        <v>50</v>
      </c>
      <c r="P1201" s="4">
        <v>0.33333333333333331</v>
      </c>
      <c r="Q1201" s="4">
        <v>0.3611111111111111</v>
      </c>
      <c r="R1201" s="5">
        <f>Tabella1[[#This Row],[ORA FINE MATTINA]]-Tabella1[[#This Row],[ORA INIZIO MATTINA]]</f>
        <v>2.777777777777779E-2</v>
      </c>
      <c r="S1201" s="4"/>
      <c r="T1201" s="4"/>
      <c r="U1201" s="5">
        <f>Tabella1[[#This Row],[ORA FINE POMERIGGIO]]-Tabella1[[#This Row],[ORA INIZIO POMERIGGIO]]</f>
        <v>0</v>
      </c>
      <c r="V1201" s="5">
        <f>Tabella1[[#This Row],[TOT. TEMPO POMERIGGIO]]+Tabella1[[#This Row],[TOT. TEMPO MATTINA]]</f>
        <v>2.777777777777779E-2</v>
      </c>
      <c r="W1201" s="7">
        <f>((HOUR(Tabella1[[#This Row],[TOT. ORE]])*60)+MINUTE(Tabella1[[#This Row],[TOT. ORE]]))</f>
        <v>40</v>
      </c>
      <c r="Y1201" s="6">
        <f>Tabella1[[#This Row],[TOT. MINUTI]]-Tabella1[[#This Row],[FERMO MACCHINA]]</f>
        <v>40</v>
      </c>
      <c r="Z1201" s="6">
        <f>ROUNDDOWN(Tabella1[[#This Row],[DIFFERENZA EFFETTIVA - SCARTI]]/Tabella1[[#This Row],[TEMPO EFFETTIVO]]*60,0)</f>
        <v>75</v>
      </c>
      <c r="AA1201" t="s">
        <v>453</v>
      </c>
    </row>
    <row r="1202" spans="1:27" x14ac:dyDescent="0.25">
      <c r="A1202" s="1">
        <v>44719</v>
      </c>
      <c r="B1202">
        <v>1</v>
      </c>
      <c r="C1202" s="6" t="str">
        <f>VLOOKUP(Tabella1[[#This Row],[COD. OPERATORE]],Tabella3[],2,FALSE)</f>
        <v>ROBY</v>
      </c>
      <c r="D1202" t="s">
        <v>16</v>
      </c>
      <c r="E1202" t="s">
        <v>211</v>
      </c>
      <c r="F1202">
        <v>3</v>
      </c>
      <c r="G1202" s="6" t="str">
        <f>VLOOKUP(Tabella1[[#This Row],[COD. MACCHINA]],Tabella35[],2,FALSE)</f>
        <v>MUPI matr.1501</v>
      </c>
      <c r="H1202">
        <v>200</v>
      </c>
      <c r="I1202">
        <v>250</v>
      </c>
      <c r="J1202" s="6">
        <f>Tabella1[[#This Row],[ASS. FINALI]]-Tabella1[[#This Row],[ASS.INIZIALI]]</f>
        <v>50</v>
      </c>
      <c r="K1202" t="s">
        <v>20</v>
      </c>
      <c r="M1202" s="6">
        <f>ROUNDDOWN(IF(Tabella1[[#This Row],[DOPPIO OPERATORE '[SI/NO']]]="SI",Tabella1[[#This Row],[DIFFERENZA]]/2,Tabella1[[#This Row],[DIFFERENZA]]),0)</f>
        <v>50</v>
      </c>
      <c r="O1202" s="6">
        <f>Tabella1[[#This Row],[DIFFERENZA EFFETTIVA SE DOPPIO OPERATORE]]-Tabella1[[#This Row],[SCARTI]]</f>
        <v>50</v>
      </c>
      <c r="P1202" s="4">
        <v>0.33333333333333331</v>
      </c>
      <c r="Q1202" s="4">
        <v>0.3611111111111111</v>
      </c>
      <c r="R1202" s="5">
        <f>Tabella1[[#This Row],[ORA FINE MATTINA]]-Tabella1[[#This Row],[ORA INIZIO MATTINA]]</f>
        <v>2.777777777777779E-2</v>
      </c>
      <c r="S1202" s="4"/>
      <c r="T1202" s="4"/>
      <c r="U1202" s="5">
        <f>Tabella1[[#This Row],[ORA FINE POMERIGGIO]]-Tabella1[[#This Row],[ORA INIZIO POMERIGGIO]]</f>
        <v>0</v>
      </c>
      <c r="V1202" s="5">
        <f>Tabella1[[#This Row],[TOT. TEMPO POMERIGGIO]]+Tabella1[[#This Row],[TOT. TEMPO MATTINA]]</f>
        <v>2.777777777777779E-2</v>
      </c>
      <c r="W1202" s="7">
        <f>((HOUR(Tabella1[[#This Row],[TOT. ORE]])*60)+MINUTE(Tabella1[[#This Row],[TOT. ORE]]))</f>
        <v>40</v>
      </c>
      <c r="Y1202" s="6">
        <f>Tabella1[[#This Row],[TOT. MINUTI]]-Tabella1[[#This Row],[FERMO MACCHINA]]</f>
        <v>40</v>
      </c>
      <c r="Z1202" s="6">
        <f>ROUNDDOWN(Tabella1[[#This Row],[DIFFERENZA EFFETTIVA - SCARTI]]/Tabella1[[#This Row],[TEMPO EFFETTIVO]]*60,0)</f>
        <v>75</v>
      </c>
      <c r="AA1202" t="s">
        <v>453</v>
      </c>
    </row>
    <row r="1203" spans="1:27" x14ac:dyDescent="0.25">
      <c r="A1203" s="1">
        <v>44719</v>
      </c>
      <c r="B1203">
        <v>1</v>
      </c>
      <c r="C1203" s="6" t="str">
        <f>VLOOKUP(Tabella1[[#This Row],[COD. OPERATORE]],Tabella3[],2,FALSE)</f>
        <v>ROBY</v>
      </c>
      <c r="D1203" t="s">
        <v>16</v>
      </c>
      <c r="E1203" t="s">
        <v>178</v>
      </c>
      <c r="F1203">
        <v>2</v>
      </c>
      <c r="G1203" s="6" t="str">
        <f>VLOOKUP(Tabella1[[#This Row],[COD. MACCHINA]],Tabella35[],2,FALSE)</f>
        <v>MUPI matr.1252</v>
      </c>
      <c r="H1203">
        <v>0</v>
      </c>
      <c r="I1203">
        <v>221</v>
      </c>
      <c r="J1203" s="6">
        <f>Tabella1[[#This Row],[ASS. FINALI]]-Tabella1[[#This Row],[ASS.INIZIALI]]</f>
        <v>221</v>
      </c>
      <c r="K1203" t="s">
        <v>20</v>
      </c>
      <c r="M1203" s="6">
        <f>ROUNDDOWN(IF(Tabella1[[#This Row],[DOPPIO OPERATORE '[SI/NO']]]="SI",Tabella1[[#This Row],[DIFFERENZA]]/2,Tabella1[[#This Row],[DIFFERENZA]]),0)</f>
        <v>221</v>
      </c>
      <c r="O1203" s="6">
        <f>Tabella1[[#This Row],[DIFFERENZA EFFETTIVA SE DOPPIO OPERATORE]]-Tabella1[[#This Row],[SCARTI]]</f>
        <v>221</v>
      </c>
      <c r="P1203" s="4">
        <v>0.3611111111111111</v>
      </c>
      <c r="Q1203" s="4">
        <v>0.47222222222222227</v>
      </c>
      <c r="R1203" s="5">
        <f>Tabella1[[#This Row],[ORA FINE MATTINA]]-Tabella1[[#This Row],[ORA INIZIO MATTINA]]</f>
        <v>0.11111111111111116</v>
      </c>
      <c r="S1203" s="4"/>
      <c r="T1203" s="4"/>
      <c r="U1203" s="5">
        <f>Tabella1[[#This Row],[ORA FINE POMERIGGIO]]-Tabella1[[#This Row],[ORA INIZIO POMERIGGIO]]</f>
        <v>0</v>
      </c>
      <c r="V1203" s="5">
        <f>Tabella1[[#This Row],[TOT. TEMPO POMERIGGIO]]+Tabella1[[#This Row],[TOT. TEMPO MATTINA]]</f>
        <v>0.11111111111111116</v>
      </c>
      <c r="W1203" s="7">
        <f>((HOUR(Tabella1[[#This Row],[TOT. ORE]])*60)+MINUTE(Tabella1[[#This Row],[TOT. ORE]]))</f>
        <v>160</v>
      </c>
      <c r="Y1203" s="6">
        <f>Tabella1[[#This Row],[TOT. MINUTI]]-Tabella1[[#This Row],[FERMO MACCHINA]]</f>
        <v>160</v>
      </c>
      <c r="Z1203" s="6">
        <f>ROUNDDOWN(Tabella1[[#This Row],[DIFFERENZA EFFETTIVA - SCARTI]]/Tabella1[[#This Row],[TEMPO EFFETTIVO]]*60,0)</f>
        <v>82</v>
      </c>
      <c r="AA1203" t="s">
        <v>453</v>
      </c>
    </row>
    <row r="1204" spans="1:27" x14ac:dyDescent="0.25">
      <c r="A1204" s="1">
        <v>44719</v>
      </c>
      <c r="B1204">
        <v>1</v>
      </c>
      <c r="C1204" s="6" t="str">
        <f>VLOOKUP(Tabella1[[#This Row],[COD. OPERATORE]],Tabella3[],2,FALSE)</f>
        <v>ROBY</v>
      </c>
      <c r="D1204" t="s">
        <v>16</v>
      </c>
      <c r="E1204" t="s">
        <v>211</v>
      </c>
      <c r="F1204">
        <v>2</v>
      </c>
      <c r="G1204" s="6" t="str">
        <f>VLOOKUP(Tabella1[[#This Row],[COD. MACCHINA]],Tabella35[],2,FALSE)</f>
        <v>MUPI matr.1252</v>
      </c>
      <c r="H1204">
        <v>0</v>
      </c>
      <c r="I1204">
        <v>221</v>
      </c>
      <c r="J1204" s="6">
        <f>Tabella1[[#This Row],[ASS. FINALI]]-Tabella1[[#This Row],[ASS.INIZIALI]]</f>
        <v>221</v>
      </c>
      <c r="K1204" t="s">
        <v>20</v>
      </c>
      <c r="M1204" s="6">
        <f>ROUNDDOWN(IF(Tabella1[[#This Row],[DOPPIO OPERATORE '[SI/NO']]]="SI",Tabella1[[#This Row],[DIFFERENZA]]/2,Tabella1[[#This Row],[DIFFERENZA]]),0)</f>
        <v>221</v>
      </c>
      <c r="O1204" s="6">
        <f>Tabella1[[#This Row],[DIFFERENZA EFFETTIVA SE DOPPIO OPERATORE]]-Tabella1[[#This Row],[SCARTI]]</f>
        <v>221</v>
      </c>
      <c r="P1204" s="4">
        <v>0.3611111111111111</v>
      </c>
      <c r="Q1204" s="4">
        <v>0.47222222222222227</v>
      </c>
      <c r="R1204" s="5">
        <f>Tabella1[[#This Row],[ORA FINE MATTINA]]-Tabella1[[#This Row],[ORA INIZIO MATTINA]]</f>
        <v>0.11111111111111116</v>
      </c>
      <c r="S1204" s="4"/>
      <c r="T1204" s="4"/>
      <c r="U1204" s="5">
        <f>Tabella1[[#This Row],[ORA FINE POMERIGGIO]]-Tabella1[[#This Row],[ORA INIZIO POMERIGGIO]]</f>
        <v>0</v>
      </c>
      <c r="V1204" s="5">
        <f>Tabella1[[#This Row],[TOT. TEMPO POMERIGGIO]]+Tabella1[[#This Row],[TOT. TEMPO MATTINA]]</f>
        <v>0.11111111111111116</v>
      </c>
      <c r="W1204" s="7">
        <f>((HOUR(Tabella1[[#This Row],[TOT. ORE]])*60)+MINUTE(Tabella1[[#This Row],[TOT. ORE]]))</f>
        <v>160</v>
      </c>
      <c r="Y1204" s="6">
        <f>Tabella1[[#This Row],[TOT. MINUTI]]-Tabella1[[#This Row],[FERMO MACCHINA]]</f>
        <v>160</v>
      </c>
      <c r="Z1204" s="6">
        <f>ROUNDDOWN(Tabella1[[#This Row],[DIFFERENZA EFFETTIVA - SCARTI]]/Tabella1[[#This Row],[TEMPO EFFETTIVO]]*60,0)</f>
        <v>82</v>
      </c>
      <c r="AA1204" t="s">
        <v>453</v>
      </c>
    </row>
    <row r="1205" spans="1:27" x14ac:dyDescent="0.25">
      <c r="A1205" s="1">
        <v>44719</v>
      </c>
      <c r="B1205">
        <v>1</v>
      </c>
      <c r="C1205" s="6" t="str">
        <f>VLOOKUP(Tabella1[[#This Row],[COD. OPERATORE]],Tabella3[],2,FALSE)</f>
        <v>ROBY</v>
      </c>
      <c r="D1205" t="s">
        <v>16</v>
      </c>
      <c r="E1205" t="s">
        <v>178</v>
      </c>
      <c r="F1205">
        <v>3</v>
      </c>
      <c r="G1205" s="6" t="str">
        <f>VLOOKUP(Tabella1[[#This Row],[COD. MACCHINA]],Tabella35[],2,FALSE)</f>
        <v>MUPI matr.1501</v>
      </c>
      <c r="H1205">
        <v>0</v>
      </c>
      <c r="I1205">
        <v>200</v>
      </c>
      <c r="J1205" s="6">
        <f>Tabella1[[#This Row],[ASS. FINALI]]-Tabella1[[#This Row],[ASS.INIZIALI]]</f>
        <v>200</v>
      </c>
      <c r="K1205" t="s">
        <v>20</v>
      </c>
      <c r="M1205" s="6">
        <f>ROUNDDOWN(IF(Tabella1[[#This Row],[DOPPIO OPERATORE '[SI/NO']]]="SI",Tabella1[[#This Row],[DIFFERENZA]]/2,Tabella1[[#This Row],[DIFFERENZA]]),0)</f>
        <v>200</v>
      </c>
      <c r="O1205" s="6">
        <f>Tabella1[[#This Row],[DIFFERENZA EFFETTIVA SE DOPPIO OPERATORE]]-Tabella1[[#This Row],[SCARTI]]</f>
        <v>200</v>
      </c>
      <c r="P1205" s="4">
        <v>0.47222222222222227</v>
      </c>
      <c r="Q1205" s="4">
        <v>0.5</v>
      </c>
      <c r="R1205" s="5">
        <f>Tabella1[[#This Row],[ORA FINE MATTINA]]-Tabella1[[#This Row],[ORA INIZIO MATTINA]]</f>
        <v>2.7777777777777735E-2</v>
      </c>
      <c r="S1205" s="4">
        <v>0.5625</v>
      </c>
      <c r="T1205" s="4">
        <v>0.67708333333333337</v>
      </c>
      <c r="U1205" s="5">
        <f>Tabella1[[#This Row],[ORA FINE POMERIGGIO]]-Tabella1[[#This Row],[ORA INIZIO POMERIGGIO]]</f>
        <v>0.11458333333333337</v>
      </c>
      <c r="V1205" s="5">
        <f>Tabella1[[#This Row],[TOT. TEMPO POMERIGGIO]]+Tabella1[[#This Row],[TOT. TEMPO MATTINA]]</f>
        <v>0.1423611111111111</v>
      </c>
      <c r="W1205" s="7">
        <f>((HOUR(Tabella1[[#This Row],[TOT. ORE]])*60)+MINUTE(Tabella1[[#This Row],[TOT. ORE]]))</f>
        <v>205</v>
      </c>
      <c r="Y1205" s="6">
        <f>Tabella1[[#This Row],[TOT. MINUTI]]-Tabella1[[#This Row],[FERMO MACCHINA]]</f>
        <v>205</v>
      </c>
      <c r="Z1205" s="6">
        <f>ROUNDDOWN(Tabella1[[#This Row],[DIFFERENZA EFFETTIVA - SCARTI]]/Tabella1[[#This Row],[TEMPO EFFETTIVO]]*60,0)</f>
        <v>58</v>
      </c>
      <c r="AA1205" t="s">
        <v>452</v>
      </c>
    </row>
    <row r="1206" spans="1:27" x14ac:dyDescent="0.25">
      <c r="A1206" s="1">
        <v>44719</v>
      </c>
      <c r="B1206">
        <v>1</v>
      </c>
      <c r="C1206" s="6" t="str">
        <f>VLOOKUP(Tabella1[[#This Row],[COD. OPERATORE]],Tabella3[],2,FALSE)</f>
        <v>ROBY</v>
      </c>
      <c r="D1206" t="s">
        <v>16</v>
      </c>
      <c r="E1206" t="s">
        <v>211</v>
      </c>
      <c r="F1206">
        <v>3</v>
      </c>
      <c r="G1206" s="6" t="str">
        <f>VLOOKUP(Tabella1[[#This Row],[COD. MACCHINA]],Tabella35[],2,FALSE)</f>
        <v>MUPI matr.1501</v>
      </c>
      <c r="H1206">
        <v>0</v>
      </c>
      <c r="I1206">
        <v>200</v>
      </c>
      <c r="J1206" s="6">
        <f>Tabella1[[#This Row],[ASS. FINALI]]-Tabella1[[#This Row],[ASS.INIZIALI]]</f>
        <v>200</v>
      </c>
      <c r="K1206" t="s">
        <v>20</v>
      </c>
      <c r="M1206" s="6">
        <f>ROUNDDOWN(IF(Tabella1[[#This Row],[DOPPIO OPERATORE '[SI/NO']]]="SI",Tabella1[[#This Row],[DIFFERENZA]]/2,Tabella1[[#This Row],[DIFFERENZA]]),0)</f>
        <v>200</v>
      </c>
      <c r="O1206" s="6">
        <f>Tabella1[[#This Row],[DIFFERENZA EFFETTIVA SE DOPPIO OPERATORE]]-Tabella1[[#This Row],[SCARTI]]</f>
        <v>200</v>
      </c>
      <c r="P1206" s="4">
        <v>0.47222222222222227</v>
      </c>
      <c r="Q1206" s="4">
        <v>0.5</v>
      </c>
      <c r="R1206" s="5">
        <f>Tabella1[[#This Row],[ORA FINE MATTINA]]-Tabella1[[#This Row],[ORA INIZIO MATTINA]]</f>
        <v>2.7777777777777735E-2</v>
      </c>
      <c r="S1206" s="4">
        <v>0.5625</v>
      </c>
      <c r="T1206" s="4">
        <v>0.69791666666666663</v>
      </c>
      <c r="U1206" s="5">
        <f>Tabella1[[#This Row],[ORA FINE POMERIGGIO]]-Tabella1[[#This Row],[ORA INIZIO POMERIGGIO]]</f>
        <v>0.13541666666666663</v>
      </c>
      <c r="V1206" s="5">
        <f>Tabella1[[#This Row],[TOT. TEMPO POMERIGGIO]]+Tabella1[[#This Row],[TOT. TEMPO MATTINA]]</f>
        <v>0.16319444444444436</v>
      </c>
      <c r="W1206" s="7">
        <f>((HOUR(Tabella1[[#This Row],[TOT. ORE]])*60)+MINUTE(Tabella1[[#This Row],[TOT. ORE]]))</f>
        <v>235</v>
      </c>
      <c r="Y1206" s="6">
        <f>Tabella1[[#This Row],[TOT. MINUTI]]-Tabella1[[#This Row],[FERMO MACCHINA]]</f>
        <v>235</v>
      </c>
      <c r="Z1206" s="6">
        <f>ROUNDDOWN(Tabella1[[#This Row],[DIFFERENZA EFFETTIVA - SCARTI]]/Tabella1[[#This Row],[TEMPO EFFETTIVO]]*60,0)</f>
        <v>51</v>
      </c>
      <c r="AA1206" t="s">
        <v>453</v>
      </c>
    </row>
    <row r="1207" spans="1:27" x14ac:dyDescent="0.25">
      <c r="A1207" s="1">
        <v>44713</v>
      </c>
      <c r="B1207">
        <v>33</v>
      </c>
      <c r="C1207" s="6" t="str">
        <f>VLOOKUP(Tabella1[[#This Row],[COD. OPERATORE]],Tabella3[],2,FALSE)</f>
        <v>KETTY</v>
      </c>
      <c r="D1207" t="s">
        <v>54</v>
      </c>
      <c r="E1207" t="s">
        <v>115</v>
      </c>
      <c r="F1207" t="s">
        <v>64</v>
      </c>
      <c r="G1207" s="6" t="str">
        <f>VLOOKUP(Tabella1[[#This Row],[COD. MACCHINA]],Tabella35[],2,FALSE)</f>
        <v>MANUALE</v>
      </c>
      <c r="H1207">
        <v>0</v>
      </c>
      <c r="I1207">
        <v>15855</v>
      </c>
      <c r="J1207" s="6">
        <f>Tabella1[[#This Row],[ASS. FINALI]]-Tabella1[[#This Row],[ASS.INIZIALI]]</f>
        <v>15855</v>
      </c>
      <c r="K1207" t="s">
        <v>20</v>
      </c>
      <c r="M1207" s="6">
        <f>ROUNDDOWN(IF(Tabella1[[#This Row],[DOPPIO OPERATORE '[SI/NO']]]="SI",Tabella1[[#This Row],[DIFFERENZA]]/2,Tabella1[[#This Row],[DIFFERENZA]]),0)</f>
        <v>15855</v>
      </c>
      <c r="O1207" s="6">
        <f>Tabella1[[#This Row],[DIFFERENZA EFFETTIVA SE DOPPIO OPERATORE]]-Tabella1[[#This Row],[SCARTI]]</f>
        <v>15855</v>
      </c>
      <c r="P1207" s="4">
        <v>0.33333333333333331</v>
      </c>
      <c r="Q1207" s="4">
        <v>0.36805555555555558</v>
      </c>
      <c r="R1207" s="5">
        <f>Tabella1[[#This Row],[ORA FINE MATTINA]]-Tabella1[[#This Row],[ORA INIZIO MATTINA]]</f>
        <v>3.4722222222222265E-2</v>
      </c>
      <c r="S1207" s="4"/>
      <c r="T1207" s="4"/>
      <c r="U1207" s="5">
        <f>Tabella1[[#This Row],[ORA FINE POMERIGGIO]]-Tabella1[[#This Row],[ORA INIZIO POMERIGGIO]]</f>
        <v>0</v>
      </c>
      <c r="V1207" s="5">
        <f>Tabella1[[#This Row],[TOT. TEMPO POMERIGGIO]]+Tabella1[[#This Row],[TOT. TEMPO MATTINA]]</f>
        <v>3.4722222222222265E-2</v>
      </c>
      <c r="W1207" s="7">
        <f>((HOUR(Tabella1[[#This Row],[TOT. ORE]])*60)+MINUTE(Tabella1[[#This Row],[TOT. ORE]]))</f>
        <v>50</v>
      </c>
      <c r="Y1207" s="6">
        <f>Tabella1[[#This Row],[TOT. MINUTI]]-Tabella1[[#This Row],[FERMO MACCHINA]]</f>
        <v>50</v>
      </c>
      <c r="Z1207" s="6">
        <f>ROUNDDOWN(Tabella1[[#This Row],[DIFFERENZA EFFETTIVA - SCARTI]]/Tabella1[[#This Row],[TEMPO EFFETTIVO]]*60,0)</f>
        <v>19026</v>
      </c>
    </row>
    <row r="1208" spans="1:27" x14ac:dyDescent="0.25">
      <c r="A1208" s="1">
        <v>44713</v>
      </c>
      <c r="B1208">
        <v>33</v>
      </c>
      <c r="C1208" s="6" t="str">
        <f>VLOOKUP(Tabella1[[#This Row],[COD. OPERATORE]],Tabella3[],2,FALSE)</f>
        <v>KETTY</v>
      </c>
      <c r="D1208" t="s">
        <v>56</v>
      </c>
      <c r="E1208" t="s">
        <v>86</v>
      </c>
      <c r="F1208" t="s">
        <v>64</v>
      </c>
      <c r="G1208" s="6" t="str">
        <f>VLOOKUP(Tabella1[[#This Row],[COD. MACCHINA]],Tabella35[],2,FALSE)</f>
        <v>MANUALE</v>
      </c>
      <c r="H1208">
        <v>0</v>
      </c>
      <c r="I1208">
        <v>200</v>
      </c>
      <c r="J1208" s="6">
        <f>Tabella1[[#This Row],[ASS. FINALI]]-Tabella1[[#This Row],[ASS.INIZIALI]]</f>
        <v>200</v>
      </c>
      <c r="K1208" t="s">
        <v>20</v>
      </c>
      <c r="M1208" s="6">
        <f>ROUNDDOWN(IF(Tabella1[[#This Row],[DOPPIO OPERATORE '[SI/NO']]]="SI",Tabella1[[#This Row],[DIFFERENZA]]/2,Tabella1[[#This Row],[DIFFERENZA]]),0)</f>
        <v>200</v>
      </c>
      <c r="O1208" s="6">
        <f>Tabella1[[#This Row],[DIFFERENZA EFFETTIVA SE DOPPIO OPERATORE]]-Tabella1[[#This Row],[SCARTI]]</f>
        <v>200</v>
      </c>
      <c r="P1208" s="4">
        <v>0.36805555555555558</v>
      </c>
      <c r="Q1208" s="4">
        <v>0.41666666666666669</v>
      </c>
      <c r="R1208" s="5">
        <f>Tabella1[[#This Row],[ORA FINE MATTINA]]-Tabella1[[#This Row],[ORA INIZIO MATTINA]]</f>
        <v>4.8611111111111105E-2</v>
      </c>
      <c r="S1208" s="4"/>
      <c r="T1208" s="4"/>
      <c r="U1208" s="5">
        <f>Tabella1[[#This Row],[ORA FINE POMERIGGIO]]-Tabella1[[#This Row],[ORA INIZIO POMERIGGIO]]</f>
        <v>0</v>
      </c>
      <c r="V1208" s="5">
        <f>Tabella1[[#This Row],[TOT. TEMPO POMERIGGIO]]+Tabella1[[#This Row],[TOT. TEMPO MATTINA]]</f>
        <v>4.8611111111111105E-2</v>
      </c>
      <c r="W1208" s="7">
        <f>((HOUR(Tabella1[[#This Row],[TOT. ORE]])*60)+MINUTE(Tabella1[[#This Row],[TOT. ORE]]))</f>
        <v>70</v>
      </c>
      <c r="Y1208" s="6">
        <f>Tabella1[[#This Row],[TOT. MINUTI]]-Tabella1[[#This Row],[FERMO MACCHINA]]</f>
        <v>70</v>
      </c>
      <c r="Z1208" s="6">
        <f>ROUNDDOWN(Tabella1[[#This Row],[DIFFERENZA EFFETTIVA - SCARTI]]/Tabella1[[#This Row],[TEMPO EFFETTIVO]]*60,0)</f>
        <v>171</v>
      </c>
    </row>
    <row r="1209" spans="1:27" x14ac:dyDescent="0.25">
      <c r="A1209" s="1">
        <v>44713</v>
      </c>
      <c r="B1209">
        <v>33</v>
      </c>
      <c r="C1209" s="6" t="str">
        <f>VLOOKUP(Tabella1[[#This Row],[COD. OPERATORE]],Tabella3[],2,FALSE)</f>
        <v>KETTY</v>
      </c>
      <c r="D1209" t="s">
        <v>16</v>
      </c>
      <c r="E1209" t="s">
        <v>62</v>
      </c>
      <c r="F1209">
        <v>9</v>
      </c>
      <c r="G1209" s="6" t="str">
        <f>VLOOKUP(Tabella1[[#This Row],[COD. MACCHINA]],Tabella35[],2,FALSE)</f>
        <v>MONTAGGIO ANELLINI</v>
      </c>
      <c r="H1209">
        <v>0</v>
      </c>
      <c r="I1209">
        <v>3000</v>
      </c>
      <c r="J1209" s="6">
        <f>Tabella1[[#This Row],[ASS. FINALI]]-Tabella1[[#This Row],[ASS.INIZIALI]]</f>
        <v>3000</v>
      </c>
      <c r="K1209" t="s">
        <v>20</v>
      </c>
      <c r="M1209" s="6">
        <f>ROUNDDOWN(IF(Tabella1[[#This Row],[DOPPIO OPERATORE '[SI/NO']]]="SI",Tabella1[[#This Row],[DIFFERENZA]]/2,Tabella1[[#This Row],[DIFFERENZA]]),0)</f>
        <v>3000</v>
      </c>
      <c r="O1209" s="6">
        <f>Tabella1[[#This Row],[DIFFERENZA EFFETTIVA SE DOPPIO OPERATORE]]-Tabella1[[#This Row],[SCARTI]]</f>
        <v>3000</v>
      </c>
      <c r="P1209" s="4">
        <v>0.41666666666666669</v>
      </c>
      <c r="Q1209" s="4">
        <v>0.5</v>
      </c>
      <c r="R1209" s="5">
        <f>Tabella1[[#This Row],[ORA FINE MATTINA]]-Tabella1[[#This Row],[ORA INIZIO MATTINA]]</f>
        <v>8.3333333333333315E-2</v>
      </c>
      <c r="S1209" s="4">
        <v>0.5625</v>
      </c>
      <c r="T1209" s="4">
        <v>0.60069444444444442</v>
      </c>
      <c r="U1209" s="5">
        <f>Tabella1[[#This Row],[ORA FINE POMERIGGIO]]-Tabella1[[#This Row],[ORA INIZIO POMERIGGIO]]</f>
        <v>3.819444444444442E-2</v>
      </c>
      <c r="V1209" s="5">
        <f>Tabella1[[#This Row],[TOT. TEMPO POMERIGGIO]]+Tabella1[[#This Row],[TOT. TEMPO MATTINA]]</f>
        <v>0.12152777777777773</v>
      </c>
      <c r="W1209" s="7">
        <f>((HOUR(Tabella1[[#This Row],[TOT. ORE]])*60)+MINUTE(Tabella1[[#This Row],[TOT. ORE]]))</f>
        <v>175</v>
      </c>
      <c r="Y1209" s="6">
        <f>Tabella1[[#This Row],[TOT. MINUTI]]-Tabella1[[#This Row],[FERMO MACCHINA]]</f>
        <v>175</v>
      </c>
      <c r="Z1209" s="6">
        <f>ROUNDDOWN(Tabella1[[#This Row],[DIFFERENZA EFFETTIVA - SCARTI]]/Tabella1[[#This Row],[TEMPO EFFETTIVO]]*60,0)</f>
        <v>1028</v>
      </c>
    </row>
    <row r="1210" spans="1:27" x14ac:dyDescent="0.25">
      <c r="A1210" s="1">
        <v>44713</v>
      </c>
      <c r="B1210">
        <v>33</v>
      </c>
      <c r="C1210" s="6" t="str">
        <f>VLOOKUP(Tabella1[[#This Row],[COD. OPERATORE]],Tabella3[],2,FALSE)</f>
        <v>KETTY</v>
      </c>
      <c r="D1210" t="s">
        <v>56</v>
      </c>
      <c r="E1210" t="s">
        <v>86</v>
      </c>
      <c r="F1210" t="s">
        <v>64</v>
      </c>
      <c r="G1210" s="6" t="str">
        <f>VLOOKUP(Tabella1[[#This Row],[COD. MACCHINA]],Tabella35[],2,FALSE)</f>
        <v>MANUALE</v>
      </c>
      <c r="H1210">
        <v>600</v>
      </c>
      <c r="I1210">
        <v>1200</v>
      </c>
      <c r="J1210" s="6">
        <f>Tabella1[[#This Row],[ASS. FINALI]]-Tabella1[[#This Row],[ASS.INIZIALI]]</f>
        <v>600</v>
      </c>
      <c r="K1210" t="s">
        <v>20</v>
      </c>
      <c r="M1210" s="6">
        <f>ROUNDDOWN(IF(Tabella1[[#This Row],[DOPPIO OPERATORE '[SI/NO']]]="SI",Tabella1[[#This Row],[DIFFERENZA]]/2,Tabella1[[#This Row],[DIFFERENZA]]),0)</f>
        <v>600</v>
      </c>
      <c r="O1210" s="6">
        <f>Tabella1[[#This Row],[DIFFERENZA EFFETTIVA SE DOPPIO OPERATORE]]-Tabella1[[#This Row],[SCARTI]]</f>
        <v>600</v>
      </c>
      <c r="P1210" s="4">
        <v>0.60069444444444442</v>
      </c>
      <c r="Q1210" s="4">
        <v>0.66666666666666663</v>
      </c>
      <c r="R1210" s="5">
        <f>Tabella1[[#This Row],[ORA FINE MATTINA]]-Tabella1[[#This Row],[ORA INIZIO MATTINA]]</f>
        <v>6.597222222222221E-2</v>
      </c>
      <c r="S1210" s="4"/>
      <c r="T1210" s="4"/>
      <c r="U1210" s="5">
        <f>Tabella1[[#This Row],[ORA FINE POMERIGGIO]]-Tabella1[[#This Row],[ORA INIZIO POMERIGGIO]]</f>
        <v>0</v>
      </c>
      <c r="V1210" s="5">
        <f>Tabella1[[#This Row],[TOT. TEMPO POMERIGGIO]]+Tabella1[[#This Row],[TOT. TEMPO MATTINA]]</f>
        <v>6.597222222222221E-2</v>
      </c>
      <c r="W1210" s="7">
        <f>((HOUR(Tabella1[[#This Row],[TOT. ORE]])*60)+MINUTE(Tabella1[[#This Row],[TOT. ORE]]))</f>
        <v>95</v>
      </c>
      <c r="Y1210" s="6">
        <f>Tabella1[[#This Row],[TOT. MINUTI]]-Tabella1[[#This Row],[FERMO MACCHINA]]</f>
        <v>95</v>
      </c>
      <c r="Z1210" s="6">
        <f>ROUNDDOWN(Tabella1[[#This Row],[DIFFERENZA EFFETTIVA - SCARTI]]/Tabella1[[#This Row],[TEMPO EFFETTIVO]]*60,0)</f>
        <v>378</v>
      </c>
    </row>
    <row r="1211" spans="1:27" x14ac:dyDescent="0.25">
      <c r="A1211" s="1">
        <v>44713</v>
      </c>
      <c r="B1211">
        <v>33</v>
      </c>
      <c r="C1211" s="6" t="str">
        <f>VLOOKUP(Tabella1[[#This Row],[COD. OPERATORE]],Tabella3[],2,FALSE)</f>
        <v>KETTY</v>
      </c>
      <c r="D1211" t="s">
        <v>87</v>
      </c>
      <c r="E1211" t="s">
        <v>454</v>
      </c>
      <c r="F1211" t="s">
        <v>64</v>
      </c>
      <c r="G1211" s="6" t="str">
        <f>VLOOKUP(Tabella1[[#This Row],[COD. MACCHINA]],Tabella35[],2,FALSE)</f>
        <v>MANUALE</v>
      </c>
      <c r="H1211">
        <v>7000</v>
      </c>
      <c r="I1211">
        <v>9800</v>
      </c>
      <c r="J1211" s="6">
        <f>Tabella1[[#This Row],[ASS. FINALI]]-Tabella1[[#This Row],[ASS.INIZIALI]]</f>
        <v>2800</v>
      </c>
      <c r="K1211" t="s">
        <v>20</v>
      </c>
      <c r="M1211" s="6">
        <f>ROUNDDOWN(IF(Tabella1[[#This Row],[DOPPIO OPERATORE '[SI/NO']]]="SI",Tabella1[[#This Row],[DIFFERENZA]]/2,Tabella1[[#This Row],[DIFFERENZA]]),0)</f>
        <v>2800</v>
      </c>
      <c r="O1211" s="6">
        <f>Tabella1[[#This Row],[DIFFERENZA EFFETTIVA SE DOPPIO OPERATORE]]-Tabella1[[#This Row],[SCARTI]]</f>
        <v>2800</v>
      </c>
      <c r="P1211" s="4">
        <v>0.66666666666666663</v>
      </c>
      <c r="Q1211" s="4">
        <v>0.72916666666666663</v>
      </c>
      <c r="R1211" s="5">
        <f>Tabella1[[#This Row],[ORA FINE MATTINA]]-Tabella1[[#This Row],[ORA INIZIO MATTINA]]</f>
        <v>6.25E-2</v>
      </c>
      <c r="S1211" s="4"/>
      <c r="T1211" s="4"/>
      <c r="U1211" s="5">
        <f>Tabella1[[#This Row],[ORA FINE POMERIGGIO]]-Tabella1[[#This Row],[ORA INIZIO POMERIGGIO]]</f>
        <v>0</v>
      </c>
      <c r="V1211" s="5">
        <f>Tabella1[[#This Row],[TOT. TEMPO POMERIGGIO]]+Tabella1[[#This Row],[TOT. TEMPO MATTINA]]</f>
        <v>6.25E-2</v>
      </c>
      <c r="W1211" s="7">
        <f>((HOUR(Tabella1[[#This Row],[TOT. ORE]])*60)+MINUTE(Tabella1[[#This Row],[TOT. ORE]]))</f>
        <v>90</v>
      </c>
      <c r="Y1211" s="6">
        <f>Tabella1[[#This Row],[TOT. MINUTI]]-Tabella1[[#This Row],[FERMO MACCHINA]]</f>
        <v>90</v>
      </c>
      <c r="Z1211" s="6">
        <f>ROUNDDOWN(Tabella1[[#This Row],[DIFFERENZA EFFETTIVA - SCARTI]]/Tabella1[[#This Row],[TEMPO EFFETTIVO]]*60,0)</f>
        <v>1866</v>
      </c>
    </row>
    <row r="1212" spans="1:27" x14ac:dyDescent="0.25">
      <c r="A1212" s="1">
        <v>44719</v>
      </c>
      <c r="B1212">
        <v>33</v>
      </c>
      <c r="C1212" s="6" t="str">
        <f>VLOOKUP(Tabella1[[#This Row],[COD. OPERATORE]],Tabella3[],2,FALSE)</f>
        <v>KETTY</v>
      </c>
      <c r="D1212" t="s">
        <v>74</v>
      </c>
      <c r="E1212" t="s">
        <v>142</v>
      </c>
      <c r="F1212">
        <v>4</v>
      </c>
      <c r="G1212" s="6" t="str">
        <f>VLOOKUP(Tabella1[[#This Row],[COD. MACCHINA]],Tabella35[],2,FALSE)</f>
        <v>LASER VERDE</v>
      </c>
      <c r="H1212">
        <v>0</v>
      </c>
      <c r="I1212">
        <v>1088</v>
      </c>
      <c r="J1212" s="6">
        <f>Tabella1[[#This Row],[ASS. FINALI]]-Tabella1[[#This Row],[ASS.INIZIALI]]</f>
        <v>1088</v>
      </c>
      <c r="K1212" t="s">
        <v>20</v>
      </c>
      <c r="M1212" s="6">
        <f>ROUNDDOWN(IF(Tabella1[[#This Row],[DOPPIO OPERATORE '[SI/NO']]]="SI",Tabella1[[#This Row],[DIFFERENZA]]/2,Tabella1[[#This Row],[DIFFERENZA]]),0)</f>
        <v>1088</v>
      </c>
      <c r="O1212" s="6">
        <f>Tabella1[[#This Row],[DIFFERENZA EFFETTIVA SE DOPPIO OPERATORE]]-Tabella1[[#This Row],[SCARTI]]</f>
        <v>1088</v>
      </c>
      <c r="P1212" s="4">
        <v>0.33333333333333331</v>
      </c>
      <c r="Q1212" s="4">
        <v>0.5</v>
      </c>
      <c r="R1212" s="5">
        <f>Tabella1[[#This Row],[ORA FINE MATTINA]]-Tabella1[[#This Row],[ORA INIZIO MATTINA]]</f>
        <v>0.16666666666666669</v>
      </c>
      <c r="S1212" s="4">
        <v>0.5625</v>
      </c>
      <c r="T1212" s="4">
        <v>0.65972222222222221</v>
      </c>
      <c r="U1212" s="5">
        <f>Tabella1[[#This Row],[ORA FINE POMERIGGIO]]-Tabella1[[#This Row],[ORA INIZIO POMERIGGIO]]</f>
        <v>9.722222222222221E-2</v>
      </c>
      <c r="V1212" s="5">
        <f>Tabella1[[#This Row],[TOT. TEMPO POMERIGGIO]]+Tabella1[[#This Row],[TOT. TEMPO MATTINA]]</f>
        <v>0.2638888888888889</v>
      </c>
      <c r="W1212" s="7">
        <f>((HOUR(Tabella1[[#This Row],[TOT. ORE]])*60)+MINUTE(Tabella1[[#This Row],[TOT. ORE]]))</f>
        <v>380</v>
      </c>
      <c r="Y1212" s="6">
        <f>Tabella1[[#This Row],[TOT. MINUTI]]-Tabella1[[#This Row],[FERMO MACCHINA]]</f>
        <v>380</v>
      </c>
      <c r="Z1212" s="6">
        <f>ROUNDDOWN(Tabella1[[#This Row],[DIFFERENZA EFFETTIVA - SCARTI]]/Tabella1[[#This Row],[TEMPO EFFETTIVO]]*60,0)</f>
        <v>171</v>
      </c>
    </row>
    <row r="1213" spans="1:27" x14ac:dyDescent="0.25">
      <c r="A1213" s="1">
        <v>44719</v>
      </c>
      <c r="B1213">
        <v>33</v>
      </c>
      <c r="C1213" s="6" t="str">
        <f>VLOOKUP(Tabella1[[#This Row],[COD. OPERATORE]],Tabella3[],2,FALSE)</f>
        <v>KETTY</v>
      </c>
      <c r="D1213" t="s">
        <v>16</v>
      </c>
      <c r="E1213" t="s">
        <v>96</v>
      </c>
      <c r="F1213">
        <v>6</v>
      </c>
      <c r="G1213" s="6" t="str">
        <f>VLOOKUP(Tabella1[[#This Row],[COD. MACCHINA]],Tabella35[],2,FALSE)</f>
        <v>MSA matr.4319</v>
      </c>
      <c r="H1213">
        <v>610384</v>
      </c>
      <c r="I1213">
        <v>610799</v>
      </c>
      <c r="J1213" s="6">
        <f>Tabella1[[#This Row],[ASS. FINALI]]-Tabella1[[#This Row],[ASS.INIZIALI]]</f>
        <v>415</v>
      </c>
      <c r="K1213" t="s">
        <v>20</v>
      </c>
      <c r="M1213" s="6">
        <f>ROUNDDOWN(IF(Tabella1[[#This Row],[DOPPIO OPERATORE '[SI/NO']]]="SI",Tabella1[[#This Row],[DIFFERENZA]]/2,Tabella1[[#This Row],[DIFFERENZA]]),0)</f>
        <v>415</v>
      </c>
      <c r="O1213" s="6">
        <f>Tabella1[[#This Row],[DIFFERENZA EFFETTIVA SE DOPPIO OPERATORE]]-Tabella1[[#This Row],[SCARTI]]</f>
        <v>415</v>
      </c>
      <c r="P1213" s="4">
        <v>0.65972222222222221</v>
      </c>
      <c r="Q1213" s="4">
        <v>0.72916666666666663</v>
      </c>
      <c r="R1213" s="5">
        <f>Tabella1[[#This Row],[ORA FINE MATTINA]]-Tabella1[[#This Row],[ORA INIZIO MATTINA]]</f>
        <v>6.944444444444442E-2</v>
      </c>
      <c r="S1213" s="4"/>
      <c r="T1213" s="4"/>
      <c r="U1213" s="5">
        <f>Tabella1[[#This Row],[ORA FINE POMERIGGIO]]-Tabella1[[#This Row],[ORA INIZIO POMERIGGIO]]</f>
        <v>0</v>
      </c>
      <c r="V1213" s="5">
        <f>Tabella1[[#This Row],[TOT. TEMPO POMERIGGIO]]+Tabella1[[#This Row],[TOT. TEMPO MATTINA]]</f>
        <v>6.944444444444442E-2</v>
      </c>
      <c r="W1213" s="7">
        <f>((HOUR(Tabella1[[#This Row],[TOT. ORE]])*60)+MINUTE(Tabella1[[#This Row],[TOT. ORE]]))</f>
        <v>100</v>
      </c>
      <c r="Y1213" s="6">
        <f>Tabella1[[#This Row],[TOT. MINUTI]]-Tabella1[[#This Row],[FERMO MACCHINA]]</f>
        <v>100</v>
      </c>
      <c r="Z1213" s="6">
        <f>ROUNDDOWN(Tabella1[[#This Row],[DIFFERENZA EFFETTIVA - SCARTI]]/Tabella1[[#This Row],[TEMPO EFFETTIVO]]*60,0)</f>
        <v>249</v>
      </c>
      <c r="AA1213" t="s">
        <v>66</v>
      </c>
    </row>
    <row r="1214" spans="1:27" x14ac:dyDescent="0.25">
      <c r="A1214" s="1">
        <v>44720</v>
      </c>
      <c r="B1214">
        <v>33</v>
      </c>
      <c r="C1214" s="6" t="str">
        <f>VLOOKUP(Tabella1[[#This Row],[COD. OPERATORE]],Tabella3[],2,FALSE)</f>
        <v>KETTY</v>
      </c>
      <c r="D1214" t="s">
        <v>16</v>
      </c>
      <c r="E1214" t="s">
        <v>62</v>
      </c>
      <c r="F1214">
        <v>9</v>
      </c>
      <c r="G1214" s="6" t="str">
        <f>VLOOKUP(Tabella1[[#This Row],[COD. MACCHINA]],Tabella35[],2,FALSE)</f>
        <v>MONTAGGIO ANELLINI</v>
      </c>
      <c r="H1214">
        <v>0</v>
      </c>
      <c r="I1214">
        <v>2000</v>
      </c>
      <c r="J1214" s="6">
        <f>Tabella1[[#This Row],[ASS. FINALI]]-Tabella1[[#This Row],[ASS.INIZIALI]]</f>
        <v>2000</v>
      </c>
      <c r="K1214" t="s">
        <v>20</v>
      </c>
      <c r="M1214" s="6">
        <f>ROUNDDOWN(IF(Tabella1[[#This Row],[DOPPIO OPERATORE '[SI/NO']]]="SI",Tabella1[[#This Row],[DIFFERENZA]]/2,Tabella1[[#This Row],[DIFFERENZA]]),0)</f>
        <v>2000</v>
      </c>
      <c r="O1214" s="6">
        <f>Tabella1[[#This Row],[DIFFERENZA EFFETTIVA SE DOPPIO OPERATORE]]-Tabella1[[#This Row],[SCARTI]]</f>
        <v>2000</v>
      </c>
      <c r="P1214" s="4">
        <v>0.33333333333333331</v>
      </c>
      <c r="Q1214" s="4">
        <v>0.40972222222222227</v>
      </c>
      <c r="R1214" s="5">
        <f>Tabella1[[#This Row],[ORA FINE MATTINA]]-Tabella1[[#This Row],[ORA INIZIO MATTINA]]</f>
        <v>7.6388888888888951E-2</v>
      </c>
      <c r="S1214" s="4"/>
      <c r="T1214" s="4"/>
      <c r="U1214" s="5">
        <f>Tabella1[[#This Row],[ORA FINE POMERIGGIO]]-Tabella1[[#This Row],[ORA INIZIO POMERIGGIO]]</f>
        <v>0</v>
      </c>
      <c r="V1214" s="5">
        <f>Tabella1[[#This Row],[TOT. TEMPO POMERIGGIO]]+Tabella1[[#This Row],[TOT. TEMPO MATTINA]]</f>
        <v>7.6388888888888951E-2</v>
      </c>
      <c r="W1214" s="7">
        <f>((HOUR(Tabella1[[#This Row],[TOT. ORE]])*60)+MINUTE(Tabella1[[#This Row],[TOT. ORE]]))</f>
        <v>110</v>
      </c>
      <c r="Y1214" s="6">
        <f>Tabella1[[#This Row],[TOT. MINUTI]]-Tabella1[[#This Row],[FERMO MACCHINA]]</f>
        <v>110</v>
      </c>
      <c r="Z1214" s="6">
        <f>ROUNDDOWN(Tabella1[[#This Row],[DIFFERENZA EFFETTIVA - SCARTI]]/Tabella1[[#This Row],[TEMPO EFFETTIVO]]*60,0)</f>
        <v>1090</v>
      </c>
    </row>
    <row r="1215" spans="1:27" x14ac:dyDescent="0.25">
      <c r="A1215" s="1">
        <v>44719</v>
      </c>
      <c r="B1215">
        <v>1</v>
      </c>
      <c r="C1215" s="6" t="str">
        <f>VLOOKUP(Tabella1[[#This Row],[COD. OPERATORE]],Tabella3[],2,FALSE)</f>
        <v>ROBY</v>
      </c>
      <c r="D1215" t="s">
        <v>56</v>
      </c>
      <c r="E1215" t="s">
        <v>249</v>
      </c>
      <c r="F1215" t="s">
        <v>64</v>
      </c>
      <c r="G1215" s="6" t="str">
        <f>VLOOKUP(Tabella1[[#This Row],[COD. MACCHINA]],Tabella35[],2,FALSE)</f>
        <v>MANUALE</v>
      </c>
      <c r="H1215">
        <v>50</v>
      </c>
      <c r="I1215">
        <v>300</v>
      </c>
      <c r="J1215" s="6">
        <f>Tabella1[[#This Row],[ASS. FINALI]]-Tabella1[[#This Row],[ASS.INIZIALI]]</f>
        <v>250</v>
      </c>
      <c r="K1215" t="s">
        <v>20</v>
      </c>
      <c r="M1215" s="6">
        <f>ROUNDDOWN(IF(Tabella1[[#This Row],[DOPPIO OPERATORE '[SI/NO']]]="SI",Tabella1[[#This Row],[DIFFERENZA]]/2,Tabella1[[#This Row],[DIFFERENZA]]),0)</f>
        <v>250</v>
      </c>
      <c r="O1215" s="6">
        <f>Tabella1[[#This Row],[DIFFERENZA EFFETTIVA SE DOPPIO OPERATORE]]-Tabella1[[#This Row],[SCARTI]]</f>
        <v>250</v>
      </c>
      <c r="P1215" s="4">
        <v>0.67708333333333337</v>
      </c>
      <c r="Q1215" s="4">
        <v>0.72916666666666663</v>
      </c>
      <c r="R1215" s="5">
        <f>Tabella1[[#This Row],[ORA FINE MATTINA]]-Tabella1[[#This Row],[ORA INIZIO MATTINA]]</f>
        <v>5.2083333333333259E-2</v>
      </c>
      <c r="S1215" s="4"/>
      <c r="T1215" s="4"/>
      <c r="U1215" s="5">
        <f>Tabella1[[#This Row],[ORA FINE POMERIGGIO]]-Tabella1[[#This Row],[ORA INIZIO POMERIGGIO]]</f>
        <v>0</v>
      </c>
      <c r="V1215" s="5">
        <f>Tabella1[[#This Row],[TOT. TEMPO POMERIGGIO]]+Tabella1[[#This Row],[TOT. TEMPO MATTINA]]</f>
        <v>5.2083333333333259E-2</v>
      </c>
      <c r="W1215" s="7">
        <f>((HOUR(Tabella1[[#This Row],[TOT. ORE]])*60)+MINUTE(Tabella1[[#This Row],[TOT. ORE]]))</f>
        <v>75</v>
      </c>
      <c r="Y1215" s="6">
        <f>Tabella1[[#This Row],[TOT. MINUTI]]-Tabella1[[#This Row],[FERMO MACCHINA]]</f>
        <v>75</v>
      </c>
      <c r="Z1215" s="6">
        <f>ROUNDDOWN(Tabella1[[#This Row],[DIFFERENZA EFFETTIVA - SCARTI]]/Tabella1[[#This Row],[TEMPO EFFETTIVO]]*60,0)</f>
        <v>200</v>
      </c>
    </row>
    <row r="1216" spans="1:27" x14ac:dyDescent="0.25">
      <c r="A1216" s="1">
        <v>44720</v>
      </c>
      <c r="B1216">
        <v>1</v>
      </c>
      <c r="C1216" s="6" t="str">
        <f>VLOOKUP(Tabella1[[#This Row],[COD. OPERATORE]],Tabella3[],2,FALSE)</f>
        <v>ROBY</v>
      </c>
      <c r="D1216" t="s">
        <v>56</v>
      </c>
      <c r="E1216" t="s">
        <v>249</v>
      </c>
      <c r="F1216" t="s">
        <v>64</v>
      </c>
      <c r="G1216" s="6" t="str">
        <f>VLOOKUP(Tabella1[[#This Row],[COD. MACCHINA]],Tabella35[],2,FALSE)</f>
        <v>MANUALE</v>
      </c>
      <c r="H1216">
        <v>300</v>
      </c>
      <c r="I1216">
        <v>600</v>
      </c>
      <c r="J1216" s="6">
        <f>Tabella1[[#This Row],[ASS. FINALI]]-Tabella1[[#This Row],[ASS.INIZIALI]]</f>
        <v>300</v>
      </c>
      <c r="K1216" t="s">
        <v>20</v>
      </c>
      <c r="M1216" s="6">
        <f>ROUNDDOWN(IF(Tabella1[[#This Row],[DOPPIO OPERATORE '[SI/NO']]]="SI",Tabella1[[#This Row],[DIFFERENZA]]/2,Tabella1[[#This Row],[DIFFERENZA]]),0)</f>
        <v>300</v>
      </c>
      <c r="O1216" s="6">
        <f>Tabella1[[#This Row],[DIFFERENZA EFFETTIVA SE DOPPIO OPERATORE]]-Tabella1[[#This Row],[SCARTI]]</f>
        <v>300</v>
      </c>
      <c r="P1216" s="4">
        <v>0.33333333333333331</v>
      </c>
      <c r="Q1216" s="4">
        <v>0.42708333333333331</v>
      </c>
      <c r="R1216" s="5">
        <f>Tabella1[[#This Row],[ORA FINE MATTINA]]-Tabella1[[#This Row],[ORA INIZIO MATTINA]]</f>
        <v>9.375E-2</v>
      </c>
      <c r="S1216" s="4"/>
      <c r="T1216" s="4"/>
      <c r="U1216" s="5">
        <f>Tabella1[[#This Row],[ORA FINE POMERIGGIO]]-Tabella1[[#This Row],[ORA INIZIO POMERIGGIO]]</f>
        <v>0</v>
      </c>
      <c r="V1216" s="5">
        <f>Tabella1[[#This Row],[TOT. TEMPO POMERIGGIO]]+Tabella1[[#This Row],[TOT. TEMPO MATTINA]]</f>
        <v>9.375E-2</v>
      </c>
      <c r="W1216" s="7">
        <f>((HOUR(Tabella1[[#This Row],[TOT. ORE]])*60)+MINUTE(Tabella1[[#This Row],[TOT. ORE]]))</f>
        <v>135</v>
      </c>
      <c r="X1216">
        <v>20</v>
      </c>
      <c r="Y1216" s="6">
        <f>Tabella1[[#This Row],[TOT. MINUTI]]-Tabella1[[#This Row],[FERMO MACCHINA]]</f>
        <v>115</v>
      </c>
      <c r="Z1216" s="6">
        <f>ROUNDDOWN(Tabella1[[#This Row],[DIFFERENZA EFFETTIVA - SCARTI]]/Tabella1[[#This Row],[TEMPO EFFETTIVO]]*60,0)</f>
        <v>156</v>
      </c>
      <c r="AA1216" t="s">
        <v>455</v>
      </c>
    </row>
    <row r="1217" spans="1:27" x14ac:dyDescent="0.25">
      <c r="A1217" s="1">
        <v>44720</v>
      </c>
      <c r="B1217">
        <v>1</v>
      </c>
      <c r="C1217" s="6" t="str">
        <f>VLOOKUP(Tabella1[[#This Row],[COD. OPERATORE]],Tabella3[],2,FALSE)</f>
        <v>ROBY</v>
      </c>
      <c r="D1217" t="s">
        <v>56</v>
      </c>
      <c r="E1217" t="s">
        <v>71</v>
      </c>
      <c r="F1217" t="s">
        <v>64</v>
      </c>
      <c r="G1217" s="6" t="str">
        <f>VLOOKUP(Tabella1[[#This Row],[COD. MACCHINA]],Tabella35[],2,FALSE)</f>
        <v>MANUALE</v>
      </c>
      <c r="H1217">
        <v>0</v>
      </c>
      <c r="I1217">
        <v>500</v>
      </c>
      <c r="J1217" s="6">
        <f>Tabella1[[#This Row],[ASS. FINALI]]-Tabella1[[#This Row],[ASS.INIZIALI]]</f>
        <v>500</v>
      </c>
      <c r="K1217" t="s">
        <v>58</v>
      </c>
      <c r="L1217">
        <v>33</v>
      </c>
      <c r="M1217" s="6">
        <f>ROUNDDOWN(IF(Tabella1[[#This Row],[DOPPIO OPERATORE '[SI/NO']]]="SI",Tabella1[[#This Row],[DIFFERENZA]]/2,Tabella1[[#This Row],[DIFFERENZA]]),0)</f>
        <v>250</v>
      </c>
      <c r="O1217" s="6">
        <f>Tabella1[[#This Row],[DIFFERENZA EFFETTIVA SE DOPPIO OPERATORE]]-Tabella1[[#This Row],[SCARTI]]</f>
        <v>250</v>
      </c>
      <c r="P1217" s="4">
        <v>0.42708333333333331</v>
      </c>
      <c r="Q1217" s="4">
        <v>0.5</v>
      </c>
      <c r="R1217" s="5">
        <f>Tabella1[[#This Row],[ORA FINE MATTINA]]-Tabella1[[#This Row],[ORA INIZIO MATTINA]]</f>
        <v>7.2916666666666685E-2</v>
      </c>
      <c r="S1217" s="4">
        <v>0.5625</v>
      </c>
      <c r="T1217" s="4">
        <v>0.56944444444444442</v>
      </c>
      <c r="U1217" s="5">
        <f>Tabella1[[#This Row],[ORA FINE POMERIGGIO]]-Tabella1[[#This Row],[ORA INIZIO POMERIGGIO]]</f>
        <v>6.9444444444444198E-3</v>
      </c>
      <c r="V1217" s="5">
        <f>Tabella1[[#This Row],[TOT. TEMPO POMERIGGIO]]+Tabella1[[#This Row],[TOT. TEMPO MATTINA]]</f>
        <v>7.9861111111111105E-2</v>
      </c>
      <c r="W1217" s="7">
        <f>((HOUR(Tabella1[[#This Row],[TOT. ORE]])*60)+MINUTE(Tabella1[[#This Row],[TOT. ORE]]))</f>
        <v>115</v>
      </c>
      <c r="Y1217" s="6">
        <f>Tabella1[[#This Row],[TOT. MINUTI]]-Tabella1[[#This Row],[FERMO MACCHINA]]</f>
        <v>115</v>
      </c>
      <c r="Z1217" s="6">
        <f>ROUNDDOWN(Tabella1[[#This Row],[DIFFERENZA EFFETTIVA - SCARTI]]/Tabella1[[#This Row],[TEMPO EFFETTIVO]]*60,0)</f>
        <v>130</v>
      </c>
    </row>
    <row r="1218" spans="1:27" x14ac:dyDescent="0.25">
      <c r="A1218" s="1">
        <v>44720</v>
      </c>
      <c r="B1218">
        <v>1</v>
      </c>
      <c r="C1218" s="6" t="str">
        <f>VLOOKUP(Tabella1[[#This Row],[COD. OPERATORE]],Tabella3[],2,FALSE)</f>
        <v>ROBY</v>
      </c>
      <c r="D1218" t="s">
        <v>56</v>
      </c>
      <c r="E1218" t="s">
        <v>71</v>
      </c>
      <c r="F1218" t="s">
        <v>64</v>
      </c>
      <c r="G1218" s="6" t="str">
        <f>VLOOKUP(Tabella1[[#This Row],[COD. MACCHINA]],Tabella35[],2,FALSE)</f>
        <v>MANUALE</v>
      </c>
      <c r="H1218">
        <v>0</v>
      </c>
      <c r="I1218">
        <v>850</v>
      </c>
      <c r="J1218" s="6">
        <f>Tabella1[[#This Row],[ASS. FINALI]]-Tabella1[[#This Row],[ASS.INIZIALI]]</f>
        <v>850</v>
      </c>
      <c r="K1218" t="s">
        <v>58</v>
      </c>
      <c r="L1218">
        <v>33</v>
      </c>
      <c r="M1218" s="6">
        <f>ROUNDDOWN(IF(Tabella1[[#This Row],[DOPPIO OPERATORE '[SI/NO']]]="SI",Tabella1[[#This Row],[DIFFERENZA]]/2,Tabella1[[#This Row],[DIFFERENZA]]),0)</f>
        <v>425</v>
      </c>
      <c r="O1218" s="6">
        <f>Tabella1[[#This Row],[DIFFERENZA EFFETTIVA SE DOPPIO OPERATORE]]-Tabella1[[#This Row],[SCARTI]]</f>
        <v>425</v>
      </c>
      <c r="P1218" s="4">
        <v>0.56944444444444442</v>
      </c>
      <c r="Q1218" s="4">
        <v>0.72916666666666663</v>
      </c>
      <c r="R1218" s="5">
        <f>Tabella1[[#This Row],[ORA FINE MATTINA]]-Tabella1[[#This Row],[ORA INIZIO MATTINA]]</f>
        <v>0.15972222222222221</v>
      </c>
      <c r="S1218" s="4"/>
      <c r="T1218" s="4"/>
      <c r="U1218" s="5">
        <f>Tabella1[[#This Row],[ORA FINE POMERIGGIO]]-Tabella1[[#This Row],[ORA INIZIO POMERIGGIO]]</f>
        <v>0</v>
      </c>
      <c r="V1218" s="5">
        <f>Tabella1[[#This Row],[TOT. TEMPO POMERIGGIO]]+Tabella1[[#This Row],[TOT. TEMPO MATTINA]]</f>
        <v>0.15972222222222221</v>
      </c>
      <c r="W1218" s="7">
        <f>((HOUR(Tabella1[[#This Row],[TOT. ORE]])*60)+MINUTE(Tabella1[[#This Row],[TOT. ORE]]))</f>
        <v>230</v>
      </c>
      <c r="Y1218" s="6">
        <f>Tabella1[[#This Row],[TOT. MINUTI]]-Tabella1[[#This Row],[FERMO MACCHINA]]</f>
        <v>230</v>
      </c>
      <c r="Z1218" s="6">
        <f>ROUNDDOWN(Tabella1[[#This Row],[DIFFERENZA EFFETTIVA - SCARTI]]/Tabella1[[#This Row],[TEMPO EFFETTIVO]]*60,0)</f>
        <v>110</v>
      </c>
      <c r="AA1218" t="s">
        <v>450</v>
      </c>
    </row>
    <row r="1219" spans="1:27" x14ac:dyDescent="0.25">
      <c r="A1219" s="1">
        <v>44721</v>
      </c>
      <c r="B1219">
        <v>1</v>
      </c>
      <c r="C1219" s="6" t="str">
        <f>VLOOKUP(Tabella1[[#This Row],[COD. OPERATORE]],Tabella3[],2,FALSE)</f>
        <v>ROBY</v>
      </c>
      <c r="D1219" t="s">
        <v>56</v>
      </c>
      <c r="E1219" t="s">
        <v>71</v>
      </c>
      <c r="F1219" t="s">
        <v>64</v>
      </c>
      <c r="G1219" s="6" t="str">
        <f>VLOOKUP(Tabella1[[#This Row],[COD. MACCHINA]],Tabella35[],2,FALSE)</f>
        <v>MANUALE</v>
      </c>
      <c r="H1219">
        <v>850</v>
      </c>
      <c r="I1219">
        <v>2500</v>
      </c>
      <c r="J1219" s="6">
        <f>Tabella1[[#This Row],[ASS. FINALI]]-Tabella1[[#This Row],[ASS.INIZIALI]]</f>
        <v>1650</v>
      </c>
      <c r="K1219" t="s">
        <v>58</v>
      </c>
      <c r="L1219">
        <v>31</v>
      </c>
      <c r="M1219" s="6">
        <f>ROUNDDOWN(IF(Tabella1[[#This Row],[DOPPIO OPERATORE '[SI/NO']]]="SI",Tabella1[[#This Row],[DIFFERENZA]]/2,Tabella1[[#This Row],[DIFFERENZA]]),0)</f>
        <v>825</v>
      </c>
      <c r="O1219" s="6">
        <f>Tabella1[[#This Row],[DIFFERENZA EFFETTIVA SE DOPPIO OPERATORE]]-Tabella1[[#This Row],[SCARTI]]</f>
        <v>825</v>
      </c>
      <c r="P1219" s="4">
        <v>0.33333333333333331</v>
      </c>
      <c r="Q1219" s="4">
        <v>0.5</v>
      </c>
      <c r="R1219" s="5">
        <f>Tabella1[[#This Row],[ORA FINE MATTINA]]-Tabella1[[#This Row],[ORA INIZIO MATTINA]]</f>
        <v>0.16666666666666669</v>
      </c>
      <c r="S1219" s="4">
        <v>0.5625</v>
      </c>
      <c r="T1219" s="4">
        <v>0.70486111111111116</v>
      </c>
      <c r="U1219" s="5">
        <f>Tabella1[[#This Row],[ORA FINE POMERIGGIO]]-Tabella1[[#This Row],[ORA INIZIO POMERIGGIO]]</f>
        <v>0.14236111111111116</v>
      </c>
      <c r="V1219" s="5">
        <f>Tabella1[[#This Row],[TOT. TEMPO POMERIGGIO]]+Tabella1[[#This Row],[TOT. TEMPO MATTINA]]</f>
        <v>0.30902777777777785</v>
      </c>
      <c r="W1219" s="7">
        <f>((HOUR(Tabella1[[#This Row],[TOT. ORE]])*60)+MINUTE(Tabella1[[#This Row],[TOT. ORE]]))</f>
        <v>445</v>
      </c>
      <c r="Y1219" s="6">
        <f>Tabella1[[#This Row],[TOT. MINUTI]]-Tabella1[[#This Row],[FERMO MACCHINA]]</f>
        <v>445</v>
      </c>
      <c r="Z1219" s="6">
        <f>ROUNDDOWN(Tabella1[[#This Row],[DIFFERENZA EFFETTIVA - SCARTI]]/Tabella1[[#This Row],[TEMPO EFFETTIVO]]*60,0)</f>
        <v>111</v>
      </c>
      <c r="AA1219" t="s">
        <v>450</v>
      </c>
    </row>
    <row r="1220" spans="1:27" x14ac:dyDescent="0.25">
      <c r="A1220" s="1">
        <v>44721</v>
      </c>
      <c r="B1220">
        <v>1</v>
      </c>
      <c r="C1220" s="6" t="str">
        <f>VLOOKUP(Tabella1[[#This Row],[COD. OPERATORE]],Tabella3[],2,FALSE)</f>
        <v>ROBY</v>
      </c>
      <c r="D1220" t="s">
        <v>56</v>
      </c>
      <c r="E1220" t="s">
        <v>73</v>
      </c>
      <c r="F1220" t="s">
        <v>64</v>
      </c>
      <c r="G1220" s="6" t="str">
        <f>VLOOKUP(Tabella1[[#This Row],[COD. MACCHINA]],Tabella35[],2,FALSE)</f>
        <v>MANUALE</v>
      </c>
      <c r="H1220">
        <v>0</v>
      </c>
      <c r="I1220">
        <v>262</v>
      </c>
      <c r="J1220" s="6">
        <f>Tabella1[[#This Row],[ASS. FINALI]]-Tabella1[[#This Row],[ASS.INIZIALI]]</f>
        <v>262</v>
      </c>
      <c r="K1220" t="s">
        <v>58</v>
      </c>
      <c r="L1220">
        <v>31</v>
      </c>
      <c r="M1220" s="6">
        <f>ROUNDDOWN(IF(Tabella1[[#This Row],[DOPPIO OPERATORE '[SI/NO']]]="SI",Tabella1[[#This Row],[DIFFERENZA]]/2,Tabella1[[#This Row],[DIFFERENZA]]),0)</f>
        <v>131</v>
      </c>
      <c r="O1220" s="6">
        <f>Tabella1[[#This Row],[DIFFERENZA EFFETTIVA SE DOPPIO OPERATORE]]-Tabella1[[#This Row],[SCARTI]]</f>
        <v>131</v>
      </c>
      <c r="P1220" s="4">
        <v>0.70486111111111116</v>
      </c>
      <c r="Q1220" s="4">
        <v>0.72916666666666663</v>
      </c>
      <c r="R1220" s="5">
        <f>Tabella1[[#This Row],[ORA FINE MATTINA]]-Tabella1[[#This Row],[ORA INIZIO MATTINA]]</f>
        <v>2.4305555555555469E-2</v>
      </c>
      <c r="S1220" s="4"/>
      <c r="T1220" s="4"/>
      <c r="U1220" s="5">
        <f>Tabella1[[#This Row],[ORA FINE POMERIGGIO]]-Tabella1[[#This Row],[ORA INIZIO POMERIGGIO]]</f>
        <v>0</v>
      </c>
      <c r="V1220" s="5">
        <f>Tabella1[[#This Row],[TOT. TEMPO POMERIGGIO]]+Tabella1[[#This Row],[TOT. TEMPO MATTINA]]</f>
        <v>2.4305555555555469E-2</v>
      </c>
      <c r="W1220" s="7">
        <f>((HOUR(Tabella1[[#This Row],[TOT. ORE]])*60)+MINUTE(Tabella1[[#This Row],[TOT. ORE]]))</f>
        <v>35</v>
      </c>
      <c r="Y1220" s="6">
        <f>Tabella1[[#This Row],[TOT. MINUTI]]-Tabella1[[#This Row],[FERMO MACCHINA]]</f>
        <v>35</v>
      </c>
      <c r="Z1220" s="6">
        <f>ROUNDDOWN(Tabella1[[#This Row],[DIFFERENZA EFFETTIVA - SCARTI]]/Tabella1[[#This Row],[TEMPO EFFETTIVO]]*60,0)</f>
        <v>224</v>
      </c>
      <c r="AA1220" t="s">
        <v>450</v>
      </c>
    </row>
    <row r="1221" spans="1:27" x14ac:dyDescent="0.25">
      <c r="A1221" s="1">
        <v>44722</v>
      </c>
      <c r="B1221">
        <v>1</v>
      </c>
      <c r="C1221" s="6" t="str">
        <f>VLOOKUP(Tabella1[[#This Row],[COD. OPERATORE]],Tabella3[],2,FALSE)</f>
        <v>ROBY</v>
      </c>
      <c r="D1221" t="s">
        <v>56</v>
      </c>
      <c r="E1221" t="s">
        <v>73</v>
      </c>
      <c r="F1221" t="s">
        <v>64</v>
      </c>
      <c r="G1221" s="6" t="str">
        <f>VLOOKUP(Tabella1[[#This Row],[COD. MACCHINA]],Tabella35[],2,FALSE)</f>
        <v>MANUALE</v>
      </c>
      <c r="H1221">
        <v>262</v>
      </c>
      <c r="I1221">
        <v>2500</v>
      </c>
      <c r="J1221" s="6">
        <f>Tabella1[[#This Row],[ASS. FINALI]]-Tabella1[[#This Row],[ASS.INIZIALI]]</f>
        <v>2238</v>
      </c>
      <c r="K1221" t="s">
        <v>58</v>
      </c>
      <c r="L1221">
        <v>31</v>
      </c>
      <c r="M1221" s="6">
        <f>ROUNDDOWN(IF(Tabella1[[#This Row],[DOPPIO OPERATORE '[SI/NO']]]="SI",Tabella1[[#This Row],[DIFFERENZA]]/2,Tabella1[[#This Row],[DIFFERENZA]]),0)</f>
        <v>1119</v>
      </c>
      <c r="O1221" s="6">
        <f>Tabella1[[#This Row],[DIFFERENZA EFFETTIVA SE DOPPIO OPERATORE]]-Tabella1[[#This Row],[SCARTI]]</f>
        <v>1119</v>
      </c>
      <c r="P1221" s="4">
        <v>0.33333333333333331</v>
      </c>
      <c r="Q1221" s="4">
        <v>0.5</v>
      </c>
      <c r="R1221" s="5">
        <f>Tabella1[[#This Row],[ORA FINE MATTINA]]-Tabella1[[#This Row],[ORA INIZIO MATTINA]]</f>
        <v>0.16666666666666669</v>
      </c>
      <c r="S1221" s="4"/>
      <c r="T1221" s="4"/>
      <c r="U1221" s="5">
        <f>Tabella1[[#This Row],[ORA FINE POMERIGGIO]]-Tabella1[[#This Row],[ORA INIZIO POMERIGGIO]]</f>
        <v>0</v>
      </c>
      <c r="V1221" s="5">
        <f>Tabella1[[#This Row],[TOT. TEMPO POMERIGGIO]]+Tabella1[[#This Row],[TOT. TEMPO MATTINA]]</f>
        <v>0.16666666666666669</v>
      </c>
      <c r="W1221" s="7">
        <f>((HOUR(Tabella1[[#This Row],[TOT. ORE]])*60)+MINUTE(Tabella1[[#This Row],[TOT. ORE]]))</f>
        <v>240</v>
      </c>
      <c r="Y1221" s="6">
        <f>Tabella1[[#This Row],[TOT. MINUTI]]-Tabella1[[#This Row],[FERMO MACCHINA]]</f>
        <v>240</v>
      </c>
      <c r="Z1221" s="6">
        <f>ROUNDDOWN(Tabella1[[#This Row],[DIFFERENZA EFFETTIVA - SCARTI]]/Tabella1[[#This Row],[TEMPO EFFETTIVO]]*60,0)</f>
        <v>279</v>
      </c>
    </row>
    <row r="1222" spans="1:27" x14ac:dyDescent="0.25">
      <c r="A1222" s="1">
        <v>44725</v>
      </c>
      <c r="B1222">
        <v>1</v>
      </c>
      <c r="C1222" s="6" t="str">
        <f>VLOOKUP(Tabella1[[#This Row],[COD. OPERATORE]],Tabella3[],2,FALSE)</f>
        <v>ROBY</v>
      </c>
      <c r="D1222" t="s">
        <v>56</v>
      </c>
      <c r="E1222" t="s">
        <v>95</v>
      </c>
      <c r="F1222" t="s">
        <v>64</v>
      </c>
      <c r="G1222" s="6" t="str">
        <f>VLOOKUP(Tabella1[[#This Row],[COD. MACCHINA]],Tabella35[],2,FALSE)</f>
        <v>MANUALE</v>
      </c>
      <c r="H1222">
        <v>476</v>
      </c>
      <c r="I1222">
        <v>490</v>
      </c>
      <c r="J1222" s="6">
        <f>Tabella1[[#This Row],[ASS. FINALI]]-Tabella1[[#This Row],[ASS.INIZIALI]]</f>
        <v>14</v>
      </c>
      <c r="K1222" t="s">
        <v>20</v>
      </c>
      <c r="M1222" s="6">
        <f>ROUNDDOWN(IF(Tabella1[[#This Row],[DOPPIO OPERATORE '[SI/NO']]]="SI",Tabella1[[#This Row],[DIFFERENZA]]/2,Tabella1[[#This Row],[DIFFERENZA]]),0)</f>
        <v>14</v>
      </c>
      <c r="O1222" s="6">
        <f>Tabella1[[#This Row],[DIFFERENZA EFFETTIVA SE DOPPIO OPERATORE]]-Tabella1[[#This Row],[SCARTI]]</f>
        <v>14</v>
      </c>
      <c r="P1222" s="4">
        <v>0.33333333333333331</v>
      </c>
      <c r="Q1222" s="4">
        <v>0.34375</v>
      </c>
      <c r="R1222" s="5">
        <f>Tabella1[[#This Row],[ORA FINE MATTINA]]-Tabella1[[#This Row],[ORA INIZIO MATTINA]]</f>
        <v>1.0416666666666685E-2</v>
      </c>
      <c r="S1222" s="4"/>
      <c r="T1222" s="4"/>
      <c r="U1222" s="5">
        <f>Tabella1[[#This Row],[ORA FINE POMERIGGIO]]-Tabella1[[#This Row],[ORA INIZIO POMERIGGIO]]</f>
        <v>0</v>
      </c>
      <c r="V1222" s="5">
        <f>Tabella1[[#This Row],[TOT. TEMPO POMERIGGIO]]+Tabella1[[#This Row],[TOT. TEMPO MATTINA]]</f>
        <v>1.0416666666666685E-2</v>
      </c>
      <c r="W1222" s="7">
        <f>((HOUR(Tabella1[[#This Row],[TOT. ORE]])*60)+MINUTE(Tabella1[[#This Row],[TOT. ORE]]))</f>
        <v>15</v>
      </c>
      <c r="Y1222" s="6">
        <f>Tabella1[[#This Row],[TOT. MINUTI]]-Tabella1[[#This Row],[FERMO MACCHINA]]</f>
        <v>15</v>
      </c>
      <c r="Z1222" s="6">
        <f>ROUNDDOWN(Tabella1[[#This Row],[DIFFERENZA EFFETTIVA - SCARTI]]/Tabella1[[#This Row],[TEMPO EFFETTIVO]]*60,0)</f>
        <v>56</v>
      </c>
    </row>
    <row r="1223" spans="1:27" x14ac:dyDescent="0.25">
      <c r="A1223" s="1">
        <v>44725</v>
      </c>
      <c r="B1223">
        <v>1</v>
      </c>
      <c r="C1223" s="6" t="str">
        <f>VLOOKUP(Tabella1[[#This Row],[COD. OPERATORE]],Tabella3[],2,FALSE)</f>
        <v>ROBY</v>
      </c>
      <c r="D1223" t="s">
        <v>56</v>
      </c>
      <c r="E1223" t="s">
        <v>248</v>
      </c>
      <c r="F1223" t="s">
        <v>64</v>
      </c>
      <c r="G1223" s="6" t="str">
        <f>VLOOKUP(Tabella1[[#This Row],[COD. MACCHINA]],Tabella35[],2,FALSE)</f>
        <v>MANUALE</v>
      </c>
      <c r="H1223">
        <v>0</v>
      </c>
      <c r="I1223">
        <v>1278</v>
      </c>
      <c r="J1223" s="6">
        <f>Tabella1[[#This Row],[ASS. FINALI]]-Tabella1[[#This Row],[ASS.INIZIALI]]</f>
        <v>1278</v>
      </c>
      <c r="K1223" t="s">
        <v>20</v>
      </c>
      <c r="M1223" s="6">
        <f>ROUNDDOWN(IF(Tabella1[[#This Row],[DOPPIO OPERATORE '[SI/NO']]]="SI",Tabella1[[#This Row],[DIFFERENZA]]/2,Tabella1[[#This Row],[DIFFERENZA]]),0)</f>
        <v>1278</v>
      </c>
      <c r="O1223" s="6">
        <f>Tabella1[[#This Row],[DIFFERENZA EFFETTIVA SE DOPPIO OPERATORE]]-Tabella1[[#This Row],[SCARTI]]</f>
        <v>1278</v>
      </c>
      <c r="P1223" s="4">
        <v>0.34375</v>
      </c>
      <c r="Q1223" s="4">
        <v>0.5</v>
      </c>
      <c r="R1223" s="5">
        <f>Tabella1[[#This Row],[ORA FINE MATTINA]]-Tabella1[[#This Row],[ORA INIZIO MATTINA]]</f>
        <v>0.15625</v>
      </c>
      <c r="S1223" s="4">
        <v>0.5625</v>
      </c>
      <c r="T1223" s="4">
        <v>0.72916666666666663</v>
      </c>
      <c r="U1223" s="5">
        <f>Tabella1[[#This Row],[ORA FINE POMERIGGIO]]-Tabella1[[#This Row],[ORA INIZIO POMERIGGIO]]</f>
        <v>0.16666666666666663</v>
      </c>
      <c r="V1223" s="5">
        <f>Tabella1[[#This Row],[TOT. TEMPO POMERIGGIO]]+Tabella1[[#This Row],[TOT. TEMPO MATTINA]]</f>
        <v>0.32291666666666663</v>
      </c>
      <c r="W1223" s="7">
        <f>((HOUR(Tabella1[[#This Row],[TOT. ORE]])*60)+MINUTE(Tabella1[[#This Row],[TOT. ORE]]))</f>
        <v>465</v>
      </c>
      <c r="Y1223" s="6">
        <f>Tabella1[[#This Row],[TOT. MINUTI]]-Tabella1[[#This Row],[FERMO MACCHINA]]</f>
        <v>465</v>
      </c>
      <c r="Z1223" s="6">
        <f>ROUNDDOWN(Tabella1[[#This Row],[DIFFERENZA EFFETTIVA - SCARTI]]/Tabella1[[#This Row],[TEMPO EFFETTIVO]]*60,0)</f>
        <v>164</v>
      </c>
      <c r="AA1223" t="s">
        <v>450</v>
      </c>
    </row>
    <row r="1224" spans="1:27" x14ac:dyDescent="0.25">
      <c r="A1224" s="1">
        <v>44720</v>
      </c>
      <c r="B1224">
        <v>33</v>
      </c>
      <c r="C1224" s="6" t="str">
        <f>VLOOKUP(Tabella1[[#This Row],[COD. OPERATORE]],Tabella3[],2,FALSE)</f>
        <v>KETTY</v>
      </c>
      <c r="D1224" t="s">
        <v>16</v>
      </c>
      <c r="E1224" t="s">
        <v>244</v>
      </c>
      <c r="F1224">
        <v>14</v>
      </c>
      <c r="G1224" s="6" t="str">
        <f>VLOOKUP(Tabella1[[#This Row],[COD. MACCHINA]],Tabella35[],2,FALSE)</f>
        <v>PRESSA MANUALE</v>
      </c>
      <c r="H1224">
        <v>0</v>
      </c>
      <c r="I1224">
        <v>1000</v>
      </c>
      <c r="J1224" s="6">
        <f>Tabella1[[#This Row],[ASS. FINALI]]-Tabella1[[#This Row],[ASS.INIZIALI]]</f>
        <v>1000</v>
      </c>
      <c r="K1224" t="s">
        <v>20</v>
      </c>
      <c r="M1224" s="6">
        <f>ROUNDDOWN(IF(Tabella1[[#This Row],[DOPPIO OPERATORE '[SI/NO']]]="SI",Tabella1[[#This Row],[DIFFERENZA]]/2,Tabella1[[#This Row],[DIFFERENZA]]),0)</f>
        <v>1000</v>
      </c>
      <c r="O1224" s="6">
        <f>Tabella1[[#This Row],[DIFFERENZA EFFETTIVA SE DOPPIO OPERATORE]]-Tabella1[[#This Row],[SCARTI]]</f>
        <v>1000</v>
      </c>
      <c r="P1224" s="4">
        <v>0.40972222222222227</v>
      </c>
      <c r="Q1224" s="4">
        <v>0.4236111111111111</v>
      </c>
      <c r="R1224" s="5">
        <f>Tabella1[[#This Row],[ORA FINE MATTINA]]-Tabella1[[#This Row],[ORA INIZIO MATTINA]]</f>
        <v>1.388888888888884E-2</v>
      </c>
      <c r="S1224" s="4">
        <v>0.56944444444444442</v>
      </c>
      <c r="T1224" s="4">
        <v>0.66319444444444442</v>
      </c>
      <c r="U1224" s="5">
        <f>Tabella1[[#This Row],[ORA FINE POMERIGGIO]]-Tabella1[[#This Row],[ORA INIZIO POMERIGGIO]]</f>
        <v>9.375E-2</v>
      </c>
      <c r="V1224" s="5">
        <f>Tabella1[[#This Row],[TOT. TEMPO POMERIGGIO]]+Tabella1[[#This Row],[TOT. TEMPO MATTINA]]</f>
        <v>0.10763888888888884</v>
      </c>
      <c r="W1224" s="7">
        <f>((HOUR(Tabella1[[#This Row],[TOT. ORE]])*60)+MINUTE(Tabella1[[#This Row],[TOT. ORE]]))</f>
        <v>155</v>
      </c>
      <c r="Y1224" s="6">
        <f>Tabella1[[#This Row],[TOT. MINUTI]]-Tabella1[[#This Row],[FERMO MACCHINA]]</f>
        <v>155</v>
      </c>
      <c r="Z1224" s="6">
        <f>ROUNDDOWN(Tabella1[[#This Row],[DIFFERENZA EFFETTIVA - SCARTI]]/Tabella1[[#This Row],[TEMPO EFFETTIVO]]*60,0)</f>
        <v>387</v>
      </c>
    </row>
    <row r="1225" spans="1:27" x14ac:dyDescent="0.25">
      <c r="A1225" s="1">
        <v>44720</v>
      </c>
      <c r="B1225">
        <v>33</v>
      </c>
      <c r="C1225" s="6" t="str">
        <f>VLOOKUP(Tabella1[[#This Row],[COD. OPERATORE]],Tabella3[],2,FALSE)</f>
        <v>KETTY</v>
      </c>
      <c r="D1225" t="s">
        <v>56</v>
      </c>
      <c r="E1225" t="s">
        <v>423</v>
      </c>
      <c r="F1225" t="s">
        <v>64</v>
      </c>
      <c r="G1225" s="6" t="str">
        <f>VLOOKUP(Tabella1[[#This Row],[COD. MACCHINA]],Tabella35[],2,FALSE)</f>
        <v>MANUALE</v>
      </c>
      <c r="H1225">
        <v>0</v>
      </c>
      <c r="I1225">
        <v>500</v>
      </c>
      <c r="J1225" s="6">
        <f>Tabella1[[#This Row],[ASS. FINALI]]-Tabella1[[#This Row],[ASS.INIZIALI]]</f>
        <v>500</v>
      </c>
      <c r="K1225" t="s">
        <v>58</v>
      </c>
      <c r="L1225">
        <v>1</v>
      </c>
      <c r="M1225" s="6">
        <f>ROUNDDOWN(IF(Tabella1[[#This Row],[DOPPIO OPERATORE '[SI/NO']]]="SI",Tabella1[[#This Row],[DIFFERENZA]]/2,Tabella1[[#This Row],[DIFFERENZA]]),0)</f>
        <v>250</v>
      </c>
      <c r="O1225" s="6">
        <f>Tabella1[[#This Row],[DIFFERENZA EFFETTIVA SE DOPPIO OPERATORE]]-Tabella1[[#This Row],[SCARTI]]</f>
        <v>250</v>
      </c>
      <c r="P1225" s="4">
        <v>0.4236111111111111</v>
      </c>
      <c r="Q1225" s="4">
        <v>0.5</v>
      </c>
      <c r="R1225" s="5">
        <f>Tabella1[[#This Row],[ORA FINE MATTINA]]-Tabella1[[#This Row],[ORA INIZIO MATTINA]]</f>
        <v>7.6388888888888895E-2</v>
      </c>
      <c r="S1225" s="4">
        <v>0.5625</v>
      </c>
      <c r="T1225" s="4">
        <v>0.56944444444444442</v>
      </c>
      <c r="U1225" s="5">
        <f>Tabella1[[#This Row],[ORA FINE POMERIGGIO]]-Tabella1[[#This Row],[ORA INIZIO POMERIGGIO]]</f>
        <v>6.9444444444444198E-3</v>
      </c>
      <c r="V1225" s="5">
        <f>Tabella1[[#This Row],[TOT. TEMPO POMERIGGIO]]+Tabella1[[#This Row],[TOT. TEMPO MATTINA]]</f>
        <v>8.3333333333333315E-2</v>
      </c>
      <c r="W1225" s="7">
        <f>((HOUR(Tabella1[[#This Row],[TOT. ORE]])*60)+MINUTE(Tabella1[[#This Row],[TOT. ORE]]))</f>
        <v>120</v>
      </c>
      <c r="Y1225" s="6">
        <f>Tabella1[[#This Row],[TOT. MINUTI]]-Tabella1[[#This Row],[FERMO MACCHINA]]</f>
        <v>120</v>
      </c>
      <c r="Z1225" s="6">
        <f>ROUNDDOWN(Tabella1[[#This Row],[DIFFERENZA EFFETTIVA - SCARTI]]/Tabella1[[#This Row],[TEMPO EFFETTIVO]]*60,0)</f>
        <v>125</v>
      </c>
    </row>
    <row r="1226" spans="1:27" x14ac:dyDescent="0.25">
      <c r="A1226" s="1">
        <v>44720</v>
      </c>
      <c r="B1226">
        <v>33</v>
      </c>
      <c r="C1226" s="6" t="str">
        <f>VLOOKUP(Tabella1[[#This Row],[COD. OPERATORE]],Tabella3[],2,FALSE)</f>
        <v>KETTY</v>
      </c>
      <c r="D1226" t="s">
        <v>16</v>
      </c>
      <c r="E1226" t="s">
        <v>244</v>
      </c>
      <c r="F1226">
        <v>6</v>
      </c>
      <c r="G1226" s="6" t="str">
        <f>VLOOKUP(Tabella1[[#This Row],[COD. MACCHINA]],Tabella35[],2,FALSE)</f>
        <v>MSA matr.4319</v>
      </c>
      <c r="H1226">
        <v>611410</v>
      </c>
      <c r="I1226">
        <v>611909</v>
      </c>
      <c r="J1226" s="6">
        <f>Tabella1[[#This Row],[ASS. FINALI]]-Tabella1[[#This Row],[ASS.INIZIALI]]</f>
        <v>499</v>
      </c>
      <c r="K1226" t="s">
        <v>20</v>
      </c>
      <c r="M1226" s="6">
        <f>ROUNDDOWN(IF(Tabella1[[#This Row],[DOPPIO OPERATORE '[SI/NO']]]="SI",Tabella1[[#This Row],[DIFFERENZA]]/2,Tabella1[[#This Row],[DIFFERENZA]]),0)</f>
        <v>499</v>
      </c>
      <c r="O1226" s="6">
        <f>Tabella1[[#This Row],[DIFFERENZA EFFETTIVA SE DOPPIO OPERATORE]]-Tabella1[[#This Row],[SCARTI]]</f>
        <v>499</v>
      </c>
      <c r="P1226" s="4">
        <v>0.66319444444444442</v>
      </c>
      <c r="Q1226" s="4">
        <v>0.72222222222222221</v>
      </c>
      <c r="R1226" s="5">
        <f>Tabella1[[#This Row],[ORA FINE MATTINA]]-Tabella1[[#This Row],[ORA INIZIO MATTINA]]</f>
        <v>5.902777777777779E-2</v>
      </c>
      <c r="S1226" s="4"/>
      <c r="T1226" s="4"/>
      <c r="U1226" s="5">
        <f>Tabella1[[#This Row],[ORA FINE POMERIGGIO]]-Tabella1[[#This Row],[ORA INIZIO POMERIGGIO]]</f>
        <v>0</v>
      </c>
      <c r="V1226" s="5">
        <f>Tabella1[[#This Row],[TOT. TEMPO POMERIGGIO]]+Tabella1[[#This Row],[TOT. TEMPO MATTINA]]</f>
        <v>5.902777777777779E-2</v>
      </c>
      <c r="W1226" s="7">
        <f>((HOUR(Tabella1[[#This Row],[TOT. ORE]])*60)+MINUTE(Tabella1[[#This Row],[TOT. ORE]]))</f>
        <v>85</v>
      </c>
      <c r="Y1226" s="6">
        <f>Tabella1[[#This Row],[TOT. MINUTI]]-Tabella1[[#This Row],[FERMO MACCHINA]]</f>
        <v>85</v>
      </c>
      <c r="Z1226" s="6">
        <f>ROUNDDOWN(Tabella1[[#This Row],[DIFFERENZA EFFETTIVA - SCARTI]]/Tabella1[[#This Row],[TEMPO EFFETTIVO]]*60,0)</f>
        <v>352</v>
      </c>
    </row>
    <row r="1227" spans="1:27" x14ac:dyDescent="0.25">
      <c r="A1227" s="1">
        <v>44721</v>
      </c>
      <c r="B1227">
        <v>33</v>
      </c>
      <c r="C1227" s="6" t="str">
        <f>VLOOKUP(Tabella1[[#This Row],[COD. OPERATORE]],Tabella3[],2,FALSE)</f>
        <v>KETTY</v>
      </c>
      <c r="D1227" t="s">
        <v>16</v>
      </c>
      <c r="E1227" t="s">
        <v>244</v>
      </c>
      <c r="F1227">
        <v>14</v>
      </c>
      <c r="G1227" s="6" t="str">
        <f>VLOOKUP(Tabella1[[#This Row],[COD. MACCHINA]],Tabella35[],2,FALSE)</f>
        <v>PRESSA MANUALE</v>
      </c>
      <c r="H1227">
        <v>200</v>
      </c>
      <c r="I1227">
        <v>1000</v>
      </c>
      <c r="J1227" s="6">
        <f>Tabella1[[#This Row],[ASS. FINALI]]-Tabella1[[#This Row],[ASS.INIZIALI]]</f>
        <v>800</v>
      </c>
      <c r="K1227" t="s">
        <v>20</v>
      </c>
      <c r="M1227" s="6">
        <f>ROUNDDOWN(IF(Tabella1[[#This Row],[DOPPIO OPERATORE '[SI/NO']]]="SI",Tabella1[[#This Row],[DIFFERENZA]]/2,Tabella1[[#This Row],[DIFFERENZA]]),0)</f>
        <v>800</v>
      </c>
      <c r="O1227" s="6">
        <f>Tabella1[[#This Row],[DIFFERENZA EFFETTIVA SE DOPPIO OPERATORE]]-Tabella1[[#This Row],[SCARTI]]</f>
        <v>800</v>
      </c>
      <c r="P1227" s="4">
        <v>0.33333333333333331</v>
      </c>
      <c r="Q1227" s="4">
        <v>0.41666666666666669</v>
      </c>
      <c r="R1227" s="5">
        <f>Tabella1[[#This Row],[ORA FINE MATTINA]]-Tabella1[[#This Row],[ORA INIZIO MATTINA]]</f>
        <v>8.333333333333337E-2</v>
      </c>
      <c r="S1227" s="4"/>
      <c r="T1227" s="4"/>
      <c r="U1227" s="5">
        <f>Tabella1[[#This Row],[ORA FINE POMERIGGIO]]-Tabella1[[#This Row],[ORA INIZIO POMERIGGIO]]</f>
        <v>0</v>
      </c>
      <c r="V1227" s="5">
        <f>Tabella1[[#This Row],[TOT. TEMPO POMERIGGIO]]+Tabella1[[#This Row],[TOT. TEMPO MATTINA]]</f>
        <v>8.333333333333337E-2</v>
      </c>
      <c r="W1227" s="7">
        <f>((HOUR(Tabella1[[#This Row],[TOT. ORE]])*60)+MINUTE(Tabella1[[#This Row],[TOT. ORE]]))</f>
        <v>120</v>
      </c>
      <c r="Y1227" s="6">
        <f>Tabella1[[#This Row],[TOT. MINUTI]]-Tabella1[[#This Row],[FERMO MACCHINA]]</f>
        <v>120</v>
      </c>
      <c r="Z1227" s="6">
        <f>ROUNDDOWN(Tabella1[[#This Row],[DIFFERENZA EFFETTIVA - SCARTI]]/Tabella1[[#This Row],[TEMPO EFFETTIVO]]*60,0)</f>
        <v>400</v>
      </c>
    </row>
    <row r="1228" spans="1:27" x14ac:dyDescent="0.25">
      <c r="A1228" s="1">
        <v>44721</v>
      </c>
      <c r="B1228">
        <v>33</v>
      </c>
      <c r="C1228" s="6" t="str">
        <f>VLOOKUP(Tabella1[[#This Row],[COD. OPERATORE]],Tabella3[],2,FALSE)</f>
        <v>KETTY</v>
      </c>
      <c r="D1228" t="s">
        <v>16</v>
      </c>
      <c r="E1228" t="s">
        <v>244</v>
      </c>
      <c r="F1228">
        <v>6</v>
      </c>
      <c r="G1228" s="6" t="str">
        <f>VLOOKUP(Tabella1[[#This Row],[COD. MACCHINA]],Tabella35[],2,FALSE)</f>
        <v>MSA matr.4319</v>
      </c>
      <c r="H1228">
        <v>611909</v>
      </c>
      <c r="I1228">
        <v>612429</v>
      </c>
      <c r="J1228" s="6">
        <f>Tabella1[[#This Row],[ASS. FINALI]]-Tabella1[[#This Row],[ASS.INIZIALI]]</f>
        <v>520</v>
      </c>
      <c r="K1228" t="s">
        <v>20</v>
      </c>
      <c r="M1228" s="6">
        <f>ROUNDDOWN(IF(Tabella1[[#This Row],[DOPPIO OPERATORE '[SI/NO']]]="SI",Tabella1[[#This Row],[DIFFERENZA]]/2,Tabella1[[#This Row],[DIFFERENZA]]),0)</f>
        <v>520</v>
      </c>
      <c r="O1228" s="6">
        <f>Tabella1[[#This Row],[DIFFERENZA EFFETTIVA SE DOPPIO OPERATORE]]-Tabella1[[#This Row],[SCARTI]]</f>
        <v>520</v>
      </c>
      <c r="P1228" s="4">
        <v>0.41666666666666669</v>
      </c>
      <c r="Q1228" s="4">
        <v>0.46527777777777773</v>
      </c>
      <c r="R1228" s="5">
        <f>Tabella1[[#This Row],[ORA FINE MATTINA]]-Tabella1[[#This Row],[ORA INIZIO MATTINA]]</f>
        <v>4.8611111111111049E-2</v>
      </c>
      <c r="S1228" s="4"/>
      <c r="T1228" s="4"/>
      <c r="U1228" s="5">
        <f>Tabella1[[#This Row],[ORA FINE POMERIGGIO]]-Tabella1[[#This Row],[ORA INIZIO POMERIGGIO]]</f>
        <v>0</v>
      </c>
      <c r="V1228" s="5">
        <f>Tabella1[[#This Row],[TOT. TEMPO POMERIGGIO]]+Tabella1[[#This Row],[TOT. TEMPO MATTINA]]</f>
        <v>4.8611111111111049E-2</v>
      </c>
      <c r="W1228" s="7">
        <f>((HOUR(Tabella1[[#This Row],[TOT. ORE]])*60)+MINUTE(Tabella1[[#This Row],[TOT. ORE]]))</f>
        <v>70</v>
      </c>
      <c r="Y1228" s="6">
        <f>Tabella1[[#This Row],[TOT. MINUTI]]-Tabella1[[#This Row],[FERMO MACCHINA]]</f>
        <v>70</v>
      </c>
      <c r="Z1228" s="6">
        <f>ROUNDDOWN(Tabella1[[#This Row],[DIFFERENZA EFFETTIVA - SCARTI]]/Tabella1[[#This Row],[TEMPO EFFETTIVO]]*60,0)</f>
        <v>445</v>
      </c>
    </row>
    <row r="1229" spans="1:27" x14ac:dyDescent="0.25">
      <c r="A1229" s="1">
        <v>44721</v>
      </c>
      <c r="B1229">
        <v>33</v>
      </c>
      <c r="C1229" s="6" t="str">
        <f>VLOOKUP(Tabella1[[#This Row],[COD. OPERATORE]],Tabella3[],2,FALSE)</f>
        <v>KETTY</v>
      </c>
      <c r="D1229" t="s">
        <v>262</v>
      </c>
      <c r="E1229" t="s">
        <v>456</v>
      </c>
      <c r="F1229">
        <v>7</v>
      </c>
      <c r="G1229" s="6" t="str">
        <f>VLOOKUP(Tabella1[[#This Row],[COD. MACCHINA]],Tabella35[],2,FALSE)</f>
        <v>MSA matr.2316</v>
      </c>
      <c r="H1229">
        <v>2439703</v>
      </c>
      <c r="I1229">
        <v>2441472</v>
      </c>
      <c r="J1229" s="6">
        <f>Tabella1[[#This Row],[ASS. FINALI]]-Tabella1[[#This Row],[ASS.INIZIALI]]</f>
        <v>1769</v>
      </c>
      <c r="K1229" t="s">
        <v>20</v>
      </c>
      <c r="M1229" s="6">
        <f>ROUNDDOWN(IF(Tabella1[[#This Row],[DOPPIO OPERATORE '[SI/NO']]]="SI",Tabella1[[#This Row],[DIFFERENZA]]/2,Tabella1[[#This Row],[DIFFERENZA]]),0)</f>
        <v>1769</v>
      </c>
      <c r="O1229" s="6">
        <f>Tabella1[[#This Row],[DIFFERENZA EFFETTIVA SE DOPPIO OPERATORE]]-Tabella1[[#This Row],[SCARTI]]</f>
        <v>1769</v>
      </c>
      <c r="P1229" s="4">
        <v>0.46527777777777773</v>
      </c>
      <c r="Q1229" s="4">
        <v>0.5</v>
      </c>
      <c r="R1229" s="5">
        <f>Tabella1[[#This Row],[ORA FINE MATTINA]]-Tabella1[[#This Row],[ORA INIZIO MATTINA]]</f>
        <v>3.4722222222222265E-2</v>
      </c>
      <c r="S1229" s="4">
        <v>0.5625</v>
      </c>
      <c r="T1229" s="4">
        <v>0.72916666666666663</v>
      </c>
      <c r="U1229" s="5">
        <f>Tabella1[[#This Row],[ORA FINE POMERIGGIO]]-Tabella1[[#This Row],[ORA INIZIO POMERIGGIO]]</f>
        <v>0.16666666666666663</v>
      </c>
      <c r="V1229" s="5">
        <f>Tabella1[[#This Row],[TOT. TEMPO POMERIGGIO]]+Tabella1[[#This Row],[TOT. TEMPO MATTINA]]</f>
        <v>0.2013888888888889</v>
      </c>
      <c r="W1229" s="7">
        <f>((HOUR(Tabella1[[#This Row],[TOT. ORE]])*60)+MINUTE(Tabella1[[#This Row],[TOT. ORE]]))</f>
        <v>290</v>
      </c>
      <c r="Y1229" s="6">
        <f>Tabella1[[#This Row],[TOT. MINUTI]]-Tabella1[[#This Row],[FERMO MACCHINA]]</f>
        <v>290</v>
      </c>
      <c r="Z1229" s="6">
        <f>ROUNDDOWN(Tabella1[[#This Row],[DIFFERENZA EFFETTIVA - SCARTI]]/Tabella1[[#This Row],[TEMPO EFFETTIVO]]*60,0)</f>
        <v>366</v>
      </c>
    </row>
    <row r="1230" spans="1:27" x14ac:dyDescent="0.25">
      <c r="A1230" s="1">
        <v>44722</v>
      </c>
      <c r="B1230">
        <v>33</v>
      </c>
      <c r="C1230" s="6" t="str">
        <f>VLOOKUP(Tabella1[[#This Row],[COD. OPERATORE]],Tabella3[],2,FALSE)</f>
        <v>KETTY</v>
      </c>
      <c r="D1230" t="s">
        <v>262</v>
      </c>
      <c r="E1230" t="s">
        <v>456</v>
      </c>
      <c r="F1230">
        <v>7</v>
      </c>
      <c r="G1230" s="6" t="str">
        <f>VLOOKUP(Tabella1[[#This Row],[COD. MACCHINA]],Tabella35[],2,FALSE)</f>
        <v>MSA matr.2316</v>
      </c>
      <c r="H1230">
        <v>2441472</v>
      </c>
      <c r="I1230">
        <v>2444241</v>
      </c>
      <c r="J1230" s="6">
        <f>Tabella1[[#This Row],[ASS. FINALI]]-Tabella1[[#This Row],[ASS.INIZIALI]]</f>
        <v>2769</v>
      </c>
      <c r="K1230" t="s">
        <v>20</v>
      </c>
      <c r="M1230" s="6">
        <f>ROUNDDOWN(IF(Tabella1[[#This Row],[DOPPIO OPERATORE '[SI/NO']]]="SI",Tabella1[[#This Row],[DIFFERENZA]]/2,Tabella1[[#This Row],[DIFFERENZA]]),0)</f>
        <v>2769</v>
      </c>
      <c r="O1230" s="6">
        <f>Tabella1[[#This Row],[DIFFERENZA EFFETTIVA SE DOPPIO OPERATORE]]-Tabella1[[#This Row],[SCARTI]]</f>
        <v>2769</v>
      </c>
      <c r="P1230" s="4">
        <v>0.33333333333333331</v>
      </c>
      <c r="Q1230" s="4">
        <v>0.5</v>
      </c>
      <c r="R1230" s="5">
        <f>Tabella1[[#This Row],[ORA FINE MATTINA]]-Tabella1[[#This Row],[ORA INIZIO MATTINA]]</f>
        <v>0.16666666666666669</v>
      </c>
      <c r="S1230" s="4">
        <v>0.5625</v>
      </c>
      <c r="T1230" s="4">
        <v>0.72916666666666663</v>
      </c>
      <c r="U1230" s="5">
        <f>Tabella1[[#This Row],[ORA FINE POMERIGGIO]]-Tabella1[[#This Row],[ORA INIZIO POMERIGGIO]]</f>
        <v>0.16666666666666663</v>
      </c>
      <c r="V1230" s="5">
        <f>Tabella1[[#This Row],[TOT. TEMPO POMERIGGIO]]+Tabella1[[#This Row],[TOT. TEMPO MATTINA]]</f>
        <v>0.33333333333333331</v>
      </c>
      <c r="W1230" s="7">
        <f>((HOUR(Tabella1[[#This Row],[TOT. ORE]])*60)+MINUTE(Tabella1[[#This Row],[TOT. ORE]]))</f>
        <v>480</v>
      </c>
      <c r="Y1230" s="6">
        <f>Tabella1[[#This Row],[TOT. MINUTI]]-Tabella1[[#This Row],[FERMO MACCHINA]]</f>
        <v>480</v>
      </c>
      <c r="Z1230" s="6">
        <f>ROUNDDOWN(Tabella1[[#This Row],[DIFFERENZA EFFETTIVA - SCARTI]]/Tabella1[[#This Row],[TEMPO EFFETTIVO]]*60,0)</f>
        <v>346</v>
      </c>
    </row>
    <row r="1231" spans="1:27" x14ac:dyDescent="0.25">
      <c r="A1231" s="1">
        <v>44725</v>
      </c>
      <c r="B1231">
        <v>33</v>
      </c>
      <c r="C1231" s="6" t="str">
        <f>VLOOKUP(Tabella1[[#This Row],[COD. OPERATORE]],Tabella3[],2,FALSE)</f>
        <v>KETTY</v>
      </c>
      <c r="D1231" t="s">
        <v>262</v>
      </c>
      <c r="E1231" t="s">
        <v>92</v>
      </c>
      <c r="F1231">
        <v>7</v>
      </c>
      <c r="G1231" s="6" t="str">
        <f>VLOOKUP(Tabella1[[#This Row],[COD. MACCHINA]],Tabella35[],2,FALSE)</f>
        <v>MSA matr.2316</v>
      </c>
      <c r="H1231">
        <v>2444242</v>
      </c>
      <c r="I1231">
        <v>2446769</v>
      </c>
      <c r="J1231" s="6">
        <f>Tabella1[[#This Row],[ASS. FINALI]]-Tabella1[[#This Row],[ASS.INIZIALI]]</f>
        <v>2527</v>
      </c>
      <c r="K1231" t="s">
        <v>20</v>
      </c>
      <c r="M1231" s="6">
        <f>ROUNDDOWN(IF(Tabella1[[#This Row],[DOPPIO OPERATORE '[SI/NO']]]="SI",Tabella1[[#This Row],[DIFFERENZA]]/2,Tabella1[[#This Row],[DIFFERENZA]]),0)</f>
        <v>2527</v>
      </c>
      <c r="O1231" s="6">
        <f>Tabella1[[#This Row],[DIFFERENZA EFFETTIVA SE DOPPIO OPERATORE]]-Tabella1[[#This Row],[SCARTI]]</f>
        <v>2527</v>
      </c>
      <c r="P1231" s="4">
        <v>0.33333333333333331</v>
      </c>
      <c r="Q1231" s="4">
        <v>0.5</v>
      </c>
      <c r="R1231" s="5">
        <f>Tabella1[[#This Row],[ORA FINE MATTINA]]-Tabella1[[#This Row],[ORA INIZIO MATTINA]]</f>
        <v>0.16666666666666669</v>
      </c>
      <c r="S1231" s="4">
        <v>0.5625</v>
      </c>
      <c r="T1231" s="4">
        <v>0.69097222222222221</v>
      </c>
      <c r="U1231" s="5">
        <f>Tabella1[[#This Row],[ORA FINE POMERIGGIO]]-Tabella1[[#This Row],[ORA INIZIO POMERIGGIO]]</f>
        <v>0.12847222222222221</v>
      </c>
      <c r="V1231" s="5">
        <f>Tabella1[[#This Row],[TOT. TEMPO POMERIGGIO]]+Tabella1[[#This Row],[TOT. TEMPO MATTINA]]</f>
        <v>0.2951388888888889</v>
      </c>
      <c r="W1231" s="7">
        <f>((HOUR(Tabella1[[#This Row],[TOT. ORE]])*60)+MINUTE(Tabella1[[#This Row],[TOT. ORE]]))</f>
        <v>425</v>
      </c>
      <c r="Y1231" s="6">
        <f>Tabella1[[#This Row],[TOT. MINUTI]]-Tabella1[[#This Row],[FERMO MACCHINA]]</f>
        <v>425</v>
      </c>
      <c r="Z1231" s="6">
        <f>ROUNDDOWN(Tabella1[[#This Row],[DIFFERENZA EFFETTIVA - SCARTI]]/Tabella1[[#This Row],[TEMPO EFFETTIVO]]*60,0)</f>
        <v>356</v>
      </c>
    </row>
    <row r="1232" spans="1:27" x14ac:dyDescent="0.25">
      <c r="A1232" s="1">
        <v>44725</v>
      </c>
      <c r="B1232">
        <v>33</v>
      </c>
      <c r="C1232" s="6" t="str">
        <f>VLOOKUP(Tabella1[[#This Row],[COD. OPERATORE]],Tabella3[],2,FALSE)</f>
        <v>KETTY</v>
      </c>
      <c r="D1232" t="s">
        <v>293</v>
      </c>
      <c r="E1232" t="s">
        <v>26</v>
      </c>
      <c r="F1232">
        <v>6</v>
      </c>
      <c r="G1232" s="6" t="str">
        <f>VLOOKUP(Tabella1[[#This Row],[COD. MACCHINA]],Tabella35[],2,FALSE)</f>
        <v>MSA matr.4319</v>
      </c>
      <c r="H1232">
        <v>612429</v>
      </c>
      <c r="I1232">
        <v>612649</v>
      </c>
      <c r="J1232" s="6">
        <f>Tabella1[[#This Row],[ASS. FINALI]]-Tabella1[[#This Row],[ASS.INIZIALI]]</f>
        <v>220</v>
      </c>
      <c r="K1232" t="s">
        <v>20</v>
      </c>
      <c r="M1232" s="6">
        <f>ROUNDDOWN(IF(Tabella1[[#This Row],[DOPPIO OPERATORE '[SI/NO']]]="SI",Tabella1[[#This Row],[DIFFERENZA]]/2,Tabella1[[#This Row],[DIFFERENZA]]),0)</f>
        <v>220</v>
      </c>
      <c r="O1232" s="6">
        <f>Tabella1[[#This Row],[DIFFERENZA EFFETTIVA SE DOPPIO OPERATORE]]-Tabella1[[#This Row],[SCARTI]]</f>
        <v>220</v>
      </c>
      <c r="P1232" s="4">
        <v>0.69097222222222221</v>
      </c>
      <c r="Q1232" s="4">
        <v>0.72916666666666663</v>
      </c>
      <c r="R1232" s="5">
        <f>Tabella1[[#This Row],[ORA FINE MATTINA]]-Tabella1[[#This Row],[ORA INIZIO MATTINA]]</f>
        <v>3.819444444444442E-2</v>
      </c>
      <c r="S1232" s="4"/>
      <c r="T1232" s="4"/>
      <c r="U1232" s="5">
        <f>Tabella1[[#This Row],[ORA FINE POMERIGGIO]]-Tabella1[[#This Row],[ORA INIZIO POMERIGGIO]]</f>
        <v>0</v>
      </c>
      <c r="V1232" s="5">
        <f>Tabella1[[#This Row],[TOT. TEMPO POMERIGGIO]]+Tabella1[[#This Row],[TOT. TEMPO MATTINA]]</f>
        <v>3.819444444444442E-2</v>
      </c>
      <c r="W1232" s="7">
        <f>((HOUR(Tabella1[[#This Row],[TOT. ORE]])*60)+MINUTE(Tabella1[[#This Row],[TOT. ORE]]))</f>
        <v>55</v>
      </c>
      <c r="Y1232" s="6">
        <f>Tabella1[[#This Row],[TOT. MINUTI]]-Tabella1[[#This Row],[FERMO MACCHINA]]</f>
        <v>55</v>
      </c>
      <c r="Z1232" s="6">
        <f>ROUNDDOWN(Tabella1[[#This Row],[DIFFERENZA EFFETTIVA - SCARTI]]/Tabella1[[#This Row],[TEMPO EFFETTIVO]]*60,0)</f>
        <v>240</v>
      </c>
    </row>
    <row r="1233" spans="1:27" x14ac:dyDescent="0.25">
      <c r="A1233" s="1">
        <v>44726</v>
      </c>
      <c r="B1233">
        <v>33</v>
      </c>
      <c r="C1233" s="6" t="str">
        <f>VLOOKUP(Tabella1[[#This Row],[COD. OPERATORE]],Tabella3[],2,FALSE)</f>
        <v>KETTY</v>
      </c>
      <c r="D1233" t="s">
        <v>16</v>
      </c>
      <c r="E1233" t="s">
        <v>26</v>
      </c>
      <c r="F1233">
        <v>6</v>
      </c>
      <c r="G1233" s="6" t="str">
        <f>VLOOKUP(Tabella1[[#This Row],[COD. MACCHINA]],Tabella35[],2,FALSE)</f>
        <v>MSA matr.4319</v>
      </c>
      <c r="H1233">
        <v>612650</v>
      </c>
      <c r="I1233">
        <v>612932</v>
      </c>
      <c r="J1233" s="6">
        <f>Tabella1[[#This Row],[ASS. FINALI]]-Tabella1[[#This Row],[ASS.INIZIALI]]</f>
        <v>282</v>
      </c>
      <c r="K1233" t="s">
        <v>20</v>
      </c>
      <c r="M1233" s="6">
        <f>ROUNDDOWN(IF(Tabella1[[#This Row],[DOPPIO OPERATORE '[SI/NO']]]="SI",Tabella1[[#This Row],[DIFFERENZA]]/2,Tabella1[[#This Row],[DIFFERENZA]]),0)</f>
        <v>282</v>
      </c>
      <c r="O1233" s="6">
        <f>Tabella1[[#This Row],[DIFFERENZA EFFETTIVA SE DOPPIO OPERATORE]]-Tabella1[[#This Row],[SCARTI]]</f>
        <v>282</v>
      </c>
      <c r="P1233" s="4">
        <v>0.33333333333333331</v>
      </c>
      <c r="Q1233" s="4">
        <v>0.375</v>
      </c>
      <c r="R1233" s="5">
        <f>Tabella1[[#This Row],[ORA FINE MATTINA]]-Tabella1[[#This Row],[ORA INIZIO MATTINA]]</f>
        <v>4.1666666666666685E-2</v>
      </c>
      <c r="S1233" s="4"/>
      <c r="T1233" s="4"/>
      <c r="U1233" s="5">
        <f>Tabella1[[#This Row],[ORA FINE POMERIGGIO]]-Tabella1[[#This Row],[ORA INIZIO POMERIGGIO]]</f>
        <v>0</v>
      </c>
      <c r="V1233" s="5">
        <f>Tabella1[[#This Row],[TOT. TEMPO POMERIGGIO]]+Tabella1[[#This Row],[TOT. TEMPO MATTINA]]</f>
        <v>4.1666666666666685E-2</v>
      </c>
      <c r="W1233" s="7">
        <f>((HOUR(Tabella1[[#This Row],[TOT. ORE]])*60)+MINUTE(Tabella1[[#This Row],[TOT. ORE]]))</f>
        <v>60</v>
      </c>
      <c r="Y1233" s="6">
        <f>Tabella1[[#This Row],[TOT. MINUTI]]-Tabella1[[#This Row],[FERMO MACCHINA]]</f>
        <v>60</v>
      </c>
      <c r="Z1233" s="6">
        <f>ROUNDDOWN(Tabella1[[#This Row],[DIFFERENZA EFFETTIVA - SCARTI]]/Tabella1[[#This Row],[TEMPO EFFETTIVO]]*60,0)</f>
        <v>282</v>
      </c>
    </row>
    <row r="1234" spans="1:27" x14ac:dyDescent="0.25">
      <c r="A1234" s="1">
        <v>44713</v>
      </c>
      <c r="B1234">
        <v>32</v>
      </c>
      <c r="C1234" s="6" t="str">
        <f>VLOOKUP(Tabella1[[#This Row],[COD. OPERATORE]],Tabella3[],2,FALSE)</f>
        <v>ALESSANDRA</v>
      </c>
      <c r="D1234" t="s">
        <v>74</v>
      </c>
      <c r="E1234" t="s">
        <v>344</v>
      </c>
      <c r="F1234">
        <v>4</v>
      </c>
      <c r="G1234" s="6" t="str">
        <f>VLOOKUP(Tabella1[[#This Row],[COD. MACCHINA]],Tabella35[],2,FALSE)</f>
        <v>LASER VERDE</v>
      </c>
      <c r="H1234">
        <v>5965</v>
      </c>
      <c r="I1234">
        <v>6886</v>
      </c>
      <c r="J1234" s="6">
        <f>Tabella1[[#This Row],[ASS. FINALI]]-Tabella1[[#This Row],[ASS.INIZIALI]]</f>
        <v>921</v>
      </c>
      <c r="K1234" t="s">
        <v>20</v>
      </c>
      <c r="M1234" s="6">
        <f>ROUNDDOWN(IF(Tabella1[[#This Row],[DOPPIO OPERATORE '[SI/NO']]]="SI",Tabella1[[#This Row],[DIFFERENZA]]/2,Tabella1[[#This Row],[DIFFERENZA]]),0)</f>
        <v>921</v>
      </c>
      <c r="O1234" s="6">
        <f>Tabella1[[#This Row],[DIFFERENZA EFFETTIVA SE DOPPIO OPERATORE]]-Tabella1[[#This Row],[SCARTI]]</f>
        <v>921</v>
      </c>
      <c r="P1234" s="4">
        <v>0.3125</v>
      </c>
      <c r="Q1234" s="4">
        <v>0.5</v>
      </c>
      <c r="R1234" s="5">
        <f>Tabella1[[#This Row],[ORA FINE MATTINA]]-Tabella1[[#This Row],[ORA INIZIO MATTINA]]</f>
        <v>0.1875</v>
      </c>
      <c r="S1234" s="4"/>
      <c r="T1234" s="4"/>
      <c r="U1234" s="5">
        <f>Tabella1[[#This Row],[ORA FINE POMERIGGIO]]-Tabella1[[#This Row],[ORA INIZIO POMERIGGIO]]</f>
        <v>0</v>
      </c>
      <c r="V1234" s="5">
        <f>Tabella1[[#This Row],[TOT. TEMPO POMERIGGIO]]+Tabella1[[#This Row],[TOT. TEMPO MATTINA]]</f>
        <v>0.1875</v>
      </c>
      <c r="W1234" s="7">
        <f>((HOUR(Tabella1[[#This Row],[TOT. ORE]])*60)+MINUTE(Tabella1[[#This Row],[TOT. ORE]]))</f>
        <v>270</v>
      </c>
      <c r="Y1234" s="6">
        <f>Tabella1[[#This Row],[TOT. MINUTI]]-Tabella1[[#This Row],[FERMO MACCHINA]]</f>
        <v>270</v>
      </c>
      <c r="Z1234" s="6">
        <f>ROUNDDOWN(Tabella1[[#This Row],[DIFFERENZA EFFETTIVA - SCARTI]]/Tabella1[[#This Row],[TEMPO EFFETTIVO]]*60,0)</f>
        <v>204</v>
      </c>
    </row>
    <row r="1235" spans="1:27" x14ac:dyDescent="0.25">
      <c r="A1235" s="1">
        <v>44713</v>
      </c>
      <c r="B1235">
        <v>32</v>
      </c>
      <c r="C1235" s="6" t="str">
        <f>VLOOKUP(Tabella1[[#This Row],[COD. OPERATORE]],Tabella3[],2,FALSE)</f>
        <v>ALESSANDRA</v>
      </c>
      <c r="D1235" t="s">
        <v>74</v>
      </c>
      <c r="E1235" t="s">
        <v>344</v>
      </c>
      <c r="F1235">
        <v>22</v>
      </c>
      <c r="G1235" s="6" t="str">
        <f>VLOOKUP(Tabella1[[#This Row],[COD. MACCHINA]],Tabella35[],2,FALSE)</f>
        <v>LASER VIOLA</v>
      </c>
      <c r="H1235">
        <v>2921</v>
      </c>
      <c r="I1235">
        <v>3838</v>
      </c>
      <c r="J1235" s="6">
        <f>Tabella1[[#This Row],[ASS. FINALI]]-Tabella1[[#This Row],[ASS.INIZIALI]]</f>
        <v>917</v>
      </c>
      <c r="K1235" t="s">
        <v>20</v>
      </c>
      <c r="M1235" s="6">
        <f>ROUNDDOWN(IF(Tabella1[[#This Row],[DOPPIO OPERATORE '[SI/NO']]]="SI",Tabella1[[#This Row],[DIFFERENZA]]/2,Tabella1[[#This Row],[DIFFERENZA]]),0)</f>
        <v>917</v>
      </c>
      <c r="O1235" s="6">
        <f>Tabella1[[#This Row],[DIFFERENZA EFFETTIVA SE DOPPIO OPERATORE]]-Tabella1[[#This Row],[SCARTI]]</f>
        <v>917</v>
      </c>
      <c r="P1235" s="4">
        <v>0.5625</v>
      </c>
      <c r="Q1235" s="4">
        <v>0.72916666666666663</v>
      </c>
      <c r="R1235" s="5">
        <f>Tabella1[[#This Row],[ORA FINE MATTINA]]-Tabella1[[#This Row],[ORA INIZIO MATTINA]]</f>
        <v>0.16666666666666663</v>
      </c>
      <c r="S1235" s="4"/>
      <c r="T1235" s="4"/>
      <c r="U1235" s="5">
        <f>Tabella1[[#This Row],[ORA FINE POMERIGGIO]]-Tabella1[[#This Row],[ORA INIZIO POMERIGGIO]]</f>
        <v>0</v>
      </c>
      <c r="V1235" s="5">
        <f>Tabella1[[#This Row],[TOT. TEMPO POMERIGGIO]]+Tabella1[[#This Row],[TOT. TEMPO MATTINA]]</f>
        <v>0.16666666666666663</v>
      </c>
      <c r="W1235" s="7">
        <f>((HOUR(Tabella1[[#This Row],[TOT. ORE]])*60)+MINUTE(Tabella1[[#This Row],[TOT. ORE]]))</f>
        <v>240</v>
      </c>
      <c r="Y1235" s="6">
        <f>Tabella1[[#This Row],[TOT. MINUTI]]-Tabella1[[#This Row],[FERMO MACCHINA]]</f>
        <v>240</v>
      </c>
      <c r="Z1235" s="6">
        <f>ROUNDDOWN(Tabella1[[#This Row],[DIFFERENZA EFFETTIVA - SCARTI]]/Tabella1[[#This Row],[TEMPO EFFETTIVO]]*60,0)</f>
        <v>229</v>
      </c>
    </row>
    <row r="1236" spans="1:27" x14ac:dyDescent="0.25">
      <c r="A1236" s="1">
        <v>44718</v>
      </c>
      <c r="B1236">
        <v>32</v>
      </c>
      <c r="C1236" s="6" t="str">
        <f>VLOOKUP(Tabella1[[#This Row],[COD. OPERATORE]],Tabella3[],2,FALSE)</f>
        <v>ALESSANDRA</v>
      </c>
      <c r="D1236" t="s">
        <v>16</v>
      </c>
      <c r="E1236" t="s">
        <v>26</v>
      </c>
      <c r="F1236">
        <v>6</v>
      </c>
      <c r="G1236" s="6" t="str">
        <f>VLOOKUP(Tabella1[[#This Row],[COD. MACCHINA]],Tabella35[],2,FALSE)</f>
        <v>MSA matr.4319</v>
      </c>
      <c r="H1236">
        <v>608875</v>
      </c>
      <c r="I1236">
        <v>609378</v>
      </c>
      <c r="J1236" s="6">
        <f>Tabella1[[#This Row],[ASS. FINALI]]-Tabella1[[#This Row],[ASS.INIZIALI]]</f>
        <v>503</v>
      </c>
      <c r="K1236" t="s">
        <v>20</v>
      </c>
      <c r="M1236" s="6">
        <f>ROUNDDOWN(IF(Tabella1[[#This Row],[DOPPIO OPERATORE '[SI/NO']]]="SI",Tabella1[[#This Row],[DIFFERENZA]]/2,Tabella1[[#This Row],[DIFFERENZA]]),0)</f>
        <v>503</v>
      </c>
      <c r="O1236" s="6">
        <f>Tabella1[[#This Row],[DIFFERENZA EFFETTIVA SE DOPPIO OPERATORE]]-Tabella1[[#This Row],[SCARTI]]</f>
        <v>503</v>
      </c>
      <c r="P1236" s="4">
        <v>0.3125</v>
      </c>
      <c r="Q1236" s="4">
        <v>0.39583333333333331</v>
      </c>
      <c r="R1236" s="5">
        <f>Tabella1[[#This Row],[ORA FINE MATTINA]]-Tabella1[[#This Row],[ORA INIZIO MATTINA]]</f>
        <v>8.3333333333333315E-2</v>
      </c>
      <c r="S1236" s="4"/>
      <c r="T1236" s="4"/>
      <c r="U1236" s="5">
        <f>Tabella1[[#This Row],[ORA FINE POMERIGGIO]]-Tabella1[[#This Row],[ORA INIZIO POMERIGGIO]]</f>
        <v>0</v>
      </c>
      <c r="V1236" s="5">
        <f>Tabella1[[#This Row],[TOT. TEMPO POMERIGGIO]]+Tabella1[[#This Row],[TOT. TEMPO MATTINA]]</f>
        <v>8.3333333333333315E-2</v>
      </c>
      <c r="W1236" s="7">
        <f>((HOUR(Tabella1[[#This Row],[TOT. ORE]])*60)+MINUTE(Tabella1[[#This Row],[TOT. ORE]]))</f>
        <v>120</v>
      </c>
      <c r="Y1236" s="6">
        <f>Tabella1[[#This Row],[TOT. MINUTI]]-Tabella1[[#This Row],[FERMO MACCHINA]]</f>
        <v>120</v>
      </c>
      <c r="Z1236" s="6">
        <f>ROUNDDOWN(Tabella1[[#This Row],[DIFFERENZA EFFETTIVA - SCARTI]]/Tabella1[[#This Row],[TEMPO EFFETTIVO]]*60,0)</f>
        <v>251</v>
      </c>
    </row>
    <row r="1237" spans="1:27" x14ac:dyDescent="0.25">
      <c r="A1237" s="1">
        <v>44718</v>
      </c>
      <c r="B1237">
        <v>32</v>
      </c>
      <c r="C1237" s="6" t="str">
        <f>VLOOKUP(Tabella1[[#This Row],[COD. OPERATORE]],Tabella3[],2,FALSE)</f>
        <v>ALESSANDRA</v>
      </c>
      <c r="D1237" t="s">
        <v>16</v>
      </c>
      <c r="E1237" t="s">
        <v>96</v>
      </c>
      <c r="F1237">
        <v>6</v>
      </c>
      <c r="G1237" s="6" t="str">
        <f>VLOOKUP(Tabella1[[#This Row],[COD. MACCHINA]],Tabella35[],2,FALSE)</f>
        <v>MSA matr.4319</v>
      </c>
      <c r="H1237">
        <v>610150</v>
      </c>
      <c r="I1237">
        <v>610384</v>
      </c>
      <c r="J1237" s="6">
        <f>Tabella1[[#This Row],[ASS. FINALI]]-Tabella1[[#This Row],[ASS.INIZIALI]]</f>
        <v>234</v>
      </c>
      <c r="K1237" t="s">
        <v>20</v>
      </c>
      <c r="M1237" s="6">
        <f>ROUNDDOWN(IF(Tabella1[[#This Row],[DOPPIO OPERATORE '[SI/NO']]]="SI",Tabella1[[#This Row],[DIFFERENZA]]/2,Tabella1[[#This Row],[DIFFERENZA]]),0)</f>
        <v>234</v>
      </c>
      <c r="O1237" s="6">
        <f>Tabella1[[#This Row],[DIFFERENZA EFFETTIVA SE DOPPIO OPERATORE]]-Tabella1[[#This Row],[SCARTI]]</f>
        <v>234</v>
      </c>
      <c r="P1237" s="4">
        <v>0.3125</v>
      </c>
      <c r="Q1237" s="4">
        <v>0.33333333333333331</v>
      </c>
      <c r="R1237" s="5">
        <f>Tabella1[[#This Row],[ORA FINE MATTINA]]-Tabella1[[#This Row],[ORA INIZIO MATTINA]]</f>
        <v>2.0833333333333315E-2</v>
      </c>
      <c r="S1237" s="4"/>
      <c r="T1237" s="4"/>
      <c r="U1237" s="5">
        <f>Tabella1[[#This Row],[ORA FINE POMERIGGIO]]-Tabella1[[#This Row],[ORA INIZIO POMERIGGIO]]</f>
        <v>0</v>
      </c>
      <c r="V1237" s="5">
        <f>Tabella1[[#This Row],[TOT. TEMPO POMERIGGIO]]+Tabella1[[#This Row],[TOT. TEMPO MATTINA]]</f>
        <v>2.0833333333333315E-2</v>
      </c>
      <c r="W1237" s="7">
        <f>((HOUR(Tabella1[[#This Row],[TOT. ORE]])*60)+MINUTE(Tabella1[[#This Row],[TOT. ORE]]))</f>
        <v>30</v>
      </c>
      <c r="Y1237" s="6">
        <f>Tabella1[[#This Row],[TOT. MINUTI]]-Tabella1[[#This Row],[FERMO MACCHINA]]</f>
        <v>30</v>
      </c>
      <c r="Z1237" s="6">
        <f>ROUNDDOWN(Tabella1[[#This Row],[DIFFERENZA EFFETTIVA - SCARTI]]/Tabella1[[#This Row],[TEMPO EFFETTIVO]]*60,0)</f>
        <v>468</v>
      </c>
    </row>
    <row r="1238" spans="1:27" x14ac:dyDescent="0.25">
      <c r="A1238" s="1">
        <v>44713</v>
      </c>
      <c r="B1238">
        <v>32</v>
      </c>
      <c r="C1238" s="6" t="str">
        <f>VLOOKUP(Tabella1[[#This Row],[COD. OPERATORE]],Tabella3[],2,FALSE)</f>
        <v>ALESSANDRA</v>
      </c>
      <c r="D1238" t="s">
        <v>56</v>
      </c>
      <c r="E1238" t="s">
        <v>109</v>
      </c>
      <c r="F1238" t="s">
        <v>64</v>
      </c>
      <c r="G1238" s="6" t="str">
        <f>VLOOKUP(Tabella1[[#This Row],[COD. MACCHINA]],Tabella35[],2,FALSE)</f>
        <v>MANUALE</v>
      </c>
      <c r="H1238">
        <v>200</v>
      </c>
      <c r="I1238">
        <v>960</v>
      </c>
      <c r="J1238" s="6">
        <f>Tabella1[[#This Row],[ASS. FINALI]]-Tabella1[[#This Row],[ASS.INIZIALI]]</f>
        <v>760</v>
      </c>
      <c r="K1238" t="s">
        <v>20</v>
      </c>
      <c r="M1238" s="6">
        <f>ROUNDDOWN(IF(Tabella1[[#This Row],[DOPPIO OPERATORE '[SI/NO']]]="SI",Tabella1[[#This Row],[DIFFERENZA]]/2,Tabella1[[#This Row],[DIFFERENZA]]),0)</f>
        <v>760</v>
      </c>
      <c r="O1238" s="6">
        <f>Tabella1[[#This Row],[DIFFERENZA EFFETTIVA SE DOPPIO OPERATORE]]-Tabella1[[#This Row],[SCARTI]]</f>
        <v>760</v>
      </c>
      <c r="P1238" s="4">
        <v>0.35416666666666669</v>
      </c>
      <c r="Q1238" s="4">
        <v>0.5</v>
      </c>
      <c r="R1238" s="5">
        <f>Tabella1[[#This Row],[ORA FINE MATTINA]]-Tabella1[[#This Row],[ORA INIZIO MATTINA]]</f>
        <v>0.14583333333333331</v>
      </c>
      <c r="S1238" s="4"/>
      <c r="T1238" s="4"/>
      <c r="U1238" s="5">
        <f>Tabella1[[#This Row],[ORA FINE POMERIGGIO]]-Tabella1[[#This Row],[ORA INIZIO POMERIGGIO]]</f>
        <v>0</v>
      </c>
      <c r="V1238" s="5">
        <f>Tabella1[[#This Row],[TOT. TEMPO POMERIGGIO]]+Tabella1[[#This Row],[TOT. TEMPO MATTINA]]</f>
        <v>0.14583333333333331</v>
      </c>
      <c r="W1238" s="7">
        <f>((HOUR(Tabella1[[#This Row],[TOT. ORE]])*60)+MINUTE(Tabella1[[#This Row],[TOT. ORE]]))</f>
        <v>210</v>
      </c>
      <c r="Y1238" s="6">
        <f>Tabella1[[#This Row],[TOT. MINUTI]]-Tabella1[[#This Row],[FERMO MACCHINA]]</f>
        <v>210</v>
      </c>
      <c r="Z1238" s="6">
        <f>ROUNDDOWN(Tabella1[[#This Row],[DIFFERENZA EFFETTIVA - SCARTI]]/Tabella1[[#This Row],[TEMPO EFFETTIVO]]*60,0)</f>
        <v>217</v>
      </c>
    </row>
    <row r="1239" spans="1:27" x14ac:dyDescent="0.25">
      <c r="A1239" s="1">
        <v>44713</v>
      </c>
      <c r="B1239">
        <v>32</v>
      </c>
      <c r="C1239" s="6" t="str">
        <f>VLOOKUP(Tabella1[[#This Row],[COD. OPERATORE]],Tabella3[],2,FALSE)</f>
        <v>ALESSANDRA</v>
      </c>
      <c r="D1239" t="s">
        <v>56</v>
      </c>
      <c r="E1239" t="s">
        <v>86</v>
      </c>
      <c r="F1239" t="s">
        <v>64</v>
      </c>
      <c r="G1239" s="6" t="str">
        <f>VLOOKUP(Tabella1[[#This Row],[COD. MACCHINA]],Tabella35[],2,FALSE)</f>
        <v>MANUALE</v>
      </c>
      <c r="H1239">
        <v>0</v>
      </c>
      <c r="I1239">
        <v>800</v>
      </c>
      <c r="J1239" s="6">
        <f>Tabella1[[#This Row],[ASS. FINALI]]-Tabella1[[#This Row],[ASS.INIZIALI]]</f>
        <v>800</v>
      </c>
      <c r="K1239" t="s">
        <v>20</v>
      </c>
      <c r="M1239" s="6">
        <f>ROUNDDOWN(IF(Tabella1[[#This Row],[DOPPIO OPERATORE '[SI/NO']]]="SI",Tabella1[[#This Row],[DIFFERENZA]]/2,Tabella1[[#This Row],[DIFFERENZA]]),0)</f>
        <v>800</v>
      </c>
      <c r="O1239" s="6">
        <f>Tabella1[[#This Row],[DIFFERENZA EFFETTIVA SE DOPPIO OPERATORE]]-Tabella1[[#This Row],[SCARTI]]</f>
        <v>800</v>
      </c>
      <c r="P1239" s="4">
        <v>0.5625</v>
      </c>
      <c r="Q1239" s="4">
        <v>0.72916666666666663</v>
      </c>
      <c r="R1239" s="5">
        <f>Tabella1[[#This Row],[ORA FINE MATTINA]]-Tabella1[[#This Row],[ORA INIZIO MATTINA]]</f>
        <v>0.16666666666666663</v>
      </c>
      <c r="S1239" s="4"/>
      <c r="T1239" s="4"/>
      <c r="U1239" s="5">
        <f>Tabella1[[#This Row],[ORA FINE POMERIGGIO]]-Tabella1[[#This Row],[ORA INIZIO POMERIGGIO]]</f>
        <v>0</v>
      </c>
      <c r="V1239" s="5">
        <f>Tabella1[[#This Row],[TOT. TEMPO POMERIGGIO]]+Tabella1[[#This Row],[TOT. TEMPO MATTINA]]</f>
        <v>0.16666666666666663</v>
      </c>
      <c r="W1239" s="7">
        <f>((HOUR(Tabella1[[#This Row],[TOT. ORE]])*60)+MINUTE(Tabella1[[#This Row],[TOT. ORE]]))</f>
        <v>240</v>
      </c>
      <c r="Y1239" s="6">
        <f>Tabella1[[#This Row],[TOT. MINUTI]]-Tabella1[[#This Row],[FERMO MACCHINA]]</f>
        <v>240</v>
      </c>
      <c r="Z1239" s="6">
        <f>ROUNDDOWN(Tabella1[[#This Row],[DIFFERENZA EFFETTIVA - SCARTI]]/Tabella1[[#This Row],[TEMPO EFFETTIVO]]*60,0)</f>
        <v>200</v>
      </c>
      <c r="AA1239" t="s">
        <v>450</v>
      </c>
    </row>
    <row r="1240" spans="1:27" x14ac:dyDescent="0.25">
      <c r="A1240" s="1">
        <v>44720</v>
      </c>
      <c r="B1240">
        <v>32</v>
      </c>
      <c r="C1240" s="6" t="str">
        <f>VLOOKUP(Tabella1[[#This Row],[COD. OPERATORE]],Tabella3[],2,FALSE)</f>
        <v>ALESSANDRA</v>
      </c>
      <c r="D1240" t="s">
        <v>56</v>
      </c>
      <c r="E1240" t="s">
        <v>457</v>
      </c>
      <c r="F1240" t="s">
        <v>64</v>
      </c>
      <c r="G1240" s="6" t="str">
        <f>VLOOKUP(Tabella1[[#This Row],[COD. MACCHINA]],Tabella35[],2,FALSE)</f>
        <v>MANUALE</v>
      </c>
      <c r="H1240">
        <v>0</v>
      </c>
      <c r="I1240">
        <v>400</v>
      </c>
      <c r="J1240" s="6">
        <f>Tabella1[[#This Row],[ASS. FINALI]]-Tabella1[[#This Row],[ASS.INIZIALI]]</f>
        <v>400</v>
      </c>
      <c r="K1240" t="s">
        <v>20</v>
      </c>
      <c r="M1240" s="6">
        <f>ROUNDDOWN(IF(Tabella1[[#This Row],[DOPPIO OPERATORE '[SI/NO']]]="SI",Tabella1[[#This Row],[DIFFERENZA]]/2,Tabella1[[#This Row],[DIFFERENZA]]),0)</f>
        <v>400</v>
      </c>
      <c r="O1240" s="6">
        <f>Tabella1[[#This Row],[DIFFERENZA EFFETTIVA SE DOPPIO OPERATORE]]-Tabella1[[#This Row],[SCARTI]]</f>
        <v>400</v>
      </c>
      <c r="P1240" s="4">
        <v>0.5625</v>
      </c>
      <c r="Q1240" s="4">
        <v>0.625</v>
      </c>
      <c r="R1240" s="5">
        <f>Tabella1[[#This Row],[ORA FINE MATTINA]]-Tabella1[[#This Row],[ORA INIZIO MATTINA]]</f>
        <v>6.25E-2</v>
      </c>
      <c r="S1240" s="4"/>
      <c r="T1240" s="4"/>
      <c r="U1240" s="5">
        <f>Tabella1[[#This Row],[ORA FINE POMERIGGIO]]-Tabella1[[#This Row],[ORA INIZIO POMERIGGIO]]</f>
        <v>0</v>
      </c>
      <c r="V1240" s="5">
        <f>Tabella1[[#This Row],[TOT. TEMPO POMERIGGIO]]+Tabella1[[#This Row],[TOT. TEMPO MATTINA]]</f>
        <v>6.25E-2</v>
      </c>
      <c r="W1240" s="7">
        <f>((HOUR(Tabella1[[#This Row],[TOT. ORE]])*60)+MINUTE(Tabella1[[#This Row],[TOT. ORE]]))</f>
        <v>90</v>
      </c>
      <c r="Y1240" s="6">
        <f>Tabella1[[#This Row],[TOT. MINUTI]]-Tabella1[[#This Row],[FERMO MACCHINA]]</f>
        <v>90</v>
      </c>
      <c r="Z1240" s="6">
        <f>ROUNDDOWN(Tabella1[[#This Row],[DIFFERENZA EFFETTIVA - SCARTI]]/Tabella1[[#This Row],[TEMPO EFFETTIVO]]*60,0)</f>
        <v>266</v>
      </c>
    </row>
    <row r="1241" spans="1:27" x14ac:dyDescent="0.25">
      <c r="A1241" s="1">
        <v>44720</v>
      </c>
      <c r="B1241">
        <v>32</v>
      </c>
      <c r="C1241" s="6" t="str">
        <f>VLOOKUP(Tabella1[[#This Row],[COD. OPERATORE]],Tabella3[],2,FALSE)</f>
        <v>ALESSANDRA</v>
      </c>
      <c r="D1241" t="s">
        <v>16</v>
      </c>
      <c r="E1241" t="s">
        <v>211</v>
      </c>
      <c r="F1241">
        <v>3</v>
      </c>
      <c r="G1241" s="6" t="str">
        <f>VLOOKUP(Tabella1[[#This Row],[COD. MACCHINA]],Tabella35[],2,FALSE)</f>
        <v>MUPI matr.1501</v>
      </c>
      <c r="H1241">
        <v>0</v>
      </c>
      <c r="I1241">
        <v>250</v>
      </c>
      <c r="J1241" s="6">
        <f>Tabella1[[#This Row],[ASS. FINALI]]-Tabella1[[#This Row],[ASS.INIZIALI]]</f>
        <v>250</v>
      </c>
      <c r="K1241" t="s">
        <v>20</v>
      </c>
      <c r="M1241" s="6">
        <f>ROUNDDOWN(IF(Tabella1[[#This Row],[DOPPIO OPERATORE '[SI/NO']]]="SI",Tabella1[[#This Row],[DIFFERENZA]]/2,Tabella1[[#This Row],[DIFFERENZA]]),0)</f>
        <v>250</v>
      </c>
      <c r="O1241" s="6">
        <f>Tabella1[[#This Row],[DIFFERENZA EFFETTIVA SE DOPPIO OPERATORE]]-Tabella1[[#This Row],[SCARTI]]</f>
        <v>250</v>
      </c>
      <c r="P1241" s="4">
        <v>0.33333333333333331</v>
      </c>
      <c r="Q1241" s="4">
        <v>0.39583333333333331</v>
      </c>
      <c r="R1241" s="5">
        <f>Tabella1[[#This Row],[ORA FINE MATTINA]]-Tabella1[[#This Row],[ORA INIZIO MATTINA]]</f>
        <v>6.25E-2</v>
      </c>
      <c r="S1241" s="4"/>
      <c r="T1241" s="4"/>
      <c r="U1241" s="5">
        <f>Tabella1[[#This Row],[ORA FINE POMERIGGIO]]-Tabella1[[#This Row],[ORA INIZIO POMERIGGIO]]</f>
        <v>0</v>
      </c>
      <c r="V1241" s="5">
        <f>Tabella1[[#This Row],[TOT. TEMPO POMERIGGIO]]+Tabella1[[#This Row],[TOT. TEMPO MATTINA]]</f>
        <v>6.25E-2</v>
      </c>
      <c r="W1241" s="7">
        <f>((HOUR(Tabella1[[#This Row],[TOT. ORE]])*60)+MINUTE(Tabella1[[#This Row],[TOT. ORE]]))</f>
        <v>90</v>
      </c>
      <c r="Y1241" s="6">
        <f>Tabella1[[#This Row],[TOT. MINUTI]]-Tabella1[[#This Row],[FERMO MACCHINA]]</f>
        <v>90</v>
      </c>
      <c r="Z1241" s="6">
        <f>ROUNDDOWN(Tabella1[[#This Row],[DIFFERENZA EFFETTIVA - SCARTI]]/Tabella1[[#This Row],[TEMPO EFFETTIVO]]*60,0)</f>
        <v>166</v>
      </c>
    </row>
    <row r="1242" spans="1:27" x14ac:dyDescent="0.25">
      <c r="A1242" s="1">
        <v>44725</v>
      </c>
      <c r="B1242">
        <v>2</v>
      </c>
      <c r="C1242" s="6" t="str">
        <f>VLOOKUP(Tabella1[[#This Row],[COD. OPERATORE]],Tabella3[],2,FALSE)</f>
        <v>DAVIDE</v>
      </c>
      <c r="D1242" t="s">
        <v>74</v>
      </c>
      <c r="E1242" t="s">
        <v>142</v>
      </c>
      <c r="F1242">
        <v>4</v>
      </c>
      <c r="G1242" s="6" t="str">
        <f>VLOOKUP(Tabella1[[#This Row],[COD. MACCHINA]],Tabella35[],2,FALSE)</f>
        <v>LASER VERDE</v>
      </c>
      <c r="H1242">
        <v>0</v>
      </c>
      <c r="I1242">
        <v>607</v>
      </c>
      <c r="J1242" s="6">
        <f>Tabella1[[#This Row],[ASS. FINALI]]-Tabella1[[#This Row],[ASS.INIZIALI]]</f>
        <v>607</v>
      </c>
      <c r="K1242" t="s">
        <v>20</v>
      </c>
      <c r="M1242" s="6">
        <f>ROUNDDOWN(IF(Tabella1[[#This Row],[DOPPIO OPERATORE '[SI/NO']]]="SI",Tabella1[[#This Row],[DIFFERENZA]]/2,Tabella1[[#This Row],[DIFFERENZA]]),0)</f>
        <v>607</v>
      </c>
      <c r="O1242" s="6">
        <f>Tabella1[[#This Row],[DIFFERENZA EFFETTIVA SE DOPPIO OPERATORE]]-Tabella1[[#This Row],[SCARTI]]</f>
        <v>607</v>
      </c>
      <c r="P1242" s="4">
        <v>0.33333333333333331</v>
      </c>
      <c r="Q1242" s="4">
        <v>0.5</v>
      </c>
      <c r="R1242" s="5">
        <f>Tabella1[[#This Row],[ORA FINE MATTINA]]-Tabella1[[#This Row],[ORA INIZIO MATTINA]]</f>
        <v>0.16666666666666669</v>
      </c>
      <c r="S1242" s="4"/>
      <c r="T1242" s="4"/>
      <c r="U1242" s="5">
        <f>Tabella1[[#This Row],[ORA FINE POMERIGGIO]]-Tabella1[[#This Row],[ORA INIZIO POMERIGGIO]]</f>
        <v>0</v>
      </c>
      <c r="V1242" s="5">
        <f>Tabella1[[#This Row],[TOT. TEMPO POMERIGGIO]]+Tabella1[[#This Row],[TOT. TEMPO MATTINA]]</f>
        <v>0.16666666666666669</v>
      </c>
      <c r="W1242" s="7">
        <f>((HOUR(Tabella1[[#This Row],[TOT. ORE]])*60)+MINUTE(Tabella1[[#This Row],[TOT. ORE]]))</f>
        <v>240</v>
      </c>
      <c r="X1242">
        <v>120</v>
      </c>
      <c r="Y1242" s="6">
        <f>Tabella1[[#This Row],[TOT. MINUTI]]-Tabella1[[#This Row],[FERMO MACCHINA]]</f>
        <v>120</v>
      </c>
      <c r="Z1242" s="6">
        <f>ROUNDDOWN(Tabella1[[#This Row],[DIFFERENZA EFFETTIVA - SCARTI]]/Tabella1[[#This Row],[TEMPO EFFETTIVO]]*60,0)</f>
        <v>303</v>
      </c>
    </row>
    <row r="1243" spans="1:27" x14ac:dyDescent="0.25">
      <c r="A1243" s="1">
        <v>44725</v>
      </c>
      <c r="B1243">
        <v>2</v>
      </c>
      <c r="C1243" s="6" t="str">
        <f>VLOOKUP(Tabella1[[#This Row],[COD. OPERATORE]],Tabella3[],2,FALSE)</f>
        <v>DAVIDE</v>
      </c>
      <c r="D1243" t="s">
        <v>74</v>
      </c>
      <c r="E1243" t="s">
        <v>131</v>
      </c>
      <c r="F1243">
        <v>22</v>
      </c>
      <c r="G1243" s="6" t="str">
        <f>VLOOKUP(Tabella1[[#This Row],[COD. MACCHINA]],Tabella35[],2,FALSE)</f>
        <v>LASER VIOLA</v>
      </c>
      <c r="H1243">
        <v>0</v>
      </c>
      <c r="I1243">
        <v>644</v>
      </c>
      <c r="J1243" s="6">
        <f>Tabella1[[#This Row],[ASS. FINALI]]-Tabella1[[#This Row],[ASS.INIZIALI]]</f>
        <v>644</v>
      </c>
      <c r="K1243" t="s">
        <v>20</v>
      </c>
      <c r="M1243" s="6">
        <f>ROUNDDOWN(IF(Tabella1[[#This Row],[DOPPIO OPERATORE '[SI/NO']]]="SI",Tabella1[[#This Row],[DIFFERENZA]]/2,Tabella1[[#This Row],[DIFFERENZA]]),0)</f>
        <v>644</v>
      </c>
      <c r="O1243" s="6">
        <f>Tabella1[[#This Row],[DIFFERENZA EFFETTIVA SE DOPPIO OPERATORE]]-Tabella1[[#This Row],[SCARTI]]</f>
        <v>644</v>
      </c>
      <c r="P1243" s="4">
        <v>0.33333333333333331</v>
      </c>
      <c r="Q1243" s="4">
        <v>0.5</v>
      </c>
      <c r="R1243" s="5">
        <f>Tabella1[[#This Row],[ORA FINE MATTINA]]-Tabella1[[#This Row],[ORA INIZIO MATTINA]]</f>
        <v>0.16666666666666669</v>
      </c>
      <c r="S1243" s="4"/>
      <c r="T1243" s="4"/>
      <c r="U1243" s="5">
        <f>Tabella1[[#This Row],[ORA FINE POMERIGGIO]]-Tabella1[[#This Row],[ORA INIZIO POMERIGGIO]]</f>
        <v>0</v>
      </c>
      <c r="V1243" s="5">
        <f>Tabella1[[#This Row],[TOT. TEMPO POMERIGGIO]]+Tabella1[[#This Row],[TOT. TEMPO MATTINA]]</f>
        <v>0.16666666666666669</v>
      </c>
      <c r="W1243" s="7">
        <f>((HOUR(Tabella1[[#This Row],[TOT. ORE]])*60)+MINUTE(Tabella1[[#This Row],[TOT. ORE]]))</f>
        <v>240</v>
      </c>
      <c r="X1243">
        <v>120</v>
      </c>
      <c r="Y1243" s="6">
        <f>Tabella1[[#This Row],[TOT. MINUTI]]-Tabella1[[#This Row],[FERMO MACCHINA]]</f>
        <v>120</v>
      </c>
      <c r="Z1243" s="6">
        <f>ROUNDDOWN(Tabella1[[#This Row],[DIFFERENZA EFFETTIVA - SCARTI]]/Tabella1[[#This Row],[TEMPO EFFETTIVO]]*60,0)</f>
        <v>322</v>
      </c>
    </row>
    <row r="1244" spans="1:27" x14ac:dyDescent="0.25">
      <c r="A1244" s="1">
        <v>44726</v>
      </c>
      <c r="B1244">
        <v>2</v>
      </c>
      <c r="C1244" s="6" t="str">
        <f>VLOOKUP(Tabella1[[#This Row],[COD. OPERATORE]],Tabella3[],2,FALSE)</f>
        <v>DAVIDE</v>
      </c>
      <c r="D1244" t="s">
        <v>74</v>
      </c>
      <c r="E1244" t="s">
        <v>142</v>
      </c>
      <c r="F1244">
        <v>4</v>
      </c>
      <c r="G1244" s="6" t="str">
        <f>VLOOKUP(Tabella1[[#This Row],[COD. MACCHINA]],Tabella35[],2,FALSE)</f>
        <v>LASER VERDE</v>
      </c>
      <c r="H1244">
        <v>607</v>
      </c>
      <c r="I1244">
        <v>1045</v>
      </c>
      <c r="J1244" s="6">
        <f>Tabella1[[#This Row],[ASS. FINALI]]-Tabella1[[#This Row],[ASS.INIZIALI]]</f>
        <v>438</v>
      </c>
      <c r="K1244" t="s">
        <v>20</v>
      </c>
      <c r="M1244" s="6">
        <f>ROUNDDOWN(IF(Tabella1[[#This Row],[DOPPIO OPERATORE '[SI/NO']]]="SI",Tabella1[[#This Row],[DIFFERENZA]]/2,Tabella1[[#This Row],[DIFFERENZA]]),0)</f>
        <v>438</v>
      </c>
      <c r="O1244" s="6">
        <f>Tabella1[[#This Row],[DIFFERENZA EFFETTIVA SE DOPPIO OPERATORE]]-Tabella1[[#This Row],[SCARTI]]</f>
        <v>438</v>
      </c>
      <c r="P1244" s="4">
        <v>0.33333333333333331</v>
      </c>
      <c r="Q1244" s="4">
        <v>0.5</v>
      </c>
      <c r="R1244" s="5">
        <f>Tabella1[[#This Row],[ORA FINE MATTINA]]-Tabella1[[#This Row],[ORA INIZIO MATTINA]]</f>
        <v>0.16666666666666669</v>
      </c>
      <c r="S1244" s="4"/>
      <c r="T1244" s="4"/>
      <c r="U1244" s="5">
        <f>Tabella1[[#This Row],[ORA FINE POMERIGGIO]]-Tabella1[[#This Row],[ORA INIZIO POMERIGGIO]]</f>
        <v>0</v>
      </c>
      <c r="V1244" s="5">
        <f>Tabella1[[#This Row],[TOT. TEMPO POMERIGGIO]]+Tabella1[[#This Row],[TOT. TEMPO MATTINA]]</f>
        <v>0.16666666666666669</v>
      </c>
      <c r="W1244" s="7">
        <f>((HOUR(Tabella1[[#This Row],[TOT. ORE]])*60)+MINUTE(Tabella1[[#This Row],[TOT. ORE]]))</f>
        <v>240</v>
      </c>
      <c r="Y1244" s="6">
        <f>Tabella1[[#This Row],[TOT. MINUTI]]-Tabella1[[#This Row],[FERMO MACCHINA]]</f>
        <v>240</v>
      </c>
      <c r="Z1244" s="6">
        <f>ROUNDDOWN(Tabella1[[#This Row],[DIFFERENZA EFFETTIVA - SCARTI]]/Tabella1[[#This Row],[TEMPO EFFETTIVO]]*60,0)</f>
        <v>109</v>
      </c>
    </row>
    <row r="1245" spans="1:27" x14ac:dyDescent="0.25">
      <c r="A1245" s="1">
        <v>44726</v>
      </c>
      <c r="B1245">
        <v>2</v>
      </c>
      <c r="C1245" s="6" t="str">
        <f>VLOOKUP(Tabella1[[#This Row],[COD. OPERATORE]],Tabella3[],2,FALSE)</f>
        <v>DAVIDE</v>
      </c>
      <c r="D1245" t="s">
        <v>74</v>
      </c>
      <c r="E1245" t="s">
        <v>131</v>
      </c>
      <c r="F1245">
        <v>22</v>
      </c>
      <c r="G1245" s="6" t="str">
        <f>VLOOKUP(Tabella1[[#This Row],[COD. MACCHINA]],Tabella35[],2,FALSE)</f>
        <v>LASER VIOLA</v>
      </c>
      <c r="H1245">
        <v>644</v>
      </c>
      <c r="I1245">
        <v>1084</v>
      </c>
      <c r="J1245" s="6">
        <f>Tabella1[[#This Row],[ASS. FINALI]]-Tabella1[[#This Row],[ASS.INIZIALI]]</f>
        <v>440</v>
      </c>
      <c r="K1245" t="s">
        <v>20</v>
      </c>
      <c r="M1245" s="6">
        <f>ROUNDDOWN(IF(Tabella1[[#This Row],[DOPPIO OPERATORE '[SI/NO']]]="SI",Tabella1[[#This Row],[DIFFERENZA]]/2,Tabella1[[#This Row],[DIFFERENZA]]),0)</f>
        <v>440</v>
      </c>
      <c r="O1245" s="6">
        <f>Tabella1[[#This Row],[DIFFERENZA EFFETTIVA SE DOPPIO OPERATORE]]-Tabella1[[#This Row],[SCARTI]]</f>
        <v>440</v>
      </c>
      <c r="P1245" s="4">
        <v>0.33333333333333331</v>
      </c>
      <c r="Q1245" s="4">
        <v>0.5</v>
      </c>
      <c r="R1245" s="5">
        <f>Tabella1[[#This Row],[ORA FINE MATTINA]]-Tabella1[[#This Row],[ORA INIZIO MATTINA]]</f>
        <v>0.16666666666666669</v>
      </c>
      <c r="S1245" s="4"/>
      <c r="T1245" s="4"/>
      <c r="U1245" s="5">
        <f>Tabella1[[#This Row],[ORA FINE POMERIGGIO]]-Tabella1[[#This Row],[ORA INIZIO POMERIGGIO]]</f>
        <v>0</v>
      </c>
      <c r="V1245" s="5">
        <f>Tabella1[[#This Row],[TOT. TEMPO POMERIGGIO]]+Tabella1[[#This Row],[TOT. TEMPO MATTINA]]</f>
        <v>0.16666666666666669</v>
      </c>
      <c r="W1245" s="7">
        <f>((HOUR(Tabella1[[#This Row],[TOT. ORE]])*60)+MINUTE(Tabella1[[#This Row],[TOT. ORE]]))</f>
        <v>240</v>
      </c>
      <c r="Y1245" s="6">
        <f>Tabella1[[#This Row],[TOT. MINUTI]]-Tabella1[[#This Row],[FERMO MACCHINA]]</f>
        <v>240</v>
      </c>
      <c r="Z1245" s="6">
        <f>ROUNDDOWN(Tabella1[[#This Row],[DIFFERENZA EFFETTIVA - SCARTI]]/Tabella1[[#This Row],[TEMPO EFFETTIVO]]*60,0)</f>
        <v>110</v>
      </c>
    </row>
    <row r="1246" spans="1:27" x14ac:dyDescent="0.25">
      <c r="A1246" s="1">
        <v>44726</v>
      </c>
      <c r="B1246">
        <v>2</v>
      </c>
      <c r="C1246" s="6" t="str">
        <f>VLOOKUP(Tabella1[[#This Row],[COD. OPERATORE]],Tabella3[],2,FALSE)</f>
        <v>DAVIDE</v>
      </c>
      <c r="D1246" t="s">
        <v>56</v>
      </c>
      <c r="E1246" t="s">
        <v>248</v>
      </c>
      <c r="F1246" t="s">
        <v>64</v>
      </c>
      <c r="G1246" s="6" t="str">
        <f>VLOOKUP(Tabella1[[#This Row],[COD. MACCHINA]],Tabella35[],2,FALSE)</f>
        <v>MANUALE</v>
      </c>
      <c r="H1246">
        <v>1375</v>
      </c>
      <c r="I1246">
        <v>1900</v>
      </c>
      <c r="J1246" s="6">
        <f>Tabella1[[#This Row],[ASS. FINALI]]-Tabella1[[#This Row],[ASS.INIZIALI]]</f>
        <v>525</v>
      </c>
      <c r="K1246" t="s">
        <v>58</v>
      </c>
      <c r="L1246">
        <v>1</v>
      </c>
      <c r="M1246" s="6">
        <f>ROUNDDOWN(IF(Tabella1[[#This Row],[DOPPIO OPERATORE '[SI/NO']]]="SI",Tabella1[[#This Row],[DIFFERENZA]]/2,Tabella1[[#This Row],[DIFFERENZA]]),0)</f>
        <v>262</v>
      </c>
      <c r="O1246" s="6">
        <f>Tabella1[[#This Row],[DIFFERENZA EFFETTIVA SE DOPPIO OPERATORE]]-Tabella1[[#This Row],[SCARTI]]</f>
        <v>262</v>
      </c>
      <c r="P1246" s="4">
        <v>0.58333333333333337</v>
      </c>
      <c r="Q1246" s="4">
        <v>0.75</v>
      </c>
      <c r="R1246" s="5">
        <f>Tabella1[[#This Row],[ORA FINE MATTINA]]-Tabella1[[#This Row],[ORA INIZIO MATTINA]]</f>
        <v>0.16666666666666663</v>
      </c>
      <c r="S1246" s="4"/>
      <c r="T1246" s="4"/>
      <c r="U1246" s="5">
        <f>Tabella1[[#This Row],[ORA FINE POMERIGGIO]]-Tabella1[[#This Row],[ORA INIZIO POMERIGGIO]]</f>
        <v>0</v>
      </c>
      <c r="V1246" s="5">
        <f>Tabella1[[#This Row],[TOT. TEMPO POMERIGGIO]]+Tabella1[[#This Row],[TOT. TEMPO MATTINA]]</f>
        <v>0.16666666666666663</v>
      </c>
      <c r="W1246" s="7">
        <f>((HOUR(Tabella1[[#This Row],[TOT. ORE]])*60)+MINUTE(Tabella1[[#This Row],[TOT. ORE]]))</f>
        <v>240</v>
      </c>
      <c r="Y1246" s="6">
        <f>Tabella1[[#This Row],[TOT. MINUTI]]-Tabella1[[#This Row],[FERMO MACCHINA]]</f>
        <v>240</v>
      </c>
      <c r="Z1246" s="6">
        <f>ROUNDDOWN(Tabella1[[#This Row],[DIFFERENZA EFFETTIVA - SCARTI]]/Tabella1[[#This Row],[TEMPO EFFETTIVO]]*60,0)</f>
        <v>65</v>
      </c>
    </row>
    <row r="1247" spans="1:27" x14ac:dyDescent="0.25">
      <c r="A1247" s="1">
        <v>44727</v>
      </c>
      <c r="B1247">
        <v>2</v>
      </c>
      <c r="C1247" s="6" t="str">
        <f>VLOOKUP(Tabella1[[#This Row],[COD. OPERATORE]],Tabella3[],2,FALSE)</f>
        <v>DAVIDE</v>
      </c>
      <c r="D1247" t="s">
        <v>56</v>
      </c>
      <c r="E1247" t="s">
        <v>248</v>
      </c>
      <c r="F1247" t="s">
        <v>64</v>
      </c>
      <c r="G1247" s="6" t="str">
        <f>VLOOKUP(Tabella1[[#This Row],[COD. MACCHINA]],Tabella35[],2,FALSE)</f>
        <v>MANUALE</v>
      </c>
      <c r="H1247">
        <v>1900</v>
      </c>
      <c r="I1247">
        <v>2000</v>
      </c>
      <c r="J1247" s="6">
        <f>Tabella1[[#This Row],[ASS. FINALI]]-Tabella1[[#This Row],[ASS.INIZIALI]]</f>
        <v>100</v>
      </c>
      <c r="K1247" t="s">
        <v>20</v>
      </c>
      <c r="M1247" s="6">
        <f>ROUNDDOWN(IF(Tabella1[[#This Row],[DOPPIO OPERATORE '[SI/NO']]]="SI",Tabella1[[#This Row],[DIFFERENZA]]/2,Tabella1[[#This Row],[DIFFERENZA]]),0)</f>
        <v>100</v>
      </c>
      <c r="O1247" s="6">
        <f>Tabella1[[#This Row],[DIFFERENZA EFFETTIVA SE DOPPIO OPERATORE]]-Tabella1[[#This Row],[SCARTI]]</f>
        <v>100</v>
      </c>
      <c r="P1247" s="4">
        <v>0.33333333333333331</v>
      </c>
      <c r="Q1247" s="4">
        <v>0.35416666666666669</v>
      </c>
      <c r="R1247" s="5">
        <f>Tabella1[[#This Row],[ORA FINE MATTINA]]-Tabella1[[#This Row],[ORA INIZIO MATTINA]]</f>
        <v>2.083333333333337E-2</v>
      </c>
      <c r="S1247" s="4"/>
      <c r="T1247" s="4"/>
      <c r="U1247" s="5">
        <f>Tabella1[[#This Row],[ORA FINE POMERIGGIO]]-Tabella1[[#This Row],[ORA INIZIO POMERIGGIO]]</f>
        <v>0</v>
      </c>
      <c r="V1247" s="5">
        <f>Tabella1[[#This Row],[TOT. TEMPO POMERIGGIO]]+Tabella1[[#This Row],[TOT. TEMPO MATTINA]]</f>
        <v>2.083333333333337E-2</v>
      </c>
      <c r="W1247" s="7">
        <f>((HOUR(Tabella1[[#This Row],[TOT. ORE]])*60)+MINUTE(Tabella1[[#This Row],[TOT. ORE]]))</f>
        <v>30</v>
      </c>
      <c r="Y1247" s="6">
        <f>Tabella1[[#This Row],[TOT. MINUTI]]-Tabella1[[#This Row],[FERMO MACCHINA]]</f>
        <v>30</v>
      </c>
      <c r="Z1247" s="6">
        <f>ROUNDDOWN(Tabella1[[#This Row],[DIFFERENZA EFFETTIVA - SCARTI]]/Tabella1[[#This Row],[TEMPO EFFETTIVO]]*60,0)</f>
        <v>200</v>
      </c>
    </row>
    <row r="1248" spans="1:27" x14ac:dyDescent="0.25">
      <c r="A1248" s="1">
        <v>44727</v>
      </c>
      <c r="B1248">
        <v>2</v>
      </c>
      <c r="C1248" s="6" t="str">
        <f>VLOOKUP(Tabella1[[#This Row],[COD. OPERATORE]],Tabella3[],2,FALSE)</f>
        <v>DAVIDE</v>
      </c>
      <c r="D1248" t="s">
        <v>56</v>
      </c>
      <c r="E1248" t="s">
        <v>71</v>
      </c>
      <c r="F1248" t="s">
        <v>64</v>
      </c>
      <c r="G1248" s="6" t="str">
        <f>VLOOKUP(Tabella1[[#This Row],[COD. MACCHINA]],Tabella35[],2,FALSE)</f>
        <v>MANUALE</v>
      </c>
      <c r="H1248">
        <v>500</v>
      </c>
      <c r="I1248">
        <v>1200</v>
      </c>
      <c r="J1248" s="6">
        <f>Tabella1[[#This Row],[ASS. FINALI]]-Tabella1[[#This Row],[ASS.INIZIALI]]</f>
        <v>700</v>
      </c>
      <c r="K1248" t="s">
        <v>58</v>
      </c>
      <c r="L1248">
        <v>1</v>
      </c>
      <c r="M1248" s="6">
        <f>ROUNDDOWN(IF(Tabella1[[#This Row],[DOPPIO OPERATORE '[SI/NO']]]="SI",Tabella1[[#This Row],[DIFFERENZA]]/2,Tabella1[[#This Row],[DIFFERENZA]]),0)</f>
        <v>350</v>
      </c>
      <c r="O1248" s="6">
        <f>Tabella1[[#This Row],[DIFFERENZA EFFETTIVA SE DOPPIO OPERATORE]]-Tabella1[[#This Row],[SCARTI]]</f>
        <v>350</v>
      </c>
      <c r="P1248" s="4">
        <v>0.35416666666666669</v>
      </c>
      <c r="Q1248" s="4">
        <v>0.5</v>
      </c>
      <c r="R1248" s="5">
        <f>Tabella1[[#This Row],[ORA FINE MATTINA]]-Tabella1[[#This Row],[ORA INIZIO MATTINA]]</f>
        <v>0.14583333333333331</v>
      </c>
      <c r="S1248" s="4"/>
      <c r="T1248" s="4"/>
      <c r="U1248" s="5">
        <f>Tabella1[[#This Row],[ORA FINE POMERIGGIO]]-Tabella1[[#This Row],[ORA INIZIO POMERIGGIO]]</f>
        <v>0</v>
      </c>
      <c r="V1248" s="5">
        <f>Tabella1[[#This Row],[TOT. TEMPO POMERIGGIO]]+Tabella1[[#This Row],[TOT. TEMPO MATTINA]]</f>
        <v>0.14583333333333331</v>
      </c>
      <c r="W1248" s="7">
        <f>((HOUR(Tabella1[[#This Row],[TOT. ORE]])*60)+MINUTE(Tabella1[[#This Row],[TOT. ORE]]))</f>
        <v>210</v>
      </c>
      <c r="Y1248" s="6">
        <f>Tabella1[[#This Row],[TOT. MINUTI]]-Tabella1[[#This Row],[FERMO MACCHINA]]</f>
        <v>210</v>
      </c>
      <c r="Z1248" s="6">
        <f>ROUNDDOWN(Tabella1[[#This Row],[DIFFERENZA EFFETTIVA - SCARTI]]/Tabella1[[#This Row],[TEMPO EFFETTIVO]]*60,0)</f>
        <v>100</v>
      </c>
    </row>
    <row r="1249" spans="1:27" x14ac:dyDescent="0.25">
      <c r="A1249" s="1">
        <v>44727</v>
      </c>
      <c r="B1249">
        <v>2</v>
      </c>
      <c r="C1249" s="6" t="str">
        <f>VLOOKUP(Tabella1[[#This Row],[COD. OPERATORE]],Tabella3[],2,FALSE)</f>
        <v>DAVIDE</v>
      </c>
      <c r="D1249" t="s">
        <v>74</v>
      </c>
      <c r="E1249" t="s">
        <v>155</v>
      </c>
      <c r="F1249">
        <v>4</v>
      </c>
      <c r="G1249" s="6" t="str">
        <f>VLOOKUP(Tabella1[[#This Row],[COD. MACCHINA]],Tabella35[],2,FALSE)</f>
        <v>LASER VERDE</v>
      </c>
      <c r="H1249">
        <v>8130</v>
      </c>
      <c r="I1249">
        <v>8534</v>
      </c>
      <c r="J1249" s="6">
        <f>Tabella1[[#This Row],[ASS. FINALI]]-Tabella1[[#This Row],[ASS.INIZIALI]]</f>
        <v>404</v>
      </c>
      <c r="K1249" t="s">
        <v>20</v>
      </c>
      <c r="M1249" s="6">
        <f>ROUNDDOWN(IF(Tabella1[[#This Row],[DOPPIO OPERATORE '[SI/NO']]]="SI",Tabella1[[#This Row],[DIFFERENZA]]/2,Tabella1[[#This Row],[DIFFERENZA]]),0)</f>
        <v>404</v>
      </c>
      <c r="O1249" s="6">
        <f>Tabella1[[#This Row],[DIFFERENZA EFFETTIVA SE DOPPIO OPERATORE]]-Tabella1[[#This Row],[SCARTI]]</f>
        <v>404</v>
      </c>
      <c r="P1249" s="4">
        <v>0.58333333333333337</v>
      </c>
      <c r="Q1249" s="4">
        <v>0.75</v>
      </c>
      <c r="R1249" s="5">
        <f>Tabella1[[#This Row],[ORA FINE MATTINA]]-Tabella1[[#This Row],[ORA INIZIO MATTINA]]</f>
        <v>0.16666666666666663</v>
      </c>
      <c r="S1249" s="4"/>
      <c r="T1249" s="4"/>
      <c r="U1249" s="5">
        <f>Tabella1[[#This Row],[ORA FINE POMERIGGIO]]-Tabella1[[#This Row],[ORA INIZIO POMERIGGIO]]</f>
        <v>0</v>
      </c>
      <c r="V1249" s="5">
        <f>Tabella1[[#This Row],[TOT. TEMPO POMERIGGIO]]+Tabella1[[#This Row],[TOT. TEMPO MATTINA]]</f>
        <v>0.16666666666666663</v>
      </c>
      <c r="W1249" s="7">
        <f>((HOUR(Tabella1[[#This Row],[TOT. ORE]])*60)+MINUTE(Tabella1[[#This Row],[TOT. ORE]]))</f>
        <v>240</v>
      </c>
      <c r="Y1249" s="6">
        <f>Tabella1[[#This Row],[TOT. MINUTI]]-Tabella1[[#This Row],[FERMO MACCHINA]]</f>
        <v>240</v>
      </c>
      <c r="Z1249" s="6">
        <f>ROUNDDOWN(Tabella1[[#This Row],[DIFFERENZA EFFETTIVA - SCARTI]]/Tabella1[[#This Row],[TEMPO EFFETTIVO]]*60,0)</f>
        <v>101</v>
      </c>
    </row>
    <row r="1250" spans="1:27" x14ac:dyDescent="0.25">
      <c r="A1250" s="1">
        <v>44727</v>
      </c>
      <c r="B1250">
        <v>2</v>
      </c>
      <c r="C1250" s="6" t="str">
        <f>VLOOKUP(Tabella1[[#This Row],[COD. OPERATORE]],Tabella3[],2,FALSE)</f>
        <v>DAVIDE</v>
      </c>
      <c r="D1250" t="s">
        <v>74</v>
      </c>
      <c r="E1250" t="s">
        <v>131</v>
      </c>
      <c r="F1250">
        <v>22</v>
      </c>
      <c r="G1250" s="6" t="str">
        <f>VLOOKUP(Tabella1[[#This Row],[COD. MACCHINA]],Tabella35[],2,FALSE)</f>
        <v>LASER VIOLA</v>
      </c>
      <c r="H1250">
        <v>2117</v>
      </c>
      <c r="I1250">
        <v>2522</v>
      </c>
      <c r="J1250" s="6">
        <f>Tabella1[[#This Row],[ASS. FINALI]]-Tabella1[[#This Row],[ASS.INIZIALI]]</f>
        <v>405</v>
      </c>
      <c r="K1250" t="s">
        <v>20</v>
      </c>
      <c r="M1250" s="6">
        <f>ROUNDDOWN(IF(Tabella1[[#This Row],[DOPPIO OPERATORE '[SI/NO']]]="SI",Tabella1[[#This Row],[DIFFERENZA]]/2,Tabella1[[#This Row],[DIFFERENZA]]),0)</f>
        <v>405</v>
      </c>
      <c r="O1250" s="6">
        <f>Tabella1[[#This Row],[DIFFERENZA EFFETTIVA SE DOPPIO OPERATORE]]-Tabella1[[#This Row],[SCARTI]]</f>
        <v>405</v>
      </c>
      <c r="P1250" s="4">
        <v>0.58333333333333337</v>
      </c>
      <c r="Q1250" s="4">
        <v>0.75</v>
      </c>
      <c r="R1250" s="5">
        <f>Tabella1[[#This Row],[ORA FINE MATTINA]]-Tabella1[[#This Row],[ORA INIZIO MATTINA]]</f>
        <v>0.16666666666666663</v>
      </c>
      <c r="S1250" s="4"/>
      <c r="T1250" s="4"/>
      <c r="U1250" s="5">
        <f>Tabella1[[#This Row],[ORA FINE POMERIGGIO]]-Tabella1[[#This Row],[ORA INIZIO POMERIGGIO]]</f>
        <v>0</v>
      </c>
      <c r="V1250" s="5">
        <f>Tabella1[[#This Row],[TOT. TEMPO POMERIGGIO]]+Tabella1[[#This Row],[TOT. TEMPO MATTINA]]</f>
        <v>0.16666666666666663</v>
      </c>
      <c r="W1250" s="7">
        <f>((HOUR(Tabella1[[#This Row],[TOT. ORE]])*60)+MINUTE(Tabella1[[#This Row],[TOT. ORE]]))</f>
        <v>240</v>
      </c>
      <c r="Y1250" s="6">
        <f>Tabella1[[#This Row],[TOT. MINUTI]]-Tabella1[[#This Row],[FERMO MACCHINA]]</f>
        <v>240</v>
      </c>
      <c r="Z1250" s="6">
        <f>ROUNDDOWN(Tabella1[[#This Row],[DIFFERENZA EFFETTIVA - SCARTI]]/Tabella1[[#This Row],[TEMPO EFFETTIVO]]*60,0)</f>
        <v>101</v>
      </c>
    </row>
    <row r="1251" spans="1:27" x14ac:dyDescent="0.25">
      <c r="A1251" s="1">
        <v>44728</v>
      </c>
      <c r="B1251">
        <v>2</v>
      </c>
      <c r="C1251" s="6" t="str">
        <f>VLOOKUP(Tabella1[[#This Row],[COD. OPERATORE]],Tabella3[],2,FALSE)</f>
        <v>DAVIDE</v>
      </c>
      <c r="D1251" t="s">
        <v>74</v>
      </c>
      <c r="E1251" t="s">
        <v>155</v>
      </c>
      <c r="F1251">
        <v>4</v>
      </c>
      <c r="G1251" s="6" t="str">
        <f>VLOOKUP(Tabella1[[#This Row],[COD. MACCHINA]],Tabella35[],2,FALSE)</f>
        <v>LASER VERDE</v>
      </c>
      <c r="H1251">
        <v>8534</v>
      </c>
      <c r="I1251">
        <v>8944</v>
      </c>
      <c r="J1251" s="6">
        <f>Tabella1[[#This Row],[ASS. FINALI]]-Tabella1[[#This Row],[ASS.INIZIALI]]</f>
        <v>410</v>
      </c>
      <c r="K1251" t="s">
        <v>20</v>
      </c>
      <c r="M1251" s="6">
        <f>ROUNDDOWN(IF(Tabella1[[#This Row],[DOPPIO OPERATORE '[SI/NO']]]="SI",Tabella1[[#This Row],[DIFFERENZA]]/2,Tabella1[[#This Row],[DIFFERENZA]]),0)</f>
        <v>410</v>
      </c>
      <c r="O1251" s="6">
        <f>Tabella1[[#This Row],[DIFFERENZA EFFETTIVA SE DOPPIO OPERATORE]]-Tabella1[[#This Row],[SCARTI]]</f>
        <v>410</v>
      </c>
      <c r="P1251" s="4">
        <v>0.33333333333333331</v>
      </c>
      <c r="Q1251" s="4">
        <v>0.5</v>
      </c>
      <c r="R1251" s="5">
        <f>Tabella1[[#This Row],[ORA FINE MATTINA]]-Tabella1[[#This Row],[ORA INIZIO MATTINA]]</f>
        <v>0.16666666666666669</v>
      </c>
      <c r="S1251" s="4"/>
      <c r="T1251" s="4"/>
      <c r="U1251" s="5">
        <f>Tabella1[[#This Row],[ORA FINE POMERIGGIO]]-Tabella1[[#This Row],[ORA INIZIO POMERIGGIO]]</f>
        <v>0</v>
      </c>
      <c r="V1251" s="5">
        <f>Tabella1[[#This Row],[TOT. TEMPO POMERIGGIO]]+Tabella1[[#This Row],[TOT. TEMPO MATTINA]]</f>
        <v>0.16666666666666669</v>
      </c>
      <c r="W1251" s="7">
        <f>((HOUR(Tabella1[[#This Row],[TOT. ORE]])*60)+MINUTE(Tabella1[[#This Row],[TOT. ORE]]))</f>
        <v>240</v>
      </c>
      <c r="Y1251" s="6">
        <f>Tabella1[[#This Row],[TOT. MINUTI]]-Tabella1[[#This Row],[FERMO MACCHINA]]</f>
        <v>240</v>
      </c>
      <c r="Z1251" s="6">
        <f>ROUNDDOWN(Tabella1[[#This Row],[DIFFERENZA EFFETTIVA - SCARTI]]/Tabella1[[#This Row],[TEMPO EFFETTIVO]]*60,0)</f>
        <v>102</v>
      </c>
    </row>
    <row r="1252" spans="1:27" x14ac:dyDescent="0.25">
      <c r="A1252" s="1">
        <v>44728</v>
      </c>
      <c r="B1252">
        <v>2</v>
      </c>
      <c r="C1252" s="6" t="str">
        <f>VLOOKUP(Tabella1[[#This Row],[COD. OPERATORE]],Tabella3[],2,FALSE)</f>
        <v>DAVIDE</v>
      </c>
      <c r="D1252" t="s">
        <v>74</v>
      </c>
      <c r="E1252" t="s">
        <v>131</v>
      </c>
      <c r="F1252">
        <v>22</v>
      </c>
      <c r="G1252" s="6" t="str">
        <f>VLOOKUP(Tabella1[[#This Row],[COD. MACCHINA]],Tabella35[],2,FALSE)</f>
        <v>LASER VIOLA</v>
      </c>
      <c r="H1252">
        <v>2522</v>
      </c>
      <c r="I1252">
        <v>2929</v>
      </c>
      <c r="J1252" s="6">
        <f>Tabella1[[#This Row],[ASS. FINALI]]-Tabella1[[#This Row],[ASS.INIZIALI]]</f>
        <v>407</v>
      </c>
      <c r="K1252" t="s">
        <v>20</v>
      </c>
      <c r="M1252" s="6">
        <f>ROUNDDOWN(IF(Tabella1[[#This Row],[DOPPIO OPERATORE '[SI/NO']]]="SI",Tabella1[[#This Row],[DIFFERENZA]]/2,Tabella1[[#This Row],[DIFFERENZA]]),0)</f>
        <v>407</v>
      </c>
      <c r="O1252" s="6">
        <f>Tabella1[[#This Row],[DIFFERENZA EFFETTIVA SE DOPPIO OPERATORE]]-Tabella1[[#This Row],[SCARTI]]</f>
        <v>407</v>
      </c>
      <c r="P1252" s="4">
        <v>0.33333333333333331</v>
      </c>
      <c r="Q1252" s="4">
        <v>0.5</v>
      </c>
      <c r="R1252" s="5">
        <f>Tabella1[[#This Row],[ORA FINE MATTINA]]-Tabella1[[#This Row],[ORA INIZIO MATTINA]]</f>
        <v>0.16666666666666669</v>
      </c>
      <c r="S1252" s="4"/>
      <c r="T1252" s="4"/>
      <c r="U1252" s="5">
        <f>Tabella1[[#This Row],[ORA FINE POMERIGGIO]]-Tabella1[[#This Row],[ORA INIZIO POMERIGGIO]]</f>
        <v>0</v>
      </c>
      <c r="V1252" s="5">
        <f>Tabella1[[#This Row],[TOT. TEMPO POMERIGGIO]]+Tabella1[[#This Row],[TOT. TEMPO MATTINA]]</f>
        <v>0.16666666666666669</v>
      </c>
      <c r="W1252" s="7">
        <f>((HOUR(Tabella1[[#This Row],[TOT. ORE]])*60)+MINUTE(Tabella1[[#This Row],[TOT. ORE]]))</f>
        <v>240</v>
      </c>
      <c r="Y1252" s="6">
        <f>Tabella1[[#This Row],[TOT. MINUTI]]-Tabella1[[#This Row],[FERMO MACCHINA]]</f>
        <v>240</v>
      </c>
      <c r="Z1252" s="6">
        <f>ROUNDDOWN(Tabella1[[#This Row],[DIFFERENZA EFFETTIVA - SCARTI]]/Tabella1[[#This Row],[TEMPO EFFETTIVO]]*60,0)</f>
        <v>101</v>
      </c>
    </row>
    <row r="1253" spans="1:27" x14ac:dyDescent="0.25">
      <c r="A1253" s="1">
        <v>44728</v>
      </c>
      <c r="B1253">
        <v>2</v>
      </c>
      <c r="C1253" s="6" t="str">
        <f>VLOOKUP(Tabella1[[#This Row],[COD. OPERATORE]],Tabella3[],2,FALSE)</f>
        <v>DAVIDE</v>
      </c>
      <c r="D1253" t="s">
        <v>56</v>
      </c>
      <c r="E1253" t="s">
        <v>458</v>
      </c>
      <c r="F1253" t="s">
        <v>64</v>
      </c>
      <c r="G1253" s="6" t="str">
        <f>VLOOKUP(Tabella1[[#This Row],[COD. MACCHINA]],Tabella35[],2,FALSE)</f>
        <v>MANUALE</v>
      </c>
      <c r="H1253">
        <v>0</v>
      </c>
      <c r="I1253">
        <v>550</v>
      </c>
      <c r="J1253" s="6">
        <f>Tabella1[[#This Row],[ASS. FINALI]]-Tabella1[[#This Row],[ASS.INIZIALI]]</f>
        <v>550</v>
      </c>
      <c r="K1253" t="s">
        <v>20</v>
      </c>
      <c r="M1253" s="6">
        <f>ROUNDDOWN(IF(Tabella1[[#This Row],[DOPPIO OPERATORE '[SI/NO']]]="SI",Tabella1[[#This Row],[DIFFERENZA]]/2,Tabella1[[#This Row],[DIFFERENZA]]),0)</f>
        <v>550</v>
      </c>
      <c r="O1253" s="6">
        <f>Tabella1[[#This Row],[DIFFERENZA EFFETTIVA SE DOPPIO OPERATORE]]-Tabella1[[#This Row],[SCARTI]]</f>
        <v>550</v>
      </c>
      <c r="P1253" s="4">
        <v>0.58333333333333337</v>
      </c>
      <c r="Q1253" s="4">
        <v>0.75</v>
      </c>
      <c r="R1253" s="5">
        <f>Tabella1[[#This Row],[ORA FINE MATTINA]]-Tabella1[[#This Row],[ORA INIZIO MATTINA]]</f>
        <v>0.16666666666666663</v>
      </c>
      <c r="S1253" s="4"/>
      <c r="T1253" s="4"/>
      <c r="U1253" s="5">
        <f>Tabella1[[#This Row],[ORA FINE POMERIGGIO]]-Tabella1[[#This Row],[ORA INIZIO POMERIGGIO]]</f>
        <v>0</v>
      </c>
      <c r="V1253" s="5">
        <f>Tabella1[[#This Row],[TOT. TEMPO POMERIGGIO]]+Tabella1[[#This Row],[TOT. TEMPO MATTINA]]</f>
        <v>0.16666666666666663</v>
      </c>
      <c r="W1253" s="7">
        <f>((HOUR(Tabella1[[#This Row],[TOT. ORE]])*60)+MINUTE(Tabella1[[#This Row],[TOT. ORE]]))</f>
        <v>240</v>
      </c>
      <c r="Y1253" s="6">
        <f>Tabella1[[#This Row],[TOT. MINUTI]]-Tabella1[[#This Row],[FERMO MACCHINA]]</f>
        <v>240</v>
      </c>
      <c r="Z1253" s="6">
        <f>ROUNDDOWN(Tabella1[[#This Row],[DIFFERENZA EFFETTIVA - SCARTI]]/Tabella1[[#This Row],[TEMPO EFFETTIVO]]*60,0)</f>
        <v>137</v>
      </c>
    </row>
    <row r="1254" spans="1:27" x14ac:dyDescent="0.25">
      <c r="A1254" s="1">
        <v>44729</v>
      </c>
      <c r="B1254">
        <v>2</v>
      </c>
      <c r="C1254" s="6" t="str">
        <f>VLOOKUP(Tabella1[[#This Row],[COD. OPERATORE]],Tabella3[],2,FALSE)</f>
        <v>DAVIDE</v>
      </c>
      <c r="D1254" t="s">
        <v>56</v>
      </c>
      <c r="E1254" t="s">
        <v>73</v>
      </c>
      <c r="F1254" t="s">
        <v>64</v>
      </c>
      <c r="G1254" s="6" t="str">
        <f>VLOOKUP(Tabella1[[#This Row],[COD. MACCHINA]],Tabella35[],2,FALSE)</f>
        <v>MANUALE</v>
      </c>
      <c r="H1254">
        <v>300</v>
      </c>
      <c r="I1254">
        <v>900</v>
      </c>
      <c r="J1254" s="6">
        <f>Tabella1[[#This Row],[ASS. FINALI]]-Tabella1[[#This Row],[ASS.INIZIALI]]</f>
        <v>600</v>
      </c>
      <c r="K1254" t="s">
        <v>20</v>
      </c>
      <c r="M1254" s="6">
        <f>ROUNDDOWN(IF(Tabella1[[#This Row],[DOPPIO OPERATORE '[SI/NO']]]="SI",Tabella1[[#This Row],[DIFFERENZA]]/2,Tabella1[[#This Row],[DIFFERENZA]]),0)</f>
        <v>600</v>
      </c>
      <c r="O1254" s="6">
        <f>Tabella1[[#This Row],[DIFFERENZA EFFETTIVA SE DOPPIO OPERATORE]]-Tabella1[[#This Row],[SCARTI]]</f>
        <v>600</v>
      </c>
      <c r="P1254" s="4">
        <v>0.33333333333333331</v>
      </c>
      <c r="Q1254" s="4">
        <v>0.4375</v>
      </c>
      <c r="R1254" s="5">
        <f>Tabella1[[#This Row],[ORA FINE MATTINA]]-Tabella1[[#This Row],[ORA INIZIO MATTINA]]</f>
        <v>0.10416666666666669</v>
      </c>
      <c r="S1254" s="4"/>
      <c r="T1254" s="4"/>
      <c r="U1254" s="5">
        <f>Tabella1[[#This Row],[ORA FINE POMERIGGIO]]-Tabella1[[#This Row],[ORA INIZIO POMERIGGIO]]</f>
        <v>0</v>
      </c>
      <c r="V1254" s="5">
        <f>Tabella1[[#This Row],[TOT. TEMPO POMERIGGIO]]+Tabella1[[#This Row],[TOT. TEMPO MATTINA]]</f>
        <v>0.10416666666666669</v>
      </c>
      <c r="W1254" s="7">
        <f>((HOUR(Tabella1[[#This Row],[TOT. ORE]])*60)+MINUTE(Tabella1[[#This Row],[TOT. ORE]]))</f>
        <v>150</v>
      </c>
      <c r="Y1254" s="6">
        <f>Tabella1[[#This Row],[TOT. MINUTI]]-Tabella1[[#This Row],[FERMO MACCHINA]]</f>
        <v>150</v>
      </c>
      <c r="Z1254" s="6">
        <f>ROUNDDOWN(Tabella1[[#This Row],[DIFFERENZA EFFETTIVA - SCARTI]]/Tabella1[[#This Row],[TEMPO EFFETTIVO]]*60,0)</f>
        <v>240</v>
      </c>
    </row>
    <row r="1255" spans="1:27" x14ac:dyDescent="0.25">
      <c r="A1255" s="1">
        <v>44729</v>
      </c>
      <c r="B1255">
        <v>2</v>
      </c>
      <c r="C1255" s="6" t="str">
        <f>VLOOKUP(Tabella1[[#This Row],[COD. OPERATORE]],Tabella3[],2,FALSE)</f>
        <v>DAVIDE</v>
      </c>
      <c r="D1255" t="s">
        <v>56</v>
      </c>
      <c r="E1255" t="s">
        <v>458</v>
      </c>
      <c r="F1255" t="s">
        <v>64</v>
      </c>
      <c r="G1255" s="6" t="str">
        <f>VLOOKUP(Tabella1[[#This Row],[COD. MACCHINA]],Tabella35[],2,FALSE)</f>
        <v>MANUALE</v>
      </c>
      <c r="H1255">
        <v>0</v>
      </c>
      <c r="I1255">
        <v>600</v>
      </c>
      <c r="J1255" s="6">
        <f>Tabella1[[#This Row],[ASS. FINALI]]-Tabella1[[#This Row],[ASS.INIZIALI]]</f>
        <v>600</v>
      </c>
      <c r="K1255" t="s">
        <v>58</v>
      </c>
      <c r="L1255">
        <v>59</v>
      </c>
      <c r="M1255" s="6">
        <f>ROUNDDOWN(IF(Tabella1[[#This Row],[DOPPIO OPERATORE '[SI/NO']]]="SI",Tabella1[[#This Row],[DIFFERENZA]]/2,Tabella1[[#This Row],[DIFFERENZA]]),0)</f>
        <v>300</v>
      </c>
      <c r="O1255" s="6">
        <f>Tabella1[[#This Row],[DIFFERENZA EFFETTIVA SE DOPPIO OPERATORE]]-Tabella1[[#This Row],[SCARTI]]</f>
        <v>300</v>
      </c>
      <c r="P1255" s="4">
        <v>0.4375</v>
      </c>
      <c r="Q1255" s="4">
        <v>0.5</v>
      </c>
      <c r="R1255" s="5">
        <f>Tabella1[[#This Row],[ORA FINE MATTINA]]-Tabella1[[#This Row],[ORA INIZIO MATTINA]]</f>
        <v>6.25E-2</v>
      </c>
      <c r="S1255" s="4">
        <v>0.58333333333333337</v>
      </c>
      <c r="T1255" s="4">
        <v>0.75</v>
      </c>
      <c r="U1255" s="5">
        <f>Tabella1[[#This Row],[ORA FINE POMERIGGIO]]-Tabella1[[#This Row],[ORA INIZIO POMERIGGIO]]</f>
        <v>0.16666666666666663</v>
      </c>
      <c r="V1255" s="5">
        <f>Tabella1[[#This Row],[TOT. TEMPO POMERIGGIO]]+Tabella1[[#This Row],[TOT. TEMPO MATTINA]]</f>
        <v>0.22916666666666663</v>
      </c>
      <c r="W1255" s="7">
        <f>((HOUR(Tabella1[[#This Row],[TOT. ORE]])*60)+MINUTE(Tabella1[[#This Row],[TOT. ORE]]))</f>
        <v>330</v>
      </c>
      <c r="Y1255" s="6">
        <f>Tabella1[[#This Row],[TOT. MINUTI]]-Tabella1[[#This Row],[FERMO MACCHINA]]</f>
        <v>330</v>
      </c>
      <c r="Z1255" s="6">
        <f>ROUNDDOWN(Tabella1[[#This Row],[DIFFERENZA EFFETTIVA - SCARTI]]/Tabella1[[#This Row],[TEMPO EFFETTIVO]]*60,0)</f>
        <v>54</v>
      </c>
    </row>
    <row r="1256" spans="1:27" x14ac:dyDescent="0.25">
      <c r="A1256" s="1">
        <v>44726</v>
      </c>
      <c r="B1256">
        <v>1</v>
      </c>
      <c r="C1256" s="6" t="str">
        <f>VLOOKUP(Tabella1[[#This Row],[COD. OPERATORE]],Tabella3[],2,FALSE)</f>
        <v>ROBY</v>
      </c>
      <c r="D1256" t="s">
        <v>56</v>
      </c>
      <c r="E1256" t="s">
        <v>248</v>
      </c>
      <c r="F1256" t="s">
        <v>64</v>
      </c>
      <c r="G1256" s="6" t="str">
        <f>VLOOKUP(Tabella1[[#This Row],[COD. MACCHINA]],Tabella35[],2,FALSE)</f>
        <v>MANUALE</v>
      </c>
      <c r="H1256">
        <v>280</v>
      </c>
      <c r="I1256">
        <v>1500</v>
      </c>
      <c r="J1256" s="6">
        <f>Tabella1[[#This Row],[ASS. FINALI]]-Tabella1[[#This Row],[ASS.INIZIALI]]</f>
        <v>1220</v>
      </c>
      <c r="K1256" t="s">
        <v>20</v>
      </c>
      <c r="M1256" s="6">
        <f>ROUNDDOWN(IF(Tabella1[[#This Row],[DOPPIO OPERATORE '[SI/NO']]]="SI",Tabella1[[#This Row],[DIFFERENZA]]/2,Tabella1[[#This Row],[DIFFERENZA]]),0)</f>
        <v>1220</v>
      </c>
      <c r="O1256" s="6">
        <f>Tabella1[[#This Row],[DIFFERENZA EFFETTIVA SE DOPPIO OPERATORE]]-Tabella1[[#This Row],[SCARTI]]</f>
        <v>1220</v>
      </c>
      <c r="P1256" s="4">
        <v>0.33333333333333331</v>
      </c>
      <c r="Q1256" s="4">
        <v>0.5</v>
      </c>
      <c r="R1256" s="5">
        <f>Tabella1[[#This Row],[ORA FINE MATTINA]]-Tabella1[[#This Row],[ORA INIZIO MATTINA]]</f>
        <v>0.16666666666666669</v>
      </c>
      <c r="S1256" s="4">
        <v>0.5625</v>
      </c>
      <c r="T1256" s="4">
        <v>0.625</v>
      </c>
      <c r="U1256" s="5">
        <f>Tabella1[[#This Row],[ORA FINE POMERIGGIO]]-Tabella1[[#This Row],[ORA INIZIO POMERIGGIO]]</f>
        <v>6.25E-2</v>
      </c>
      <c r="V1256" s="5">
        <f>Tabella1[[#This Row],[TOT. TEMPO POMERIGGIO]]+Tabella1[[#This Row],[TOT. TEMPO MATTINA]]</f>
        <v>0.22916666666666669</v>
      </c>
      <c r="W1256" s="7">
        <f>((HOUR(Tabella1[[#This Row],[TOT. ORE]])*60)+MINUTE(Tabella1[[#This Row],[TOT. ORE]]))</f>
        <v>330</v>
      </c>
      <c r="Y1256" s="6">
        <f>Tabella1[[#This Row],[TOT. MINUTI]]-Tabella1[[#This Row],[FERMO MACCHINA]]</f>
        <v>330</v>
      </c>
      <c r="Z1256" s="6">
        <f>ROUNDDOWN(Tabella1[[#This Row],[DIFFERENZA EFFETTIVA - SCARTI]]/Tabella1[[#This Row],[TEMPO EFFETTIVO]]*60,0)</f>
        <v>221</v>
      </c>
    </row>
    <row r="1257" spans="1:27" x14ac:dyDescent="0.25">
      <c r="A1257" s="1">
        <v>44726</v>
      </c>
      <c r="B1257">
        <v>1</v>
      </c>
      <c r="C1257" s="6" t="str">
        <f>VLOOKUP(Tabella1[[#This Row],[COD. OPERATORE]],Tabella3[],2,FALSE)</f>
        <v>ROBY</v>
      </c>
      <c r="D1257" t="s">
        <v>16</v>
      </c>
      <c r="E1257" t="s">
        <v>26</v>
      </c>
      <c r="F1257">
        <v>6</v>
      </c>
      <c r="G1257" s="6" t="str">
        <f>VLOOKUP(Tabella1[[#This Row],[COD. MACCHINA]],Tabella35[],2,FALSE)</f>
        <v>MSA matr.4319</v>
      </c>
      <c r="H1257">
        <v>612933</v>
      </c>
      <c r="I1257">
        <v>613444</v>
      </c>
      <c r="J1257" s="6">
        <f>Tabella1[[#This Row],[ASS. FINALI]]-Tabella1[[#This Row],[ASS.INIZIALI]]</f>
        <v>511</v>
      </c>
      <c r="K1257" t="s">
        <v>20</v>
      </c>
      <c r="M1257" s="6">
        <f>ROUNDDOWN(IF(Tabella1[[#This Row],[DOPPIO OPERATORE '[SI/NO']]]="SI",Tabella1[[#This Row],[DIFFERENZA]]/2,Tabella1[[#This Row],[DIFFERENZA]]),0)</f>
        <v>511</v>
      </c>
      <c r="O1257" s="6">
        <f>Tabella1[[#This Row],[DIFFERENZA EFFETTIVA SE DOPPIO OPERATORE]]-Tabella1[[#This Row],[SCARTI]]</f>
        <v>511</v>
      </c>
      <c r="P1257" s="4">
        <v>0.625</v>
      </c>
      <c r="Q1257" s="4">
        <v>0.71180555555555547</v>
      </c>
      <c r="R1257" s="5">
        <f>Tabella1[[#This Row],[ORA FINE MATTINA]]-Tabella1[[#This Row],[ORA INIZIO MATTINA]]</f>
        <v>8.6805555555555469E-2</v>
      </c>
      <c r="S1257" s="4"/>
      <c r="T1257" s="4"/>
      <c r="U1257" s="5">
        <f>Tabella1[[#This Row],[ORA FINE POMERIGGIO]]-Tabella1[[#This Row],[ORA INIZIO POMERIGGIO]]</f>
        <v>0</v>
      </c>
      <c r="V1257" s="5">
        <f>Tabella1[[#This Row],[TOT. TEMPO POMERIGGIO]]+Tabella1[[#This Row],[TOT. TEMPO MATTINA]]</f>
        <v>8.6805555555555469E-2</v>
      </c>
      <c r="W1257" s="7">
        <f>((HOUR(Tabella1[[#This Row],[TOT. ORE]])*60)+MINUTE(Tabella1[[#This Row],[TOT. ORE]]))</f>
        <v>125</v>
      </c>
      <c r="Y1257" s="6">
        <f>Tabella1[[#This Row],[TOT. MINUTI]]-Tabella1[[#This Row],[FERMO MACCHINA]]</f>
        <v>125</v>
      </c>
      <c r="Z1257" s="6">
        <f>ROUNDDOWN(Tabella1[[#This Row],[DIFFERENZA EFFETTIVA - SCARTI]]/Tabella1[[#This Row],[TEMPO EFFETTIVO]]*60,0)</f>
        <v>245</v>
      </c>
    </row>
    <row r="1258" spans="1:27" x14ac:dyDescent="0.25">
      <c r="A1258" s="1">
        <v>44726</v>
      </c>
      <c r="B1258">
        <v>1</v>
      </c>
      <c r="C1258" s="6" t="str">
        <f>VLOOKUP(Tabella1[[#This Row],[COD. OPERATORE]],Tabella3[],2,FALSE)</f>
        <v>ROBY</v>
      </c>
      <c r="D1258" t="s">
        <v>56</v>
      </c>
      <c r="E1258" t="s">
        <v>248</v>
      </c>
      <c r="F1258" t="s">
        <v>64</v>
      </c>
      <c r="G1258" s="6" t="str">
        <f>VLOOKUP(Tabella1[[#This Row],[COD. MACCHINA]],Tabella35[],2,FALSE)</f>
        <v>MANUALE</v>
      </c>
      <c r="H1258">
        <v>1750</v>
      </c>
      <c r="I1258">
        <v>1850</v>
      </c>
      <c r="J1258" s="6">
        <f>Tabella1[[#This Row],[ASS. FINALI]]-Tabella1[[#This Row],[ASS.INIZIALI]]</f>
        <v>100</v>
      </c>
      <c r="K1258" t="s">
        <v>58</v>
      </c>
      <c r="L1258">
        <v>2</v>
      </c>
      <c r="M1258" s="6">
        <f>ROUNDDOWN(IF(Tabella1[[#This Row],[DOPPIO OPERATORE '[SI/NO']]]="SI",Tabella1[[#This Row],[DIFFERENZA]]/2,Tabella1[[#This Row],[DIFFERENZA]]),0)</f>
        <v>50</v>
      </c>
      <c r="O1258" s="6">
        <f>Tabella1[[#This Row],[DIFFERENZA EFFETTIVA SE DOPPIO OPERATORE]]-Tabella1[[#This Row],[SCARTI]]</f>
        <v>50</v>
      </c>
      <c r="P1258" s="4">
        <v>0.71527777777777779</v>
      </c>
      <c r="Q1258" s="4">
        <v>0.72916666666666663</v>
      </c>
      <c r="R1258" s="5">
        <f>Tabella1[[#This Row],[ORA FINE MATTINA]]-Tabella1[[#This Row],[ORA INIZIO MATTINA]]</f>
        <v>1.388888888888884E-2</v>
      </c>
      <c r="S1258" s="4"/>
      <c r="T1258" s="4"/>
      <c r="U1258" s="5">
        <f>Tabella1[[#This Row],[ORA FINE POMERIGGIO]]-Tabella1[[#This Row],[ORA INIZIO POMERIGGIO]]</f>
        <v>0</v>
      </c>
      <c r="V1258" s="5">
        <f>Tabella1[[#This Row],[TOT. TEMPO POMERIGGIO]]+Tabella1[[#This Row],[TOT. TEMPO MATTINA]]</f>
        <v>1.388888888888884E-2</v>
      </c>
      <c r="W1258" s="7">
        <f>((HOUR(Tabella1[[#This Row],[TOT. ORE]])*60)+MINUTE(Tabella1[[#This Row],[TOT. ORE]]))</f>
        <v>20</v>
      </c>
      <c r="Y1258" s="6">
        <f>Tabella1[[#This Row],[TOT. MINUTI]]-Tabella1[[#This Row],[FERMO MACCHINA]]</f>
        <v>20</v>
      </c>
      <c r="Z1258" s="6">
        <f>ROUNDDOWN(Tabella1[[#This Row],[DIFFERENZA EFFETTIVA - SCARTI]]/Tabella1[[#This Row],[TEMPO EFFETTIVO]]*60,0)</f>
        <v>150</v>
      </c>
    </row>
    <row r="1259" spans="1:27" x14ac:dyDescent="0.25">
      <c r="A1259" s="1">
        <v>44727</v>
      </c>
      <c r="B1259">
        <v>1</v>
      </c>
      <c r="C1259" s="6" t="str">
        <f>VLOOKUP(Tabella1[[#This Row],[COD. OPERATORE]],Tabella3[],2,FALSE)</f>
        <v>ROBY</v>
      </c>
      <c r="D1259" t="s">
        <v>56</v>
      </c>
      <c r="E1259" t="s">
        <v>248</v>
      </c>
      <c r="F1259" t="s">
        <v>64</v>
      </c>
      <c r="G1259" s="6" t="str">
        <f>VLOOKUP(Tabella1[[#This Row],[COD. MACCHINA]],Tabella35[],2,FALSE)</f>
        <v>MANUALE</v>
      </c>
      <c r="H1259">
        <v>1900</v>
      </c>
      <c r="I1259">
        <v>2000</v>
      </c>
      <c r="J1259" s="6">
        <f>Tabella1[[#This Row],[ASS. FINALI]]-Tabella1[[#This Row],[ASS.INIZIALI]]</f>
        <v>100</v>
      </c>
      <c r="K1259" t="s">
        <v>58</v>
      </c>
      <c r="L1259">
        <v>2</v>
      </c>
      <c r="M1259" s="6">
        <f>ROUNDDOWN(IF(Tabella1[[#This Row],[DOPPIO OPERATORE '[SI/NO']]]="SI",Tabella1[[#This Row],[DIFFERENZA]]/2,Tabella1[[#This Row],[DIFFERENZA]]),0)</f>
        <v>50</v>
      </c>
      <c r="O1259" s="6">
        <f>Tabella1[[#This Row],[DIFFERENZA EFFETTIVA SE DOPPIO OPERATORE]]-Tabella1[[#This Row],[SCARTI]]</f>
        <v>50</v>
      </c>
      <c r="P1259" s="4">
        <v>0.33333333333333331</v>
      </c>
      <c r="Q1259" s="4">
        <v>0.34722222222222227</v>
      </c>
      <c r="R1259" s="5">
        <f>Tabella1[[#This Row],[ORA FINE MATTINA]]-Tabella1[[#This Row],[ORA INIZIO MATTINA]]</f>
        <v>1.3888888888888951E-2</v>
      </c>
      <c r="S1259" s="4"/>
      <c r="T1259" s="4"/>
      <c r="U1259" s="5">
        <f>Tabella1[[#This Row],[ORA FINE POMERIGGIO]]-Tabella1[[#This Row],[ORA INIZIO POMERIGGIO]]</f>
        <v>0</v>
      </c>
      <c r="V1259" s="5">
        <f>Tabella1[[#This Row],[TOT. TEMPO POMERIGGIO]]+Tabella1[[#This Row],[TOT. TEMPO MATTINA]]</f>
        <v>1.3888888888888951E-2</v>
      </c>
      <c r="W1259" s="7">
        <f>((HOUR(Tabella1[[#This Row],[TOT. ORE]])*60)+MINUTE(Tabella1[[#This Row],[TOT. ORE]]))</f>
        <v>20</v>
      </c>
      <c r="Y1259" s="6">
        <f>Tabella1[[#This Row],[TOT. MINUTI]]-Tabella1[[#This Row],[FERMO MACCHINA]]</f>
        <v>20</v>
      </c>
      <c r="Z1259" s="6">
        <f>ROUNDDOWN(Tabella1[[#This Row],[DIFFERENZA EFFETTIVA - SCARTI]]/Tabella1[[#This Row],[TEMPO EFFETTIVO]]*60,0)</f>
        <v>150</v>
      </c>
    </row>
    <row r="1260" spans="1:27" x14ac:dyDescent="0.25">
      <c r="A1260" s="1">
        <v>44727</v>
      </c>
      <c r="B1260">
        <v>1</v>
      </c>
      <c r="C1260" s="6" t="str">
        <f>VLOOKUP(Tabella1[[#This Row],[COD. OPERATORE]],Tabella3[],2,FALSE)</f>
        <v>ROBY</v>
      </c>
      <c r="D1260" t="s">
        <v>56</v>
      </c>
      <c r="E1260" t="s">
        <v>71</v>
      </c>
      <c r="F1260" t="s">
        <v>64</v>
      </c>
      <c r="G1260" s="6" t="str">
        <f>VLOOKUP(Tabella1[[#This Row],[COD. MACCHINA]],Tabella35[],2,FALSE)</f>
        <v>MANUALE</v>
      </c>
      <c r="H1260">
        <v>500</v>
      </c>
      <c r="I1260">
        <v>1740</v>
      </c>
      <c r="J1260" s="6">
        <f>Tabella1[[#This Row],[ASS. FINALI]]-Tabella1[[#This Row],[ASS.INIZIALI]]</f>
        <v>1240</v>
      </c>
      <c r="K1260" t="s">
        <v>58</v>
      </c>
      <c r="L1260" t="s">
        <v>459</v>
      </c>
      <c r="M1260" s="6">
        <f>ROUNDDOWN(IF(Tabella1[[#This Row],[DOPPIO OPERATORE '[SI/NO']]]="SI",Tabella1[[#This Row],[DIFFERENZA]]/2,Tabella1[[#This Row],[DIFFERENZA]]),0)</f>
        <v>620</v>
      </c>
      <c r="O1260" s="6">
        <f>Tabella1[[#This Row],[DIFFERENZA EFFETTIVA SE DOPPIO OPERATORE]]-Tabella1[[#This Row],[SCARTI]]</f>
        <v>620</v>
      </c>
      <c r="P1260" s="4">
        <v>0.35000000000000003</v>
      </c>
      <c r="Q1260" s="4">
        <v>0.5</v>
      </c>
      <c r="R1260" s="5">
        <f>Tabella1[[#This Row],[ORA FINE MATTINA]]-Tabella1[[#This Row],[ORA INIZIO MATTINA]]</f>
        <v>0.14999999999999997</v>
      </c>
      <c r="S1260" s="4">
        <v>0.5625</v>
      </c>
      <c r="T1260" s="4">
        <v>0.72916666666666663</v>
      </c>
      <c r="U1260" s="5">
        <f>Tabella1[[#This Row],[ORA FINE POMERIGGIO]]-Tabella1[[#This Row],[ORA INIZIO POMERIGGIO]]</f>
        <v>0.16666666666666663</v>
      </c>
      <c r="V1260" s="5">
        <f>Tabella1[[#This Row],[TOT. TEMPO POMERIGGIO]]+Tabella1[[#This Row],[TOT. TEMPO MATTINA]]</f>
        <v>0.3166666666666666</v>
      </c>
      <c r="W1260" s="7">
        <f>((HOUR(Tabella1[[#This Row],[TOT. ORE]])*60)+MINUTE(Tabella1[[#This Row],[TOT. ORE]]))</f>
        <v>456</v>
      </c>
      <c r="Y1260" s="6">
        <f>Tabella1[[#This Row],[TOT. MINUTI]]-Tabella1[[#This Row],[FERMO MACCHINA]]</f>
        <v>456</v>
      </c>
      <c r="Z1260" s="6">
        <f>ROUNDDOWN(Tabella1[[#This Row],[DIFFERENZA EFFETTIVA - SCARTI]]/Tabella1[[#This Row],[TEMPO EFFETTIVO]]*60,0)</f>
        <v>81</v>
      </c>
    </row>
    <row r="1261" spans="1:27" x14ac:dyDescent="0.25">
      <c r="A1261" s="1">
        <v>44728</v>
      </c>
      <c r="B1261">
        <v>1</v>
      </c>
      <c r="C1261" s="6" t="str">
        <f>VLOOKUP(Tabella1[[#This Row],[COD. OPERATORE]],Tabella3[],2,FALSE)</f>
        <v>ROBY</v>
      </c>
      <c r="D1261" t="s">
        <v>56</v>
      </c>
      <c r="E1261" t="s">
        <v>71</v>
      </c>
      <c r="F1261" t="s">
        <v>64</v>
      </c>
      <c r="G1261" s="6" t="str">
        <f>VLOOKUP(Tabella1[[#This Row],[COD. MACCHINA]],Tabella35[],2,FALSE)</f>
        <v>MANUALE</v>
      </c>
      <c r="H1261">
        <v>1740</v>
      </c>
      <c r="I1261">
        <v>2250</v>
      </c>
      <c r="J1261" s="6">
        <f>Tabella1[[#This Row],[ASS. FINALI]]-Tabella1[[#This Row],[ASS.INIZIALI]]</f>
        <v>510</v>
      </c>
      <c r="K1261" t="s">
        <v>58</v>
      </c>
      <c r="L1261">
        <v>31</v>
      </c>
      <c r="M1261" s="6">
        <f>ROUNDDOWN(IF(Tabella1[[#This Row],[DOPPIO OPERATORE '[SI/NO']]]="SI",Tabella1[[#This Row],[DIFFERENZA]]/2,Tabella1[[#This Row],[DIFFERENZA]]),0)</f>
        <v>255</v>
      </c>
      <c r="O1261" s="6">
        <f>Tabella1[[#This Row],[DIFFERENZA EFFETTIVA SE DOPPIO OPERATORE]]-Tabella1[[#This Row],[SCARTI]]</f>
        <v>255</v>
      </c>
      <c r="P1261" s="4">
        <v>0.33333333333333331</v>
      </c>
      <c r="Q1261" s="4">
        <v>0.4375</v>
      </c>
      <c r="R1261" s="5">
        <f>Tabella1[[#This Row],[ORA FINE MATTINA]]-Tabella1[[#This Row],[ORA INIZIO MATTINA]]</f>
        <v>0.10416666666666669</v>
      </c>
      <c r="S1261" s="4"/>
      <c r="T1261" s="4"/>
      <c r="U1261" s="5">
        <f>Tabella1[[#This Row],[ORA FINE POMERIGGIO]]-Tabella1[[#This Row],[ORA INIZIO POMERIGGIO]]</f>
        <v>0</v>
      </c>
      <c r="V1261" s="5">
        <f>Tabella1[[#This Row],[TOT. TEMPO POMERIGGIO]]+Tabella1[[#This Row],[TOT. TEMPO MATTINA]]</f>
        <v>0.10416666666666669</v>
      </c>
      <c r="W1261" s="7">
        <f>((HOUR(Tabella1[[#This Row],[TOT. ORE]])*60)+MINUTE(Tabella1[[#This Row],[TOT. ORE]]))</f>
        <v>150</v>
      </c>
      <c r="Y1261" s="6">
        <f>Tabella1[[#This Row],[TOT. MINUTI]]-Tabella1[[#This Row],[FERMO MACCHINA]]</f>
        <v>150</v>
      </c>
      <c r="Z1261" s="6">
        <f>ROUNDDOWN(Tabella1[[#This Row],[DIFFERENZA EFFETTIVA - SCARTI]]/Tabella1[[#This Row],[TEMPO EFFETTIVO]]*60,0)</f>
        <v>102</v>
      </c>
    </row>
    <row r="1262" spans="1:27" x14ac:dyDescent="0.25">
      <c r="A1262" s="1">
        <v>44728</v>
      </c>
      <c r="B1262">
        <v>1</v>
      </c>
      <c r="C1262" s="6" t="str">
        <f>VLOOKUP(Tabella1[[#This Row],[COD. OPERATORE]],Tabella3[],2,FALSE)</f>
        <v>ROBY</v>
      </c>
      <c r="D1262" t="s">
        <v>16</v>
      </c>
      <c r="E1262" t="s">
        <v>211</v>
      </c>
      <c r="F1262">
        <v>2</v>
      </c>
      <c r="G1262" s="6" t="str">
        <f>VLOOKUP(Tabella1[[#This Row],[COD. MACCHINA]],Tabella35[],2,FALSE)</f>
        <v>MUPI matr.1252</v>
      </c>
      <c r="H1262">
        <v>0</v>
      </c>
      <c r="I1262">
        <v>30</v>
      </c>
      <c r="J1262" s="6">
        <f>Tabella1[[#This Row],[ASS. FINALI]]-Tabella1[[#This Row],[ASS.INIZIALI]]</f>
        <v>30</v>
      </c>
      <c r="K1262" t="s">
        <v>20</v>
      </c>
      <c r="M1262" s="6">
        <f>ROUNDDOWN(IF(Tabella1[[#This Row],[DOPPIO OPERATORE '[SI/NO']]]="SI",Tabella1[[#This Row],[DIFFERENZA]]/2,Tabella1[[#This Row],[DIFFERENZA]]),0)</f>
        <v>30</v>
      </c>
      <c r="O1262" s="6">
        <f>Tabella1[[#This Row],[DIFFERENZA EFFETTIVA SE DOPPIO OPERATORE]]-Tabella1[[#This Row],[SCARTI]]</f>
        <v>30</v>
      </c>
      <c r="P1262" s="4">
        <v>0.44444444444444442</v>
      </c>
      <c r="Q1262" s="4">
        <v>0.45833333333333331</v>
      </c>
      <c r="R1262" s="5">
        <f>Tabella1[[#This Row],[ORA FINE MATTINA]]-Tabella1[[#This Row],[ORA INIZIO MATTINA]]</f>
        <v>1.3888888888888895E-2</v>
      </c>
      <c r="S1262" s="4"/>
      <c r="T1262" s="4"/>
      <c r="U1262" s="5">
        <f>Tabella1[[#This Row],[ORA FINE POMERIGGIO]]-Tabella1[[#This Row],[ORA INIZIO POMERIGGIO]]</f>
        <v>0</v>
      </c>
      <c r="V1262" s="5">
        <f>Tabella1[[#This Row],[TOT. TEMPO POMERIGGIO]]+Tabella1[[#This Row],[TOT. TEMPO MATTINA]]</f>
        <v>1.3888888888888895E-2</v>
      </c>
      <c r="W1262" s="7">
        <f>((HOUR(Tabella1[[#This Row],[TOT. ORE]])*60)+MINUTE(Tabella1[[#This Row],[TOT. ORE]]))</f>
        <v>20</v>
      </c>
      <c r="Y1262" s="6">
        <f>Tabella1[[#This Row],[TOT. MINUTI]]-Tabella1[[#This Row],[FERMO MACCHINA]]</f>
        <v>20</v>
      </c>
      <c r="Z1262" s="6">
        <f>ROUNDDOWN(Tabella1[[#This Row],[DIFFERENZA EFFETTIVA - SCARTI]]/Tabella1[[#This Row],[TEMPO EFFETTIVO]]*60,0)</f>
        <v>90</v>
      </c>
      <c r="AA1262" t="s">
        <v>460</v>
      </c>
    </row>
    <row r="1263" spans="1:27" x14ac:dyDescent="0.25">
      <c r="A1263" s="1">
        <v>44728</v>
      </c>
      <c r="B1263">
        <v>1</v>
      </c>
      <c r="C1263" s="6" t="str">
        <f>VLOOKUP(Tabella1[[#This Row],[COD. OPERATORE]],Tabella3[],2,FALSE)</f>
        <v>ROBY</v>
      </c>
      <c r="D1263" t="s">
        <v>16</v>
      </c>
      <c r="E1263" t="s">
        <v>178</v>
      </c>
      <c r="F1263">
        <v>2</v>
      </c>
      <c r="G1263" s="6" t="str">
        <f>VLOOKUP(Tabella1[[#This Row],[COD. MACCHINA]],Tabella35[],2,FALSE)</f>
        <v>MUPI matr.1252</v>
      </c>
      <c r="H1263">
        <v>0</v>
      </c>
      <c r="I1263">
        <v>30</v>
      </c>
      <c r="J1263" s="6">
        <f>Tabella1[[#This Row],[ASS. FINALI]]-Tabella1[[#This Row],[ASS.INIZIALI]]</f>
        <v>30</v>
      </c>
      <c r="K1263" t="s">
        <v>20</v>
      </c>
      <c r="M1263" s="6">
        <f>ROUNDDOWN(IF(Tabella1[[#This Row],[DOPPIO OPERATORE '[SI/NO']]]="SI",Tabella1[[#This Row],[DIFFERENZA]]/2,Tabella1[[#This Row],[DIFFERENZA]]),0)</f>
        <v>30</v>
      </c>
      <c r="O1263" s="6">
        <f>Tabella1[[#This Row],[DIFFERENZA EFFETTIVA SE DOPPIO OPERATORE]]-Tabella1[[#This Row],[SCARTI]]</f>
        <v>30</v>
      </c>
      <c r="P1263" s="4">
        <v>0.44444444444444442</v>
      </c>
      <c r="Q1263" s="4">
        <v>0.45833333333333331</v>
      </c>
      <c r="R1263" s="5">
        <f>Tabella1[[#This Row],[ORA FINE MATTINA]]-Tabella1[[#This Row],[ORA INIZIO MATTINA]]</f>
        <v>1.3888888888888895E-2</v>
      </c>
      <c r="S1263" s="4"/>
      <c r="T1263" s="4"/>
      <c r="U1263" s="5">
        <f>Tabella1[[#This Row],[ORA FINE POMERIGGIO]]-Tabella1[[#This Row],[ORA INIZIO POMERIGGIO]]</f>
        <v>0</v>
      </c>
      <c r="V1263" s="5">
        <f>Tabella1[[#This Row],[TOT. TEMPO POMERIGGIO]]+Tabella1[[#This Row],[TOT. TEMPO MATTINA]]</f>
        <v>1.3888888888888895E-2</v>
      </c>
      <c r="W1263" s="7">
        <f>((HOUR(Tabella1[[#This Row],[TOT. ORE]])*60)+MINUTE(Tabella1[[#This Row],[TOT. ORE]]))</f>
        <v>20</v>
      </c>
      <c r="Y1263" s="6">
        <f>Tabella1[[#This Row],[TOT. MINUTI]]-Tabella1[[#This Row],[FERMO MACCHINA]]</f>
        <v>20</v>
      </c>
      <c r="Z1263" s="6">
        <f>ROUNDDOWN(Tabella1[[#This Row],[DIFFERENZA EFFETTIVA - SCARTI]]/Tabella1[[#This Row],[TEMPO EFFETTIVO]]*60,0)</f>
        <v>90</v>
      </c>
      <c r="AA1263" t="s">
        <v>460</v>
      </c>
    </row>
    <row r="1264" spans="1:27" x14ac:dyDescent="0.25">
      <c r="A1264" s="1">
        <v>44728</v>
      </c>
      <c r="B1264">
        <v>1</v>
      </c>
      <c r="C1264" s="6" t="str">
        <f>VLOOKUP(Tabella1[[#This Row],[COD. OPERATORE]],Tabella3[],2,FALSE)</f>
        <v>ROBY</v>
      </c>
      <c r="D1264" t="s">
        <v>16</v>
      </c>
      <c r="E1264" t="s">
        <v>211</v>
      </c>
      <c r="F1264">
        <v>3</v>
      </c>
      <c r="G1264" s="6" t="str">
        <f>VLOOKUP(Tabella1[[#This Row],[COD. MACCHINA]],Tabella35[],2,FALSE)</f>
        <v>MUPI matr.1501</v>
      </c>
      <c r="H1264">
        <v>0</v>
      </c>
      <c r="I1264">
        <v>50</v>
      </c>
      <c r="J1264" s="6">
        <f>Tabella1[[#This Row],[ASS. FINALI]]-Tabella1[[#This Row],[ASS.INIZIALI]]</f>
        <v>50</v>
      </c>
      <c r="K1264" t="s">
        <v>20</v>
      </c>
      <c r="M1264" s="6">
        <f>ROUNDDOWN(IF(Tabella1[[#This Row],[DOPPIO OPERATORE '[SI/NO']]]="SI",Tabella1[[#This Row],[DIFFERENZA]]/2,Tabella1[[#This Row],[DIFFERENZA]]),0)</f>
        <v>50</v>
      </c>
      <c r="O1264" s="6">
        <f>Tabella1[[#This Row],[DIFFERENZA EFFETTIVA SE DOPPIO OPERATORE]]-Tabella1[[#This Row],[SCARTI]]</f>
        <v>50</v>
      </c>
      <c r="P1264" s="4">
        <v>0.45833333333333331</v>
      </c>
      <c r="Q1264" s="4">
        <v>0.5</v>
      </c>
      <c r="R1264" s="5">
        <f>Tabella1[[#This Row],[ORA FINE MATTINA]]-Tabella1[[#This Row],[ORA INIZIO MATTINA]]</f>
        <v>4.1666666666666685E-2</v>
      </c>
      <c r="S1264" s="4"/>
      <c r="T1264" s="4"/>
      <c r="U1264" s="5">
        <f>Tabella1[[#This Row],[ORA FINE POMERIGGIO]]-Tabella1[[#This Row],[ORA INIZIO POMERIGGIO]]</f>
        <v>0</v>
      </c>
      <c r="V1264" s="5">
        <f>Tabella1[[#This Row],[TOT. TEMPO POMERIGGIO]]+Tabella1[[#This Row],[TOT. TEMPO MATTINA]]</f>
        <v>4.1666666666666685E-2</v>
      </c>
      <c r="W1264" s="7">
        <f>((HOUR(Tabella1[[#This Row],[TOT. ORE]])*60)+MINUTE(Tabella1[[#This Row],[TOT. ORE]]))</f>
        <v>60</v>
      </c>
      <c r="Y1264" s="6">
        <f>Tabella1[[#This Row],[TOT. MINUTI]]-Tabella1[[#This Row],[FERMO MACCHINA]]</f>
        <v>60</v>
      </c>
      <c r="Z1264" s="6">
        <f>ROUNDDOWN(Tabella1[[#This Row],[DIFFERENZA EFFETTIVA - SCARTI]]/Tabella1[[#This Row],[TEMPO EFFETTIVO]]*60,0)</f>
        <v>50</v>
      </c>
    </row>
    <row r="1265" spans="1:27" x14ac:dyDescent="0.25">
      <c r="A1265" s="1">
        <v>44728</v>
      </c>
      <c r="B1265">
        <v>1</v>
      </c>
      <c r="C1265" s="6" t="str">
        <f>VLOOKUP(Tabella1[[#This Row],[COD. OPERATORE]],Tabella3[],2,FALSE)</f>
        <v>ROBY</v>
      </c>
      <c r="D1265" t="s">
        <v>16</v>
      </c>
      <c r="E1265" t="s">
        <v>178</v>
      </c>
      <c r="F1265">
        <v>3</v>
      </c>
      <c r="G1265" s="6" t="str">
        <f>VLOOKUP(Tabella1[[#This Row],[COD. MACCHINA]],Tabella35[],2,FALSE)</f>
        <v>MUPI matr.1501</v>
      </c>
      <c r="H1265">
        <v>0</v>
      </c>
      <c r="I1265">
        <v>50</v>
      </c>
      <c r="J1265" s="6">
        <f>Tabella1[[#This Row],[ASS. FINALI]]-Tabella1[[#This Row],[ASS.INIZIALI]]</f>
        <v>50</v>
      </c>
      <c r="K1265" t="s">
        <v>20</v>
      </c>
      <c r="M1265" s="6">
        <f>ROUNDDOWN(IF(Tabella1[[#This Row],[DOPPIO OPERATORE '[SI/NO']]]="SI",Tabella1[[#This Row],[DIFFERENZA]]/2,Tabella1[[#This Row],[DIFFERENZA]]),0)</f>
        <v>50</v>
      </c>
      <c r="O1265" s="6">
        <f>Tabella1[[#This Row],[DIFFERENZA EFFETTIVA SE DOPPIO OPERATORE]]-Tabella1[[#This Row],[SCARTI]]</f>
        <v>50</v>
      </c>
      <c r="P1265" s="4">
        <v>0.45833333333333331</v>
      </c>
      <c r="Q1265" s="4">
        <v>0.5</v>
      </c>
      <c r="R1265" s="5">
        <f>Tabella1[[#This Row],[ORA FINE MATTINA]]-Tabella1[[#This Row],[ORA INIZIO MATTINA]]</f>
        <v>4.1666666666666685E-2</v>
      </c>
      <c r="S1265" s="4"/>
      <c r="T1265" s="4"/>
      <c r="U1265" s="5">
        <f>Tabella1[[#This Row],[ORA FINE POMERIGGIO]]-Tabella1[[#This Row],[ORA INIZIO POMERIGGIO]]</f>
        <v>0</v>
      </c>
      <c r="V1265" s="5">
        <f>Tabella1[[#This Row],[TOT. TEMPO POMERIGGIO]]+Tabella1[[#This Row],[TOT. TEMPO MATTINA]]</f>
        <v>4.1666666666666685E-2</v>
      </c>
      <c r="W1265" s="7">
        <f>((HOUR(Tabella1[[#This Row],[TOT. ORE]])*60)+MINUTE(Tabella1[[#This Row],[TOT. ORE]]))</f>
        <v>60</v>
      </c>
      <c r="Y1265" s="6">
        <f>Tabella1[[#This Row],[TOT. MINUTI]]-Tabella1[[#This Row],[FERMO MACCHINA]]</f>
        <v>60</v>
      </c>
      <c r="Z1265" s="6">
        <f>ROUNDDOWN(Tabella1[[#This Row],[DIFFERENZA EFFETTIVA - SCARTI]]/Tabella1[[#This Row],[TEMPO EFFETTIVO]]*60,0)</f>
        <v>50</v>
      </c>
      <c r="AA1265" t="s">
        <v>461</v>
      </c>
    </row>
    <row r="1266" spans="1:27" x14ac:dyDescent="0.25">
      <c r="A1266" s="1">
        <v>44728</v>
      </c>
      <c r="B1266">
        <v>1</v>
      </c>
      <c r="C1266" s="6" t="str">
        <f>VLOOKUP(Tabella1[[#This Row],[COD. OPERATORE]],Tabella3[],2,FALSE)</f>
        <v>ROBY</v>
      </c>
      <c r="D1266" t="s">
        <v>56</v>
      </c>
      <c r="E1266" t="s">
        <v>73</v>
      </c>
      <c r="F1266" t="s">
        <v>64</v>
      </c>
      <c r="G1266" s="6" t="str">
        <f>VLOOKUP(Tabella1[[#This Row],[COD. MACCHINA]],Tabella35[],2,FALSE)</f>
        <v>MANUALE</v>
      </c>
      <c r="H1266">
        <v>0</v>
      </c>
      <c r="I1266">
        <v>200</v>
      </c>
      <c r="J1266" s="6">
        <f>Tabella1[[#This Row],[ASS. FINALI]]-Tabella1[[#This Row],[ASS.INIZIALI]]</f>
        <v>200</v>
      </c>
      <c r="K1266" t="s">
        <v>20</v>
      </c>
      <c r="M1266" s="6">
        <f>ROUNDDOWN(IF(Tabella1[[#This Row],[DOPPIO OPERATORE '[SI/NO']]]="SI",Tabella1[[#This Row],[DIFFERENZA]]/2,Tabella1[[#This Row],[DIFFERENZA]]),0)</f>
        <v>200</v>
      </c>
      <c r="O1266" s="6">
        <f>Tabella1[[#This Row],[DIFFERENZA EFFETTIVA SE DOPPIO OPERATORE]]-Tabella1[[#This Row],[SCARTI]]</f>
        <v>200</v>
      </c>
      <c r="P1266" s="4">
        <v>0.58333333333333337</v>
      </c>
      <c r="Q1266" s="4">
        <v>0.61111111111111105</v>
      </c>
      <c r="R1266" s="5">
        <f>Tabella1[[#This Row],[ORA FINE MATTINA]]-Tabella1[[#This Row],[ORA INIZIO MATTINA]]</f>
        <v>2.7777777777777679E-2</v>
      </c>
      <c r="S1266" s="4"/>
      <c r="T1266" s="4"/>
      <c r="U1266" s="5">
        <f>Tabella1[[#This Row],[ORA FINE POMERIGGIO]]-Tabella1[[#This Row],[ORA INIZIO POMERIGGIO]]</f>
        <v>0</v>
      </c>
      <c r="V1266" s="5">
        <f>Tabella1[[#This Row],[TOT. TEMPO POMERIGGIO]]+Tabella1[[#This Row],[TOT. TEMPO MATTINA]]</f>
        <v>2.7777777777777679E-2</v>
      </c>
      <c r="W1266" s="7">
        <f>((HOUR(Tabella1[[#This Row],[TOT. ORE]])*60)+MINUTE(Tabella1[[#This Row],[TOT. ORE]]))</f>
        <v>40</v>
      </c>
      <c r="Y1266" s="6">
        <f>Tabella1[[#This Row],[TOT. MINUTI]]-Tabella1[[#This Row],[FERMO MACCHINA]]</f>
        <v>40</v>
      </c>
      <c r="Z1266" s="6">
        <f>ROUNDDOWN(Tabella1[[#This Row],[DIFFERENZA EFFETTIVA - SCARTI]]/Tabella1[[#This Row],[TEMPO EFFETTIVO]]*60,0)</f>
        <v>300</v>
      </c>
    </row>
    <row r="1267" spans="1:27" x14ac:dyDescent="0.25">
      <c r="A1267" s="1">
        <v>44726</v>
      </c>
      <c r="B1267">
        <v>33</v>
      </c>
      <c r="C1267" s="6" t="str">
        <f>VLOOKUP(Tabella1[[#This Row],[COD. OPERATORE]],Tabella3[],2,FALSE)</f>
        <v>KETTY</v>
      </c>
      <c r="D1267" t="s">
        <v>56</v>
      </c>
      <c r="E1267" t="s">
        <v>95</v>
      </c>
      <c r="F1267" t="s">
        <v>64</v>
      </c>
      <c r="G1267" s="6" t="str">
        <f>VLOOKUP(Tabella1[[#This Row],[COD. MACCHINA]],Tabella35[],2,FALSE)</f>
        <v>MANUALE</v>
      </c>
      <c r="H1267">
        <v>1350</v>
      </c>
      <c r="I1267">
        <v>1600</v>
      </c>
      <c r="J1267" s="6">
        <f>Tabella1[[#This Row],[ASS. FINALI]]-Tabella1[[#This Row],[ASS.INIZIALI]]</f>
        <v>250</v>
      </c>
      <c r="K1267" t="s">
        <v>58</v>
      </c>
      <c r="L1267">
        <v>8</v>
      </c>
      <c r="M1267" s="6">
        <f>ROUNDDOWN(IF(Tabella1[[#This Row],[DOPPIO OPERATORE '[SI/NO']]]="SI",Tabella1[[#This Row],[DIFFERENZA]]/2,Tabella1[[#This Row],[DIFFERENZA]]),0)</f>
        <v>125</v>
      </c>
      <c r="O1267" s="6">
        <f>Tabella1[[#This Row],[DIFFERENZA EFFETTIVA SE DOPPIO OPERATORE]]-Tabella1[[#This Row],[SCARTI]]</f>
        <v>125</v>
      </c>
      <c r="P1267" s="4">
        <v>0.375</v>
      </c>
      <c r="Q1267" s="4">
        <v>0.42708333333333331</v>
      </c>
      <c r="R1267" s="5">
        <f>Tabella1[[#This Row],[ORA FINE MATTINA]]-Tabella1[[#This Row],[ORA INIZIO MATTINA]]</f>
        <v>5.2083333333333315E-2</v>
      </c>
      <c r="S1267" s="4"/>
      <c r="T1267" s="4"/>
      <c r="U1267" s="5">
        <f>Tabella1[[#This Row],[ORA FINE POMERIGGIO]]-Tabella1[[#This Row],[ORA INIZIO POMERIGGIO]]</f>
        <v>0</v>
      </c>
      <c r="V1267" s="5">
        <f>Tabella1[[#This Row],[TOT. TEMPO POMERIGGIO]]+Tabella1[[#This Row],[TOT. TEMPO MATTINA]]</f>
        <v>5.2083333333333315E-2</v>
      </c>
      <c r="W1267" s="7">
        <f>((HOUR(Tabella1[[#This Row],[TOT. ORE]])*60)+MINUTE(Tabella1[[#This Row],[TOT. ORE]]))</f>
        <v>75</v>
      </c>
      <c r="Y1267" s="6">
        <f>Tabella1[[#This Row],[TOT. MINUTI]]-Tabella1[[#This Row],[FERMO MACCHINA]]</f>
        <v>75</v>
      </c>
      <c r="Z1267" s="6">
        <f>ROUNDDOWN(Tabella1[[#This Row],[DIFFERENZA EFFETTIVA - SCARTI]]/Tabella1[[#This Row],[TEMPO EFFETTIVO]]*60,0)</f>
        <v>100</v>
      </c>
    </row>
    <row r="1268" spans="1:27" x14ac:dyDescent="0.25">
      <c r="A1268" s="1">
        <v>44726</v>
      </c>
      <c r="B1268">
        <v>33</v>
      </c>
      <c r="C1268" s="6" t="str">
        <f>VLOOKUP(Tabella1[[#This Row],[COD. OPERATORE]],Tabella3[],2,FALSE)</f>
        <v>KETTY</v>
      </c>
      <c r="D1268" t="s">
        <v>56</v>
      </c>
      <c r="E1268" t="s">
        <v>423</v>
      </c>
      <c r="F1268" t="s">
        <v>64</v>
      </c>
      <c r="G1268" s="6" t="str">
        <f>VLOOKUP(Tabella1[[#This Row],[COD. MACCHINA]],Tabella35[],2,FALSE)</f>
        <v>MANUALE</v>
      </c>
      <c r="H1268">
        <v>0</v>
      </c>
      <c r="I1268">
        <v>500</v>
      </c>
      <c r="J1268" s="6">
        <f>Tabella1[[#This Row],[ASS. FINALI]]-Tabella1[[#This Row],[ASS.INIZIALI]]</f>
        <v>500</v>
      </c>
      <c r="K1268" t="s">
        <v>58</v>
      </c>
      <c r="L1268">
        <v>8</v>
      </c>
      <c r="M1268" s="6">
        <f>ROUNDDOWN(IF(Tabella1[[#This Row],[DOPPIO OPERATORE '[SI/NO']]]="SI",Tabella1[[#This Row],[DIFFERENZA]]/2,Tabella1[[#This Row],[DIFFERENZA]]),0)</f>
        <v>250</v>
      </c>
      <c r="O1268" s="6">
        <f>Tabella1[[#This Row],[DIFFERENZA EFFETTIVA SE DOPPIO OPERATORE]]-Tabella1[[#This Row],[SCARTI]]</f>
        <v>250</v>
      </c>
      <c r="P1268" s="4">
        <v>0.42708333333333331</v>
      </c>
      <c r="Q1268" s="4">
        <v>0.5</v>
      </c>
      <c r="R1268" s="5">
        <f>Tabella1[[#This Row],[ORA FINE MATTINA]]-Tabella1[[#This Row],[ORA INIZIO MATTINA]]</f>
        <v>7.2916666666666685E-2</v>
      </c>
      <c r="S1268" s="4">
        <v>0.5625</v>
      </c>
      <c r="T1268" s="4">
        <v>0.58333333333333337</v>
      </c>
      <c r="U1268" s="5">
        <f>Tabella1[[#This Row],[ORA FINE POMERIGGIO]]-Tabella1[[#This Row],[ORA INIZIO POMERIGGIO]]</f>
        <v>2.083333333333337E-2</v>
      </c>
      <c r="V1268" s="5">
        <f>Tabella1[[#This Row],[TOT. TEMPO POMERIGGIO]]+Tabella1[[#This Row],[TOT. TEMPO MATTINA]]</f>
        <v>9.3750000000000056E-2</v>
      </c>
      <c r="W1268" s="7">
        <f>((HOUR(Tabella1[[#This Row],[TOT. ORE]])*60)+MINUTE(Tabella1[[#This Row],[TOT. ORE]]))</f>
        <v>135</v>
      </c>
      <c r="Y1268" s="6">
        <f>Tabella1[[#This Row],[TOT. MINUTI]]-Tabella1[[#This Row],[FERMO MACCHINA]]</f>
        <v>135</v>
      </c>
      <c r="Z1268" s="6">
        <f>ROUNDDOWN(Tabella1[[#This Row],[DIFFERENZA EFFETTIVA - SCARTI]]/Tabella1[[#This Row],[TEMPO EFFETTIVO]]*60,0)</f>
        <v>111</v>
      </c>
    </row>
    <row r="1269" spans="1:27" x14ac:dyDescent="0.25">
      <c r="A1269" s="1">
        <v>44726</v>
      </c>
      <c r="B1269">
        <v>33</v>
      </c>
      <c r="C1269" s="6" t="str">
        <f>VLOOKUP(Tabella1[[#This Row],[COD. OPERATORE]],Tabella3[],2,FALSE)</f>
        <v>KETTY</v>
      </c>
      <c r="D1269" t="s">
        <v>74</v>
      </c>
      <c r="E1269" t="s">
        <v>462</v>
      </c>
      <c r="F1269">
        <v>4</v>
      </c>
      <c r="G1269" s="6" t="str">
        <f>VLOOKUP(Tabella1[[#This Row],[COD. MACCHINA]],Tabella35[],2,FALSE)</f>
        <v>LASER VERDE</v>
      </c>
      <c r="H1269">
        <v>1045</v>
      </c>
      <c r="I1269">
        <v>1168</v>
      </c>
      <c r="J1269" s="6">
        <f>Tabella1[[#This Row],[ASS. FINALI]]-Tabella1[[#This Row],[ASS.INIZIALI]]</f>
        <v>123</v>
      </c>
      <c r="K1269" t="s">
        <v>20</v>
      </c>
      <c r="M1269" s="6">
        <f>ROUNDDOWN(IF(Tabella1[[#This Row],[DOPPIO OPERATORE '[SI/NO']]]="SI",Tabella1[[#This Row],[DIFFERENZA]]/2,Tabella1[[#This Row],[DIFFERENZA]]),0)</f>
        <v>123</v>
      </c>
      <c r="O1269" s="6">
        <f>Tabella1[[#This Row],[DIFFERENZA EFFETTIVA SE DOPPIO OPERATORE]]-Tabella1[[#This Row],[SCARTI]]</f>
        <v>123</v>
      </c>
      <c r="P1269" s="4">
        <v>0.58333333333333337</v>
      </c>
      <c r="Q1269" s="4">
        <v>0.62152777777777779</v>
      </c>
      <c r="R1269" s="5">
        <f>Tabella1[[#This Row],[ORA FINE MATTINA]]-Tabella1[[#This Row],[ORA INIZIO MATTINA]]</f>
        <v>3.819444444444442E-2</v>
      </c>
      <c r="S1269" s="4"/>
      <c r="T1269" s="4"/>
      <c r="U1269" s="5">
        <f>Tabella1[[#This Row],[ORA FINE POMERIGGIO]]-Tabella1[[#This Row],[ORA INIZIO POMERIGGIO]]</f>
        <v>0</v>
      </c>
      <c r="V1269" s="5">
        <f>Tabella1[[#This Row],[TOT. TEMPO POMERIGGIO]]+Tabella1[[#This Row],[TOT. TEMPO MATTINA]]</f>
        <v>3.819444444444442E-2</v>
      </c>
      <c r="W1269" s="7">
        <f>((HOUR(Tabella1[[#This Row],[TOT. ORE]])*60)+MINUTE(Tabella1[[#This Row],[TOT. ORE]]))</f>
        <v>55</v>
      </c>
      <c r="Y1269" s="6">
        <f>Tabella1[[#This Row],[TOT. MINUTI]]-Tabella1[[#This Row],[FERMO MACCHINA]]</f>
        <v>55</v>
      </c>
      <c r="Z1269" s="6">
        <f>ROUNDDOWN(Tabella1[[#This Row],[DIFFERENZA EFFETTIVA - SCARTI]]/Tabella1[[#This Row],[TEMPO EFFETTIVO]]*60,0)</f>
        <v>134</v>
      </c>
    </row>
    <row r="1270" spans="1:27" x14ac:dyDescent="0.25">
      <c r="A1270" s="1">
        <v>44726</v>
      </c>
      <c r="B1270">
        <v>33</v>
      </c>
      <c r="C1270" s="6" t="str">
        <f>VLOOKUP(Tabella1[[#This Row],[COD. OPERATORE]],Tabella3[],2,FALSE)</f>
        <v>KETTY</v>
      </c>
      <c r="D1270" t="s">
        <v>74</v>
      </c>
      <c r="E1270" t="s">
        <v>335</v>
      </c>
      <c r="F1270">
        <v>22</v>
      </c>
      <c r="G1270" s="6" t="str">
        <f>VLOOKUP(Tabella1[[#This Row],[COD. MACCHINA]],Tabella35[],2,FALSE)</f>
        <v>LASER VIOLA</v>
      </c>
      <c r="H1270">
        <v>1084</v>
      </c>
      <c r="I1270">
        <v>1575</v>
      </c>
      <c r="J1270" s="6">
        <f>Tabella1[[#This Row],[ASS. FINALI]]-Tabella1[[#This Row],[ASS.INIZIALI]]</f>
        <v>491</v>
      </c>
      <c r="K1270" t="s">
        <v>20</v>
      </c>
      <c r="M1270" s="6">
        <f>ROUNDDOWN(IF(Tabella1[[#This Row],[DOPPIO OPERATORE '[SI/NO']]]="SI",Tabella1[[#This Row],[DIFFERENZA]]/2,Tabella1[[#This Row],[DIFFERENZA]]),0)</f>
        <v>491</v>
      </c>
      <c r="O1270" s="6">
        <f>Tabella1[[#This Row],[DIFFERENZA EFFETTIVA SE DOPPIO OPERATORE]]-Tabella1[[#This Row],[SCARTI]]</f>
        <v>491</v>
      </c>
      <c r="P1270" s="4">
        <v>0.58333333333333337</v>
      </c>
      <c r="Q1270" s="4">
        <v>0.72916666666666663</v>
      </c>
      <c r="R1270" s="5">
        <f>Tabella1[[#This Row],[ORA FINE MATTINA]]-Tabella1[[#This Row],[ORA INIZIO MATTINA]]</f>
        <v>0.14583333333333326</v>
      </c>
      <c r="S1270" s="4"/>
      <c r="T1270" s="4"/>
      <c r="U1270" s="5">
        <f>Tabella1[[#This Row],[ORA FINE POMERIGGIO]]-Tabella1[[#This Row],[ORA INIZIO POMERIGGIO]]</f>
        <v>0</v>
      </c>
      <c r="V1270" s="5">
        <f>Tabella1[[#This Row],[TOT. TEMPO POMERIGGIO]]+Tabella1[[#This Row],[TOT. TEMPO MATTINA]]</f>
        <v>0.14583333333333326</v>
      </c>
      <c r="W1270" s="7">
        <f>((HOUR(Tabella1[[#This Row],[TOT. ORE]])*60)+MINUTE(Tabella1[[#This Row],[TOT. ORE]]))</f>
        <v>210</v>
      </c>
      <c r="Y1270" s="6">
        <f>Tabella1[[#This Row],[TOT. MINUTI]]-Tabella1[[#This Row],[FERMO MACCHINA]]</f>
        <v>210</v>
      </c>
      <c r="Z1270" s="6">
        <f>ROUNDDOWN(Tabella1[[#This Row],[DIFFERENZA EFFETTIVA - SCARTI]]/Tabella1[[#This Row],[TEMPO EFFETTIVO]]*60,0)</f>
        <v>140</v>
      </c>
    </row>
    <row r="1271" spans="1:27" x14ac:dyDescent="0.25">
      <c r="A1271" s="1">
        <v>44726</v>
      </c>
      <c r="B1271">
        <v>33</v>
      </c>
      <c r="C1271" s="6" t="str">
        <f>VLOOKUP(Tabella1[[#This Row],[COD. OPERATORE]],Tabella3[],2,FALSE)</f>
        <v>KETTY</v>
      </c>
      <c r="D1271" t="s">
        <v>74</v>
      </c>
      <c r="E1271" t="s">
        <v>344</v>
      </c>
      <c r="F1271">
        <v>4</v>
      </c>
      <c r="G1271" s="6" t="str">
        <f>VLOOKUP(Tabella1[[#This Row],[COD. MACCHINA]],Tabella35[],2,FALSE)</f>
        <v>LASER VERDE</v>
      </c>
      <c r="H1271">
        <v>7234</v>
      </c>
      <c r="I1271">
        <v>7593</v>
      </c>
      <c r="J1271" s="6">
        <f>Tabella1[[#This Row],[ASS. FINALI]]-Tabella1[[#This Row],[ASS.INIZIALI]]</f>
        <v>359</v>
      </c>
      <c r="K1271" t="s">
        <v>20</v>
      </c>
      <c r="M1271" s="6">
        <f>ROUNDDOWN(IF(Tabella1[[#This Row],[DOPPIO OPERATORE '[SI/NO']]]="SI",Tabella1[[#This Row],[DIFFERENZA]]/2,Tabella1[[#This Row],[DIFFERENZA]]),0)</f>
        <v>359</v>
      </c>
      <c r="O1271" s="6">
        <f>Tabella1[[#This Row],[DIFFERENZA EFFETTIVA SE DOPPIO OPERATORE]]-Tabella1[[#This Row],[SCARTI]]</f>
        <v>359</v>
      </c>
      <c r="P1271" s="4">
        <v>0.62152777777777779</v>
      </c>
      <c r="Q1271" s="4">
        <v>0.72916666666666663</v>
      </c>
      <c r="R1271" s="5">
        <f>Tabella1[[#This Row],[ORA FINE MATTINA]]-Tabella1[[#This Row],[ORA INIZIO MATTINA]]</f>
        <v>0.10763888888888884</v>
      </c>
      <c r="S1271" s="4"/>
      <c r="T1271" s="4"/>
      <c r="U1271" s="5">
        <f>Tabella1[[#This Row],[ORA FINE POMERIGGIO]]-Tabella1[[#This Row],[ORA INIZIO POMERIGGIO]]</f>
        <v>0</v>
      </c>
      <c r="V1271" s="5">
        <f>Tabella1[[#This Row],[TOT. TEMPO POMERIGGIO]]+Tabella1[[#This Row],[TOT. TEMPO MATTINA]]</f>
        <v>0.10763888888888884</v>
      </c>
      <c r="W1271" s="7">
        <f>((HOUR(Tabella1[[#This Row],[TOT. ORE]])*60)+MINUTE(Tabella1[[#This Row],[TOT. ORE]]))</f>
        <v>155</v>
      </c>
      <c r="Y1271" s="6">
        <f>Tabella1[[#This Row],[TOT. MINUTI]]-Tabella1[[#This Row],[FERMO MACCHINA]]</f>
        <v>155</v>
      </c>
      <c r="Z1271" s="6">
        <f>ROUNDDOWN(Tabella1[[#This Row],[DIFFERENZA EFFETTIVA - SCARTI]]/Tabella1[[#This Row],[TEMPO EFFETTIVO]]*60,0)</f>
        <v>138</v>
      </c>
    </row>
    <row r="1272" spans="1:27" x14ac:dyDescent="0.25">
      <c r="A1272" s="1">
        <v>44727</v>
      </c>
      <c r="B1272">
        <v>33</v>
      </c>
      <c r="C1272" s="6" t="str">
        <f>VLOOKUP(Tabella1[[#This Row],[COD. OPERATORE]],Tabella3[],2,FALSE)</f>
        <v>KETTY</v>
      </c>
      <c r="D1272" t="s">
        <v>74</v>
      </c>
      <c r="E1272" t="s">
        <v>344</v>
      </c>
      <c r="F1272">
        <v>4</v>
      </c>
      <c r="G1272" s="6" t="str">
        <f>VLOOKUP(Tabella1[[#This Row],[COD. MACCHINA]],Tabella35[],2,FALSE)</f>
        <v>LASER VERDE</v>
      </c>
      <c r="H1272">
        <v>7594</v>
      </c>
      <c r="I1272">
        <v>8130</v>
      </c>
      <c r="J1272" s="6">
        <f>Tabella1[[#This Row],[ASS. FINALI]]-Tabella1[[#This Row],[ASS.INIZIALI]]</f>
        <v>536</v>
      </c>
      <c r="K1272" t="s">
        <v>20</v>
      </c>
      <c r="M1272" s="6">
        <f>ROUNDDOWN(IF(Tabella1[[#This Row],[DOPPIO OPERATORE '[SI/NO']]]="SI",Tabella1[[#This Row],[DIFFERENZA]]/2,Tabella1[[#This Row],[DIFFERENZA]]),0)</f>
        <v>536</v>
      </c>
      <c r="O1272" s="6">
        <f>Tabella1[[#This Row],[DIFFERENZA EFFETTIVA SE DOPPIO OPERATORE]]-Tabella1[[#This Row],[SCARTI]]</f>
        <v>536</v>
      </c>
      <c r="P1272" s="4">
        <v>0.33333333333333331</v>
      </c>
      <c r="Q1272" s="4">
        <v>0.5</v>
      </c>
      <c r="R1272" s="5">
        <f>Tabella1[[#This Row],[ORA FINE MATTINA]]-Tabella1[[#This Row],[ORA INIZIO MATTINA]]</f>
        <v>0.16666666666666669</v>
      </c>
      <c r="S1272" s="4"/>
      <c r="T1272" s="4"/>
      <c r="U1272" s="5">
        <f>Tabella1[[#This Row],[ORA FINE POMERIGGIO]]-Tabella1[[#This Row],[ORA INIZIO POMERIGGIO]]</f>
        <v>0</v>
      </c>
      <c r="V1272" s="5">
        <f>Tabella1[[#This Row],[TOT. TEMPO POMERIGGIO]]+Tabella1[[#This Row],[TOT. TEMPO MATTINA]]</f>
        <v>0.16666666666666669</v>
      </c>
      <c r="W1272" s="7">
        <f>((HOUR(Tabella1[[#This Row],[TOT. ORE]])*60)+MINUTE(Tabella1[[#This Row],[TOT. ORE]]))</f>
        <v>240</v>
      </c>
      <c r="Y1272" s="6">
        <f>Tabella1[[#This Row],[TOT. MINUTI]]-Tabella1[[#This Row],[FERMO MACCHINA]]</f>
        <v>240</v>
      </c>
      <c r="Z1272" s="6">
        <f>ROUNDDOWN(Tabella1[[#This Row],[DIFFERENZA EFFETTIVA - SCARTI]]/Tabella1[[#This Row],[TEMPO EFFETTIVO]]*60,0)</f>
        <v>134</v>
      </c>
    </row>
    <row r="1273" spans="1:27" x14ac:dyDescent="0.25">
      <c r="A1273" s="1">
        <v>44727</v>
      </c>
      <c r="B1273">
        <v>33</v>
      </c>
      <c r="C1273" s="6" t="str">
        <f>VLOOKUP(Tabella1[[#This Row],[COD. OPERATORE]],Tabella3[],2,FALSE)</f>
        <v>KETTY</v>
      </c>
      <c r="D1273" t="s">
        <v>74</v>
      </c>
      <c r="E1273" t="s">
        <v>335</v>
      </c>
      <c r="F1273">
        <v>22</v>
      </c>
      <c r="G1273" s="6" t="str">
        <f>VLOOKUP(Tabella1[[#This Row],[COD. MACCHINA]],Tabella35[],2,FALSE)</f>
        <v>LASER VIOLA</v>
      </c>
      <c r="H1273">
        <v>1575</v>
      </c>
      <c r="I1273">
        <v>2117</v>
      </c>
      <c r="J1273" s="6">
        <f>Tabella1[[#This Row],[ASS. FINALI]]-Tabella1[[#This Row],[ASS.INIZIALI]]</f>
        <v>542</v>
      </c>
      <c r="K1273" t="s">
        <v>20</v>
      </c>
      <c r="M1273" s="6">
        <f>ROUNDDOWN(IF(Tabella1[[#This Row],[DOPPIO OPERATORE '[SI/NO']]]="SI",Tabella1[[#This Row],[DIFFERENZA]]/2,Tabella1[[#This Row],[DIFFERENZA]]),0)</f>
        <v>542</v>
      </c>
      <c r="O1273" s="6">
        <f>Tabella1[[#This Row],[DIFFERENZA EFFETTIVA SE DOPPIO OPERATORE]]-Tabella1[[#This Row],[SCARTI]]</f>
        <v>542</v>
      </c>
      <c r="P1273" s="4">
        <v>0.33333333333333331</v>
      </c>
      <c r="Q1273" s="4">
        <v>0.5</v>
      </c>
      <c r="R1273" s="5">
        <f>Tabella1[[#This Row],[ORA FINE MATTINA]]-Tabella1[[#This Row],[ORA INIZIO MATTINA]]</f>
        <v>0.16666666666666669</v>
      </c>
      <c r="S1273" s="4"/>
      <c r="T1273" s="4"/>
      <c r="U1273" s="5">
        <f>Tabella1[[#This Row],[ORA FINE POMERIGGIO]]-Tabella1[[#This Row],[ORA INIZIO POMERIGGIO]]</f>
        <v>0</v>
      </c>
      <c r="V1273" s="5">
        <f>Tabella1[[#This Row],[TOT. TEMPO POMERIGGIO]]+Tabella1[[#This Row],[TOT. TEMPO MATTINA]]</f>
        <v>0.16666666666666669</v>
      </c>
      <c r="W1273" s="7">
        <f>((HOUR(Tabella1[[#This Row],[TOT. ORE]])*60)+MINUTE(Tabella1[[#This Row],[TOT. ORE]]))</f>
        <v>240</v>
      </c>
      <c r="Y1273" s="6">
        <f>Tabella1[[#This Row],[TOT. MINUTI]]-Tabella1[[#This Row],[FERMO MACCHINA]]</f>
        <v>240</v>
      </c>
      <c r="Z1273" s="6">
        <f>ROUNDDOWN(Tabella1[[#This Row],[DIFFERENZA EFFETTIVA - SCARTI]]/Tabella1[[#This Row],[TEMPO EFFETTIVO]]*60,0)</f>
        <v>135</v>
      </c>
    </row>
    <row r="1274" spans="1:27" x14ac:dyDescent="0.25">
      <c r="A1274" s="1">
        <v>44727</v>
      </c>
      <c r="B1274">
        <v>33</v>
      </c>
      <c r="C1274" s="6" t="str">
        <f>VLOOKUP(Tabella1[[#This Row],[COD. OPERATORE]],Tabella3[],2,FALSE)</f>
        <v>KETTY</v>
      </c>
      <c r="D1274" t="s">
        <v>56</v>
      </c>
      <c r="E1274" t="s">
        <v>423</v>
      </c>
      <c r="F1274" t="s">
        <v>64</v>
      </c>
      <c r="G1274" s="6" t="str">
        <f>VLOOKUP(Tabella1[[#This Row],[COD. MACCHINA]],Tabella35[],2,FALSE)</f>
        <v>MANUALE</v>
      </c>
      <c r="H1274">
        <v>1200</v>
      </c>
      <c r="I1274">
        <v>1500</v>
      </c>
      <c r="J1274" s="6">
        <f>Tabella1[[#This Row],[ASS. FINALI]]-Tabella1[[#This Row],[ASS.INIZIALI]]</f>
        <v>300</v>
      </c>
      <c r="K1274" t="s">
        <v>58</v>
      </c>
      <c r="L1274">
        <v>1</v>
      </c>
      <c r="M1274" s="6">
        <f>ROUNDDOWN(IF(Tabella1[[#This Row],[DOPPIO OPERATORE '[SI/NO']]]="SI",Tabella1[[#This Row],[DIFFERENZA]]/2,Tabella1[[#This Row],[DIFFERENZA]]),0)</f>
        <v>150</v>
      </c>
      <c r="O1274" s="6">
        <f>Tabella1[[#This Row],[DIFFERENZA EFFETTIVA SE DOPPIO OPERATORE]]-Tabella1[[#This Row],[SCARTI]]</f>
        <v>150</v>
      </c>
      <c r="P1274" s="4">
        <v>0.5625</v>
      </c>
      <c r="Q1274" s="4">
        <v>0.625</v>
      </c>
      <c r="R1274" s="5">
        <f>Tabella1[[#This Row],[ORA FINE MATTINA]]-Tabella1[[#This Row],[ORA INIZIO MATTINA]]</f>
        <v>6.25E-2</v>
      </c>
      <c r="S1274" s="4"/>
      <c r="T1274" s="4"/>
      <c r="U1274" s="5">
        <f>Tabella1[[#This Row],[ORA FINE POMERIGGIO]]-Tabella1[[#This Row],[ORA INIZIO POMERIGGIO]]</f>
        <v>0</v>
      </c>
      <c r="V1274" s="5">
        <f>Tabella1[[#This Row],[TOT. TEMPO POMERIGGIO]]+Tabella1[[#This Row],[TOT. TEMPO MATTINA]]</f>
        <v>6.25E-2</v>
      </c>
      <c r="W1274" s="7">
        <f>((HOUR(Tabella1[[#This Row],[TOT. ORE]])*60)+MINUTE(Tabella1[[#This Row],[TOT. ORE]]))</f>
        <v>90</v>
      </c>
      <c r="Y1274" s="6">
        <f>Tabella1[[#This Row],[TOT. MINUTI]]-Tabella1[[#This Row],[FERMO MACCHINA]]</f>
        <v>90</v>
      </c>
      <c r="Z1274" s="6">
        <f>ROUNDDOWN(Tabella1[[#This Row],[DIFFERENZA EFFETTIVA - SCARTI]]/Tabella1[[#This Row],[TEMPO EFFETTIVO]]*60,0)</f>
        <v>100</v>
      </c>
    </row>
    <row r="1275" spans="1:27" x14ac:dyDescent="0.25">
      <c r="A1275" s="1">
        <v>44728</v>
      </c>
      <c r="B1275">
        <v>33</v>
      </c>
      <c r="C1275" s="6" t="str">
        <f>VLOOKUP(Tabella1[[#This Row],[COD. OPERATORE]],Tabella3[],2,FALSE)</f>
        <v>KETTY</v>
      </c>
      <c r="D1275" t="s">
        <v>16</v>
      </c>
      <c r="E1275" t="s">
        <v>17</v>
      </c>
      <c r="F1275">
        <v>6</v>
      </c>
      <c r="G1275" s="6" t="str">
        <f>VLOOKUP(Tabella1[[#This Row],[COD. MACCHINA]],Tabella35[],2,FALSE)</f>
        <v>MSA matr.4319</v>
      </c>
      <c r="H1275">
        <v>613447</v>
      </c>
      <c r="I1275">
        <v>614064</v>
      </c>
      <c r="J1275" s="6">
        <f>Tabella1[[#This Row],[ASS. FINALI]]-Tabella1[[#This Row],[ASS.INIZIALI]]</f>
        <v>617</v>
      </c>
      <c r="K1275" t="s">
        <v>20</v>
      </c>
      <c r="M1275" s="6">
        <f>ROUNDDOWN(IF(Tabella1[[#This Row],[DOPPIO OPERATORE '[SI/NO']]]="SI",Tabella1[[#This Row],[DIFFERENZA]]/2,Tabella1[[#This Row],[DIFFERENZA]]),0)</f>
        <v>617</v>
      </c>
      <c r="O1275" s="6">
        <f>Tabella1[[#This Row],[DIFFERENZA EFFETTIVA SE DOPPIO OPERATORE]]-Tabella1[[#This Row],[SCARTI]]</f>
        <v>617</v>
      </c>
      <c r="P1275" s="4">
        <v>0.625</v>
      </c>
      <c r="Q1275" s="4">
        <v>0.72916666666666663</v>
      </c>
      <c r="R1275" s="5">
        <f>Tabella1[[#This Row],[ORA FINE MATTINA]]-Tabella1[[#This Row],[ORA INIZIO MATTINA]]</f>
        <v>0.10416666666666663</v>
      </c>
      <c r="S1275" s="4"/>
      <c r="T1275" s="4"/>
      <c r="U1275" s="5">
        <f>Tabella1[[#This Row],[ORA FINE POMERIGGIO]]-Tabella1[[#This Row],[ORA INIZIO POMERIGGIO]]</f>
        <v>0</v>
      </c>
      <c r="V1275" s="5">
        <f>Tabella1[[#This Row],[TOT. TEMPO POMERIGGIO]]+Tabella1[[#This Row],[TOT. TEMPO MATTINA]]</f>
        <v>0.10416666666666663</v>
      </c>
      <c r="W1275" s="7">
        <f>((HOUR(Tabella1[[#This Row],[TOT. ORE]])*60)+MINUTE(Tabella1[[#This Row],[TOT. ORE]]))</f>
        <v>150</v>
      </c>
      <c r="Y1275" s="6">
        <f>Tabella1[[#This Row],[TOT. MINUTI]]-Tabella1[[#This Row],[FERMO MACCHINA]]</f>
        <v>150</v>
      </c>
      <c r="Z1275" s="6">
        <f>ROUNDDOWN(Tabella1[[#This Row],[DIFFERENZA EFFETTIVA - SCARTI]]/Tabella1[[#This Row],[TEMPO EFFETTIVO]]*60,0)</f>
        <v>246</v>
      </c>
    </row>
    <row r="1276" spans="1:27" x14ac:dyDescent="0.25">
      <c r="A1276" s="1">
        <v>44726</v>
      </c>
      <c r="B1276">
        <v>31</v>
      </c>
      <c r="C1276" s="6" t="str">
        <f>VLOOKUP(Tabella1[[#This Row],[COD. OPERATORE]],Tabella3[],2,FALSE)</f>
        <v>MARISTELLA</v>
      </c>
      <c r="D1276" t="s">
        <v>16</v>
      </c>
      <c r="E1276" t="s">
        <v>26</v>
      </c>
      <c r="F1276">
        <v>8</v>
      </c>
      <c r="G1276" s="6" t="str">
        <f>VLOOKUP(Tabella1[[#This Row],[COD. MACCHINA]],Tabella35[],2,FALSE)</f>
        <v>MONTAGGIO RUOTE</v>
      </c>
      <c r="H1276">
        <v>1120</v>
      </c>
      <c r="I1276">
        <v>2880</v>
      </c>
      <c r="J1276" s="6">
        <f>Tabella1[[#This Row],[ASS. FINALI]]-Tabella1[[#This Row],[ASS.INIZIALI]]</f>
        <v>1760</v>
      </c>
      <c r="K1276" t="s">
        <v>20</v>
      </c>
      <c r="M1276" s="6">
        <f>ROUNDDOWN(IF(Tabella1[[#This Row],[DOPPIO OPERATORE '[SI/NO']]]="SI",Tabella1[[#This Row],[DIFFERENZA]]/2,Tabella1[[#This Row],[DIFFERENZA]]),0)</f>
        <v>1760</v>
      </c>
      <c r="O1276" s="6">
        <f>Tabella1[[#This Row],[DIFFERENZA EFFETTIVA SE DOPPIO OPERATORE]]-Tabella1[[#This Row],[SCARTI]]</f>
        <v>1760</v>
      </c>
      <c r="P1276" s="4">
        <v>0.33333333333333331</v>
      </c>
      <c r="Q1276" s="4">
        <v>0.45833333333333331</v>
      </c>
      <c r="R1276" s="5">
        <f>Tabella1[[#This Row],[ORA FINE MATTINA]]-Tabella1[[#This Row],[ORA INIZIO MATTINA]]</f>
        <v>0.125</v>
      </c>
      <c r="S1276" s="4"/>
      <c r="T1276" s="4"/>
      <c r="U1276" s="5">
        <f>Tabella1[[#This Row],[ORA FINE POMERIGGIO]]-Tabella1[[#This Row],[ORA INIZIO POMERIGGIO]]</f>
        <v>0</v>
      </c>
      <c r="V1276" s="5">
        <f>Tabella1[[#This Row],[TOT. TEMPO POMERIGGIO]]+Tabella1[[#This Row],[TOT. TEMPO MATTINA]]</f>
        <v>0.125</v>
      </c>
      <c r="W1276" s="7">
        <f>((HOUR(Tabella1[[#This Row],[TOT. ORE]])*60)+MINUTE(Tabella1[[#This Row],[TOT. ORE]]))</f>
        <v>180</v>
      </c>
      <c r="Y1276" s="6">
        <f>Tabella1[[#This Row],[TOT. MINUTI]]-Tabella1[[#This Row],[FERMO MACCHINA]]</f>
        <v>180</v>
      </c>
      <c r="Z1276" s="6">
        <f>ROUNDDOWN(Tabella1[[#This Row],[DIFFERENZA EFFETTIVA - SCARTI]]/Tabella1[[#This Row],[TEMPO EFFETTIVO]]*60,0)</f>
        <v>586</v>
      </c>
      <c r="AA1276" t="s">
        <v>378</v>
      </c>
    </row>
    <row r="1277" spans="1:27" x14ac:dyDescent="0.25">
      <c r="A1277" s="1">
        <v>44726</v>
      </c>
      <c r="B1277">
        <v>31</v>
      </c>
      <c r="C1277" s="6" t="str">
        <f>VLOOKUP(Tabella1[[#This Row],[COD. OPERATORE]],Tabella3[],2,FALSE)</f>
        <v>MARISTELLA</v>
      </c>
      <c r="D1277" t="s">
        <v>16</v>
      </c>
      <c r="E1277" t="s">
        <v>17</v>
      </c>
      <c r="F1277">
        <v>8</v>
      </c>
      <c r="G1277" s="6" t="str">
        <f>VLOOKUP(Tabella1[[#This Row],[COD. MACCHINA]],Tabella35[],2,FALSE)</f>
        <v>MONTAGGIO RUOTE</v>
      </c>
      <c r="H1277">
        <v>0</v>
      </c>
      <c r="I1277">
        <v>1690</v>
      </c>
      <c r="J1277" s="6">
        <f>Tabella1[[#This Row],[ASS. FINALI]]-Tabella1[[#This Row],[ASS.INIZIALI]]</f>
        <v>1690</v>
      </c>
      <c r="K1277" t="s">
        <v>20</v>
      </c>
      <c r="M1277" s="6">
        <f>ROUNDDOWN(IF(Tabella1[[#This Row],[DOPPIO OPERATORE '[SI/NO']]]="SI",Tabella1[[#This Row],[DIFFERENZA]]/2,Tabella1[[#This Row],[DIFFERENZA]]),0)</f>
        <v>1690</v>
      </c>
      <c r="O1277" s="6">
        <f>Tabella1[[#This Row],[DIFFERENZA EFFETTIVA SE DOPPIO OPERATORE]]-Tabella1[[#This Row],[SCARTI]]</f>
        <v>1690</v>
      </c>
      <c r="P1277" s="4">
        <v>0.33333333333333331</v>
      </c>
      <c r="Q1277" s="4">
        <v>0.47916666666666669</v>
      </c>
      <c r="R1277" s="5">
        <f>Tabella1[[#This Row],[ORA FINE MATTINA]]-Tabella1[[#This Row],[ORA INIZIO MATTINA]]</f>
        <v>0.14583333333333337</v>
      </c>
      <c r="S1277" s="4"/>
      <c r="T1277" s="4"/>
      <c r="U1277" s="5">
        <f>Tabella1[[#This Row],[ORA FINE POMERIGGIO]]-Tabella1[[#This Row],[ORA INIZIO POMERIGGIO]]</f>
        <v>0</v>
      </c>
      <c r="V1277" s="5">
        <f>Tabella1[[#This Row],[TOT. TEMPO POMERIGGIO]]+Tabella1[[#This Row],[TOT. TEMPO MATTINA]]</f>
        <v>0.14583333333333337</v>
      </c>
      <c r="W1277" s="7">
        <f>((HOUR(Tabella1[[#This Row],[TOT. ORE]])*60)+MINUTE(Tabella1[[#This Row],[TOT. ORE]]))</f>
        <v>210</v>
      </c>
      <c r="Y1277" s="6">
        <f>Tabella1[[#This Row],[TOT. MINUTI]]-Tabella1[[#This Row],[FERMO MACCHINA]]</f>
        <v>210</v>
      </c>
      <c r="Z1277" s="6">
        <f>ROUNDDOWN(Tabella1[[#This Row],[DIFFERENZA EFFETTIVA - SCARTI]]/Tabella1[[#This Row],[TEMPO EFFETTIVO]]*60,0)</f>
        <v>482</v>
      </c>
      <c r="AA1277" t="s">
        <v>378</v>
      </c>
    </row>
    <row r="1278" spans="1:27" x14ac:dyDescent="0.25">
      <c r="A1278" s="1">
        <v>44727</v>
      </c>
      <c r="B1278">
        <v>31</v>
      </c>
      <c r="C1278" s="6" t="str">
        <f>VLOOKUP(Tabella1[[#This Row],[COD. OPERATORE]],Tabella3[],2,FALSE)</f>
        <v>MARISTELLA</v>
      </c>
      <c r="D1278" t="s">
        <v>16</v>
      </c>
      <c r="E1278" t="s">
        <v>17</v>
      </c>
      <c r="F1278">
        <v>8</v>
      </c>
      <c r="G1278" s="6" t="str">
        <f>VLOOKUP(Tabella1[[#This Row],[COD. MACCHINA]],Tabella35[],2,FALSE)</f>
        <v>MONTAGGIO RUOTE</v>
      </c>
      <c r="H1278">
        <v>1690</v>
      </c>
      <c r="I1278">
        <v>2400</v>
      </c>
      <c r="J1278" s="6">
        <f>Tabella1[[#This Row],[ASS. FINALI]]-Tabella1[[#This Row],[ASS.INIZIALI]]</f>
        <v>710</v>
      </c>
      <c r="K1278" t="s">
        <v>20</v>
      </c>
      <c r="M1278" s="6">
        <f>ROUNDDOWN(IF(Tabella1[[#This Row],[DOPPIO OPERATORE '[SI/NO']]]="SI",Tabella1[[#This Row],[DIFFERENZA]]/2,Tabella1[[#This Row],[DIFFERENZA]]),0)</f>
        <v>710</v>
      </c>
      <c r="O1278" s="6">
        <f>Tabella1[[#This Row],[DIFFERENZA EFFETTIVA SE DOPPIO OPERATORE]]-Tabella1[[#This Row],[SCARTI]]</f>
        <v>710</v>
      </c>
      <c r="P1278" s="4">
        <v>0.33333333333333331</v>
      </c>
      <c r="Q1278" s="4">
        <v>0.41666666666666669</v>
      </c>
      <c r="R1278" s="5">
        <f>Tabella1[[#This Row],[ORA FINE MATTINA]]-Tabella1[[#This Row],[ORA INIZIO MATTINA]]</f>
        <v>8.333333333333337E-2</v>
      </c>
      <c r="S1278" s="4"/>
      <c r="T1278" s="4"/>
      <c r="U1278" s="5">
        <f>Tabella1[[#This Row],[ORA FINE POMERIGGIO]]-Tabella1[[#This Row],[ORA INIZIO POMERIGGIO]]</f>
        <v>0</v>
      </c>
      <c r="V1278" s="5">
        <f>Tabella1[[#This Row],[TOT. TEMPO POMERIGGIO]]+Tabella1[[#This Row],[TOT. TEMPO MATTINA]]</f>
        <v>8.333333333333337E-2</v>
      </c>
      <c r="W1278" s="7">
        <f>((HOUR(Tabella1[[#This Row],[TOT. ORE]])*60)+MINUTE(Tabella1[[#This Row],[TOT. ORE]]))</f>
        <v>120</v>
      </c>
      <c r="Y1278" s="6">
        <f>Tabella1[[#This Row],[TOT. MINUTI]]-Tabella1[[#This Row],[FERMO MACCHINA]]</f>
        <v>120</v>
      </c>
      <c r="Z1278" s="6">
        <f>ROUNDDOWN(Tabella1[[#This Row],[DIFFERENZA EFFETTIVA - SCARTI]]/Tabella1[[#This Row],[TEMPO EFFETTIVO]]*60,0)</f>
        <v>355</v>
      </c>
    </row>
    <row r="1279" spans="1:27" x14ac:dyDescent="0.25">
      <c r="A1279" s="1">
        <v>44727</v>
      </c>
      <c r="B1279">
        <v>31</v>
      </c>
      <c r="C1279" s="6" t="str">
        <f>VLOOKUP(Tabella1[[#This Row],[COD. OPERATORE]],Tabella3[],2,FALSE)</f>
        <v>MARISTELLA</v>
      </c>
      <c r="D1279" t="s">
        <v>16</v>
      </c>
      <c r="E1279" t="s">
        <v>17</v>
      </c>
      <c r="F1279">
        <v>8</v>
      </c>
      <c r="G1279" s="6" t="str">
        <f>VLOOKUP(Tabella1[[#This Row],[COD. MACCHINA]],Tabella35[],2,FALSE)</f>
        <v>MONTAGGIO RUOTE</v>
      </c>
      <c r="H1279">
        <v>0</v>
      </c>
      <c r="I1279">
        <v>2260</v>
      </c>
      <c r="J1279" s="6">
        <f>Tabella1[[#This Row],[ASS. FINALI]]-Tabella1[[#This Row],[ASS.INIZIALI]]</f>
        <v>2260</v>
      </c>
      <c r="K1279" t="s">
        <v>20</v>
      </c>
      <c r="M1279" s="6">
        <f>ROUNDDOWN(IF(Tabella1[[#This Row],[DOPPIO OPERATORE '[SI/NO']]]="SI",Tabella1[[#This Row],[DIFFERENZA]]/2,Tabella1[[#This Row],[DIFFERENZA]]),0)</f>
        <v>2260</v>
      </c>
      <c r="O1279" s="6">
        <f>Tabella1[[#This Row],[DIFFERENZA EFFETTIVA SE DOPPIO OPERATORE]]-Tabella1[[#This Row],[SCARTI]]</f>
        <v>2260</v>
      </c>
      <c r="P1279" s="4">
        <v>0.41666666666666669</v>
      </c>
      <c r="Q1279" s="4">
        <v>0.5</v>
      </c>
      <c r="R1279" s="5">
        <f>Tabella1[[#This Row],[ORA FINE MATTINA]]-Tabella1[[#This Row],[ORA INIZIO MATTINA]]</f>
        <v>8.3333333333333315E-2</v>
      </c>
      <c r="S1279" s="4">
        <v>0.5625</v>
      </c>
      <c r="T1279" s="4">
        <v>0.72916666666666663</v>
      </c>
      <c r="U1279" s="5">
        <f>Tabella1[[#This Row],[ORA FINE POMERIGGIO]]-Tabella1[[#This Row],[ORA INIZIO POMERIGGIO]]</f>
        <v>0.16666666666666663</v>
      </c>
      <c r="V1279" s="5">
        <f>Tabella1[[#This Row],[TOT. TEMPO POMERIGGIO]]+Tabella1[[#This Row],[TOT. TEMPO MATTINA]]</f>
        <v>0.24999999999999994</v>
      </c>
      <c r="W1279" s="7">
        <f>((HOUR(Tabella1[[#This Row],[TOT. ORE]])*60)+MINUTE(Tabella1[[#This Row],[TOT. ORE]]))</f>
        <v>360</v>
      </c>
      <c r="Y1279" s="6">
        <f>Tabella1[[#This Row],[TOT. MINUTI]]-Tabella1[[#This Row],[FERMO MACCHINA]]</f>
        <v>360</v>
      </c>
      <c r="Z1279" s="6">
        <f>ROUNDDOWN(Tabella1[[#This Row],[DIFFERENZA EFFETTIVA - SCARTI]]/Tabella1[[#This Row],[TEMPO EFFETTIVO]]*60,0)</f>
        <v>376</v>
      </c>
    </row>
    <row r="1280" spans="1:27" x14ac:dyDescent="0.25">
      <c r="A1280" s="1">
        <v>44727</v>
      </c>
      <c r="B1280">
        <v>31</v>
      </c>
      <c r="C1280" s="6" t="str">
        <f>VLOOKUP(Tabella1[[#This Row],[COD. OPERATORE]],Tabella3[],2,FALSE)</f>
        <v>MARISTELLA</v>
      </c>
      <c r="D1280" t="s">
        <v>16</v>
      </c>
      <c r="E1280" t="s">
        <v>17</v>
      </c>
      <c r="F1280">
        <v>8</v>
      </c>
      <c r="G1280" s="6" t="str">
        <f>VLOOKUP(Tabella1[[#This Row],[COD. MACCHINA]],Tabella35[],2,FALSE)</f>
        <v>MONTAGGIO RUOTE</v>
      </c>
      <c r="H1280">
        <v>2260</v>
      </c>
      <c r="I1280">
        <v>2400</v>
      </c>
      <c r="J1280" s="6">
        <f>Tabella1[[#This Row],[ASS. FINALI]]-Tabella1[[#This Row],[ASS.INIZIALI]]</f>
        <v>140</v>
      </c>
      <c r="K1280" t="s">
        <v>20</v>
      </c>
      <c r="M1280" s="6">
        <f>ROUNDDOWN(IF(Tabella1[[#This Row],[DOPPIO OPERATORE '[SI/NO']]]="SI",Tabella1[[#This Row],[DIFFERENZA]]/2,Tabella1[[#This Row],[DIFFERENZA]]),0)</f>
        <v>140</v>
      </c>
      <c r="O1280" s="6">
        <f>Tabella1[[#This Row],[DIFFERENZA EFFETTIVA SE DOPPIO OPERATORE]]-Tabella1[[#This Row],[SCARTI]]</f>
        <v>140</v>
      </c>
      <c r="P1280" s="4">
        <v>0.33333333333333331</v>
      </c>
      <c r="Q1280" s="4">
        <v>0.35416666666666669</v>
      </c>
      <c r="R1280" s="5">
        <f>Tabella1[[#This Row],[ORA FINE MATTINA]]-Tabella1[[#This Row],[ORA INIZIO MATTINA]]</f>
        <v>2.083333333333337E-2</v>
      </c>
      <c r="S1280" s="4"/>
      <c r="T1280" s="4"/>
      <c r="U1280" s="5">
        <f>Tabella1[[#This Row],[ORA FINE POMERIGGIO]]-Tabella1[[#This Row],[ORA INIZIO POMERIGGIO]]</f>
        <v>0</v>
      </c>
      <c r="V1280" s="5">
        <f>Tabella1[[#This Row],[TOT. TEMPO POMERIGGIO]]+Tabella1[[#This Row],[TOT. TEMPO MATTINA]]</f>
        <v>2.083333333333337E-2</v>
      </c>
      <c r="W1280" s="7">
        <f>((HOUR(Tabella1[[#This Row],[TOT. ORE]])*60)+MINUTE(Tabella1[[#This Row],[TOT. ORE]]))</f>
        <v>30</v>
      </c>
      <c r="Y1280" s="6">
        <f>Tabella1[[#This Row],[TOT. MINUTI]]-Tabella1[[#This Row],[FERMO MACCHINA]]</f>
        <v>30</v>
      </c>
      <c r="Z1280" s="6">
        <f>ROUNDDOWN(Tabella1[[#This Row],[DIFFERENZA EFFETTIVA - SCARTI]]/Tabella1[[#This Row],[TEMPO EFFETTIVO]]*60,0)</f>
        <v>280</v>
      </c>
    </row>
    <row r="1281" spans="1:27" x14ac:dyDescent="0.25">
      <c r="A1281" s="1">
        <v>44728</v>
      </c>
      <c r="B1281">
        <v>31</v>
      </c>
      <c r="C1281" s="6" t="str">
        <f>VLOOKUP(Tabella1[[#This Row],[COD. OPERATORE]],Tabella3[],2,FALSE)</f>
        <v>MARISTELLA</v>
      </c>
      <c r="D1281" t="s">
        <v>56</v>
      </c>
      <c r="E1281" t="s">
        <v>71</v>
      </c>
      <c r="F1281" t="s">
        <v>64</v>
      </c>
      <c r="G1281" s="6" t="str">
        <f>VLOOKUP(Tabella1[[#This Row],[COD. MACCHINA]],Tabella35[],2,FALSE)</f>
        <v>MANUALE</v>
      </c>
      <c r="H1281">
        <v>1500</v>
      </c>
      <c r="I1281">
        <v>2250</v>
      </c>
      <c r="J1281" s="6">
        <f>Tabella1[[#This Row],[ASS. FINALI]]-Tabella1[[#This Row],[ASS.INIZIALI]]</f>
        <v>750</v>
      </c>
      <c r="K1281" t="s">
        <v>58</v>
      </c>
      <c r="L1281">
        <v>1</v>
      </c>
      <c r="M1281" s="6">
        <f>ROUNDDOWN(IF(Tabella1[[#This Row],[DOPPIO OPERATORE '[SI/NO']]]="SI",Tabella1[[#This Row],[DIFFERENZA]]/2,Tabella1[[#This Row],[DIFFERENZA]]),0)</f>
        <v>375</v>
      </c>
      <c r="O1281" s="6">
        <f>Tabella1[[#This Row],[DIFFERENZA EFFETTIVA SE DOPPIO OPERATORE]]-Tabella1[[#This Row],[SCARTI]]</f>
        <v>375</v>
      </c>
      <c r="P1281" s="4">
        <v>0.35416666666666669</v>
      </c>
      <c r="Q1281" s="4">
        <v>0.4375</v>
      </c>
      <c r="R1281" s="5">
        <f>Tabella1[[#This Row],[ORA FINE MATTINA]]-Tabella1[[#This Row],[ORA INIZIO MATTINA]]</f>
        <v>8.3333333333333315E-2</v>
      </c>
      <c r="S1281" s="4"/>
      <c r="T1281" s="4"/>
      <c r="U1281" s="5">
        <f>Tabella1[[#This Row],[ORA FINE POMERIGGIO]]-Tabella1[[#This Row],[ORA INIZIO POMERIGGIO]]</f>
        <v>0</v>
      </c>
      <c r="V1281" s="5">
        <f>Tabella1[[#This Row],[TOT. TEMPO POMERIGGIO]]+Tabella1[[#This Row],[TOT. TEMPO MATTINA]]</f>
        <v>8.3333333333333315E-2</v>
      </c>
      <c r="W1281" s="7">
        <f>((HOUR(Tabella1[[#This Row],[TOT. ORE]])*60)+MINUTE(Tabella1[[#This Row],[TOT. ORE]]))</f>
        <v>120</v>
      </c>
      <c r="Y1281" s="6">
        <f>Tabella1[[#This Row],[TOT. MINUTI]]-Tabella1[[#This Row],[FERMO MACCHINA]]</f>
        <v>120</v>
      </c>
      <c r="Z1281" s="6">
        <f>ROUNDDOWN(Tabella1[[#This Row],[DIFFERENZA EFFETTIVA - SCARTI]]/Tabella1[[#This Row],[TEMPO EFFETTIVO]]*60,0)</f>
        <v>187</v>
      </c>
    </row>
    <row r="1282" spans="1:27" x14ac:dyDescent="0.25">
      <c r="A1282" s="1">
        <v>44728</v>
      </c>
      <c r="B1282">
        <v>31</v>
      </c>
      <c r="C1282" s="6" t="str">
        <f>VLOOKUP(Tabella1[[#This Row],[COD. OPERATORE]],Tabella3[],2,FALSE)</f>
        <v>MARISTELLA</v>
      </c>
      <c r="D1282" t="s">
        <v>56</v>
      </c>
      <c r="E1282" t="s">
        <v>71</v>
      </c>
      <c r="F1282" t="s">
        <v>64</v>
      </c>
      <c r="G1282" s="6" t="str">
        <f>VLOOKUP(Tabella1[[#This Row],[COD. MACCHINA]],Tabella35[],2,FALSE)</f>
        <v>MANUALE</v>
      </c>
      <c r="H1282">
        <v>2250</v>
      </c>
      <c r="I1282">
        <v>2500</v>
      </c>
      <c r="J1282" s="6">
        <f>Tabella1[[#This Row],[ASS. FINALI]]-Tabella1[[#This Row],[ASS.INIZIALI]]</f>
        <v>250</v>
      </c>
      <c r="K1282" t="s">
        <v>20</v>
      </c>
      <c r="M1282" s="6">
        <f>ROUNDDOWN(IF(Tabella1[[#This Row],[DOPPIO OPERATORE '[SI/NO']]]="SI",Tabella1[[#This Row],[DIFFERENZA]]/2,Tabella1[[#This Row],[DIFFERENZA]]),0)</f>
        <v>250</v>
      </c>
      <c r="O1282" s="6">
        <f>Tabella1[[#This Row],[DIFFERENZA EFFETTIVA SE DOPPIO OPERATORE]]-Tabella1[[#This Row],[SCARTI]]</f>
        <v>250</v>
      </c>
      <c r="P1282" s="4">
        <v>0.4375</v>
      </c>
      <c r="Q1282" s="4">
        <v>0.5</v>
      </c>
      <c r="R1282" s="5">
        <f>Tabella1[[#This Row],[ORA FINE MATTINA]]-Tabella1[[#This Row],[ORA INIZIO MATTINA]]</f>
        <v>6.25E-2</v>
      </c>
      <c r="S1282" s="4"/>
      <c r="T1282" s="4"/>
      <c r="U1282" s="5">
        <f>Tabella1[[#This Row],[ORA FINE POMERIGGIO]]-Tabella1[[#This Row],[ORA INIZIO POMERIGGIO]]</f>
        <v>0</v>
      </c>
      <c r="V1282" s="5">
        <f>Tabella1[[#This Row],[TOT. TEMPO POMERIGGIO]]+Tabella1[[#This Row],[TOT. TEMPO MATTINA]]</f>
        <v>6.25E-2</v>
      </c>
      <c r="W1282" s="7">
        <f>((HOUR(Tabella1[[#This Row],[TOT. ORE]])*60)+MINUTE(Tabella1[[#This Row],[TOT. ORE]]))</f>
        <v>90</v>
      </c>
      <c r="Y1282" s="6">
        <f>Tabella1[[#This Row],[TOT. MINUTI]]-Tabella1[[#This Row],[FERMO MACCHINA]]</f>
        <v>90</v>
      </c>
      <c r="Z1282" s="6">
        <f>ROUNDDOWN(Tabella1[[#This Row],[DIFFERENZA EFFETTIVA - SCARTI]]/Tabella1[[#This Row],[TEMPO EFFETTIVO]]*60,0)</f>
        <v>166</v>
      </c>
    </row>
    <row r="1283" spans="1:27" x14ac:dyDescent="0.25">
      <c r="A1283" s="1">
        <v>44728</v>
      </c>
      <c r="B1283">
        <v>31</v>
      </c>
      <c r="C1283" s="6" t="str">
        <f>VLOOKUP(Tabella1[[#This Row],[COD. OPERATORE]],Tabella3[],2,FALSE)</f>
        <v>MARISTELLA</v>
      </c>
      <c r="D1283" t="s">
        <v>74</v>
      </c>
      <c r="E1283" t="s">
        <v>155</v>
      </c>
      <c r="F1283">
        <v>4</v>
      </c>
      <c r="G1283" s="6" t="str">
        <f>VLOOKUP(Tabella1[[#This Row],[COD. MACCHINA]],Tabella35[],2,FALSE)</f>
        <v>LASER VERDE</v>
      </c>
      <c r="H1283">
        <v>8944</v>
      </c>
      <c r="I1283">
        <v>9479</v>
      </c>
      <c r="J1283" s="6">
        <f>Tabella1[[#This Row],[ASS. FINALI]]-Tabella1[[#This Row],[ASS.INIZIALI]]</f>
        <v>535</v>
      </c>
      <c r="K1283" t="s">
        <v>20</v>
      </c>
      <c r="M1283" s="6">
        <f>ROUNDDOWN(IF(Tabella1[[#This Row],[DOPPIO OPERATORE '[SI/NO']]]="SI",Tabella1[[#This Row],[DIFFERENZA]]/2,Tabella1[[#This Row],[DIFFERENZA]]),0)</f>
        <v>535</v>
      </c>
      <c r="O1283" s="6">
        <f>Tabella1[[#This Row],[DIFFERENZA EFFETTIVA SE DOPPIO OPERATORE]]-Tabella1[[#This Row],[SCARTI]]</f>
        <v>535</v>
      </c>
      <c r="P1283" s="4">
        <v>0.5625</v>
      </c>
      <c r="Q1283" s="4">
        <v>0.6875</v>
      </c>
      <c r="R1283" s="5">
        <f>Tabella1[[#This Row],[ORA FINE MATTINA]]-Tabella1[[#This Row],[ORA INIZIO MATTINA]]</f>
        <v>0.125</v>
      </c>
      <c r="S1283" s="4"/>
      <c r="T1283" s="4"/>
      <c r="U1283" s="5">
        <f>Tabella1[[#This Row],[ORA FINE POMERIGGIO]]-Tabella1[[#This Row],[ORA INIZIO POMERIGGIO]]</f>
        <v>0</v>
      </c>
      <c r="V1283" s="5">
        <f>Tabella1[[#This Row],[TOT. TEMPO POMERIGGIO]]+Tabella1[[#This Row],[TOT. TEMPO MATTINA]]</f>
        <v>0.125</v>
      </c>
      <c r="W1283" s="7">
        <f>((HOUR(Tabella1[[#This Row],[TOT. ORE]])*60)+MINUTE(Tabella1[[#This Row],[TOT. ORE]]))</f>
        <v>180</v>
      </c>
      <c r="Y1283" s="6">
        <f>Tabella1[[#This Row],[TOT. MINUTI]]-Tabella1[[#This Row],[FERMO MACCHINA]]</f>
        <v>180</v>
      </c>
      <c r="Z1283" s="6">
        <f>ROUNDDOWN(Tabella1[[#This Row],[DIFFERENZA EFFETTIVA - SCARTI]]/Tabella1[[#This Row],[TEMPO EFFETTIVO]]*60,0)</f>
        <v>178</v>
      </c>
    </row>
    <row r="1284" spans="1:27" x14ac:dyDescent="0.25">
      <c r="A1284" s="1">
        <v>44729</v>
      </c>
      <c r="B1284">
        <v>31</v>
      </c>
      <c r="C1284" s="6" t="str">
        <f>VLOOKUP(Tabella1[[#This Row],[COD. OPERATORE]],Tabella3[],2,FALSE)</f>
        <v>MARISTELLA</v>
      </c>
      <c r="D1284" t="s">
        <v>74</v>
      </c>
      <c r="E1284" t="s">
        <v>335</v>
      </c>
      <c r="F1284">
        <v>22</v>
      </c>
      <c r="G1284" s="6" t="str">
        <f>VLOOKUP(Tabella1[[#This Row],[COD. MACCHINA]],Tabella35[],2,FALSE)</f>
        <v>LASER VIOLA</v>
      </c>
      <c r="H1284">
        <v>2925</v>
      </c>
      <c r="I1284">
        <v>3325</v>
      </c>
      <c r="J1284" s="6">
        <f>Tabella1[[#This Row],[ASS. FINALI]]-Tabella1[[#This Row],[ASS.INIZIALI]]</f>
        <v>400</v>
      </c>
      <c r="K1284" t="s">
        <v>20</v>
      </c>
      <c r="M1284" s="6">
        <f>ROUNDDOWN(IF(Tabella1[[#This Row],[DOPPIO OPERATORE '[SI/NO']]]="SI",Tabella1[[#This Row],[DIFFERENZA]]/2,Tabella1[[#This Row],[DIFFERENZA]]),0)</f>
        <v>400</v>
      </c>
      <c r="O1284" s="6">
        <f>Tabella1[[#This Row],[DIFFERENZA EFFETTIVA SE DOPPIO OPERATORE]]-Tabella1[[#This Row],[SCARTI]]</f>
        <v>400</v>
      </c>
      <c r="P1284" s="4">
        <v>0.5625</v>
      </c>
      <c r="Q1284" s="4">
        <v>0.6875</v>
      </c>
      <c r="R1284" s="5">
        <f>Tabella1[[#This Row],[ORA FINE MATTINA]]-Tabella1[[#This Row],[ORA INIZIO MATTINA]]</f>
        <v>0.125</v>
      </c>
      <c r="S1284" s="4"/>
      <c r="T1284" s="4"/>
      <c r="U1284" s="5">
        <f>Tabella1[[#This Row],[ORA FINE POMERIGGIO]]-Tabella1[[#This Row],[ORA INIZIO POMERIGGIO]]</f>
        <v>0</v>
      </c>
      <c r="V1284" s="5">
        <f>Tabella1[[#This Row],[TOT. TEMPO POMERIGGIO]]+Tabella1[[#This Row],[TOT. TEMPO MATTINA]]</f>
        <v>0.125</v>
      </c>
      <c r="W1284" s="7">
        <f>((HOUR(Tabella1[[#This Row],[TOT. ORE]])*60)+MINUTE(Tabella1[[#This Row],[TOT. ORE]]))</f>
        <v>180</v>
      </c>
      <c r="Y1284" s="6">
        <f>Tabella1[[#This Row],[TOT. MINUTI]]-Tabella1[[#This Row],[FERMO MACCHINA]]</f>
        <v>180</v>
      </c>
      <c r="Z1284" s="6">
        <f>ROUNDDOWN(Tabella1[[#This Row],[DIFFERENZA EFFETTIVA - SCARTI]]/Tabella1[[#This Row],[TEMPO EFFETTIVO]]*60,0)</f>
        <v>133</v>
      </c>
    </row>
    <row r="1285" spans="1:27" x14ac:dyDescent="0.25">
      <c r="A1285" s="1">
        <v>44729</v>
      </c>
      <c r="B1285">
        <v>31</v>
      </c>
      <c r="C1285" s="6" t="str">
        <f>VLOOKUP(Tabella1[[#This Row],[COD. OPERATORE]],Tabella3[],2,FALSE)</f>
        <v>MARISTELLA</v>
      </c>
      <c r="D1285" t="s">
        <v>74</v>
      </c>
      <c r="E1285" t="s">
        <v>155</v>
      </c>
      <c r="F1285">
        <v>4</v>
      </c>
      <c r="G1285" s="6" t="str">
        <f>VLOOKUP(Tabella1[[#This Row],[COD. MACCHINA]],Tabella35[],2,FALSE)</f>
        <v>LASER VERDE</v>
      </c>
      <c r="H1285">
        <v>9479</v>
      </c>
      <c r="I1285">
        <v>9999</v>
      </c>
      <c r="J1285" s="6">
        <f>Tabella1[[#This Row],[ASS. FINALI]]-Tabella1[[#This Row],[ASS.INIZIALI]]</f>
        <v>520</v>
      </c>
      <c r="K1285" t="s">
        <v>20</v>
      </c>
      <c r="M1285" s="6">
        <f>ROUNDDOWN(IF(Tabella1[[#This Row],[DOPPIO OPERATORE '[SI/NO']]]="SI",Tabella1[[#This Row],[DIFFERENZA]]/2,Tabella1[[#This Row],[DIFFERENZA]]),0)</f>
        <v>520</v>
      </c>
      <c r="O1285" s="6">
        <f>Tabella1[[#This Row],[DIFFERENZA EFFETTIVA SE DOPPIO OPERATORE]]-Tabella1[[#This Row],[SCARTI]]</f>
        <v>520</v>
      </c>
      <c r="P1285" s="4">
        <v>0.33333333333333331</v>
      </c>
      <c r="Q1285" s="4">
        <v>0.5</v>
      </c>
      <c r="R1285" s="5">
        <f>Tabella1[[#This Row],[ORA FINE MATTINA]]-Tabella1[[#This Row],[ORA INIZIO MATTINA]]</f>
        <v>0.16666666666666669</v>
      </c>
      <c r="S1285" s="4"/>
      <c r="T1285" s="4"/>
      <c r="U1285" s="5">
        <f>Tabella1[[#This Row],[ORA FINE POMERIGGIO]]-Tabella1[[#This Row],[ORA INIZIO POMERIGGIO]]</f>
        <v>0</v>
      </c>
      <c r="V1285" s="5">
        <f>Tabella1[[#This Row],[TOT. TEMPO POMERIGGIO]]+Tabella1[[#This Row],[TOT. TEMPO MATTINA]]</f>
        <v>0.16666666666666669</v>
      </c>
      <c r="W1285" s="7">
        <f>((HOUR(Tabella1[[#This Row],[TOT. ORE]])*60)+MINUTE(Tabella1[[#This Row],[TOT. ORE]]))</f>
        <v>240</v>
      </c>
      <c r="Y1285" s="6">
        <f>Tabella1[[#This Row],[TOT. MINUTI]]-Tabella1[[#This Row],[FERMO MACCHINA]]</f>
        <v>240</v>
      </c>
      <c r="Z1285" s="6">
        <f>ROUNDDOWN(Tabella1[[#This Row],[DIFFERENZA EFFETTIVA - SCARTI]]/Tabella1[[#This Row],[TEMPO EFFETTIVO]]*60,0)</f>
        <v>130</v>
      </c>
    </row>
    <row r="1286" spans="1:27" x14ac:dyDescent="0.25">
      <c r="A1286" s="1">
        <v>44728</v>
      </c>
      <c r="B1286">
        <v>1</v>
      </c>
      <c r="C1286" s="6" t="str">
        <f>VLOOKUP(Tabella1[[#This Row],[COD. OPERATORE]],Tabella3[],2,FALSE)</f>
        <v>ROBY</v>
      </c>
      <c r="D1286" t="s">
        <v>16</v>
      </c>
      <c r="E1286" t="s">
        <v>369</v>
      </c>
      <c r="F1286">
        <v>3</v>
      </c>
      <c r="G1286" s="6" t="str">
        <f>VLOOKUP(Tabella1[[#This Row],[COD. MACCHINA]],Tabella35[],2,FALSE)</f>
        <v>MUPI matr.1501</v>
      </c>
      <c r="H1286">
        <v>0</v>
      </c>
      <c r="I1286">
        <v>200</v>
      </c>
      <c r="J1286" s="6">
        <f>Tabella1[[#This Row],[ASS. FINALI]]-Tabella1[[#This Row],[ASS.INIZIALI]]</f>
        <v>200</v>
      </c>
      <c r="K1286" t="s">
        <v>20</v>
      </c>
      <c r="M1286" s="6">
        <f>ROUNDDOWN(IF(Tabella1[[#This Row],[DOPPIO OPERATORE '[SI/NO']]]="SI",Tabella1[[#This Row],[DIFFERENZA]]/2,Tabella1[[#This Row],[DIFFERENZA]]),0)</f>
        <v>200</v>
      </c>
      <c r="O1286" s="6">
        <f>Tabella1[[#This Row],[DIFFERENZA EFFETTIVA SE DOPPIO OPERATORE]]-Tabella1[[#This Row],[SCARTI]]</f>
        <v>200</v>
      </c>
      <c r="P1286" s="4">
        <v>0.61111111111111105</v>
      </c>
      <c r="Q1286" s="4">
        <v>0.67708333333333337</v>
      </c>
      <c r="R1286" s="5">
        <f>Tabella1[[#This Row],[ORA FINE MATTINA]]-Tabella1[[#This Row],[ORA INIZIO MATTINA]]</f>
        <v>6.5972222222222321E-2</v>
      </c>
      <c r="S1286" s="4"/>
      <c r="T1286" s="4"/>
      <c r="U1286" s="5">
        <f>Tabella1[[#This Row],[ORA FINE POMERIGGIO]]-Tabella1[[#This Row],[ORA INIZIO POMERIGGIO]]</f>
        <v>0</v>
      </c>
      <c r="V1286" s="5">
        <f>Tabella1[[#This Row],[TOT. TEMPO POMERIGGIO]]+Tabella1[[#This Row],[TOT. TEMPO MATTINA]]</f>
        <v>6.5972222222222321E-2</v>
      </c>
      <c r="W1286" s="7">
        <f>((HOUR(Tabella1[[#This Row],[TOT. ORE]])*60)+MINUTE(Tabella1[[#This Row],[TOT. ORE]]))</f>
        <v>95</v>
      </c>
      <c r="Y1286" s="6">
        <f>Tabella1[[#This Row],[TOT. MINUTI]]-Tabella1[[#This Row],[FERMO MACCHINA]]</f>
        <v>95</v>
      </c>
      <c r="Z1286" s="6">
        <f>ROUNDDOWN(Tabella1[[#This Row],[DIFFERENZA EFFETTIVA - SCARTI]]/Tabella1[[#This Row],[TEMPO EFFETTIVO]]*60,0)</f>
        <v>126</v>
      </c>
      <c r="AA1286" t="s">
        <v>463</v>
      </c>
    </row>
    <row r="1287" spans="1:27" x14ac:dyDescent="0.25">
      <c r="A1287" s="1">
        <v>44728</v>
      </c>
      <c r="B1287">
        <v>1</v>
      </c>
      <c r="C1287" s="6" t="str">
        <f>VLOOKUP(Tabella1[[#This Row],[COD. OPERATORE]],Tabella3[],2,FALSE)</f>
        <v>ROBY</v>
      </c>
      <c r="D1287" t="s">
        <v>16</v>
      </c>
      <c r="E1287" t="s">
        <v>369</v>
      </c>
      <c r="F1287" t="s">
        <v>64</v>
      </c>
      <c r="G1287" s="6" t="str">
        <f>VLOOKUP(Tabella1[[#This Row],[COD. MACCHINA]],Tabella35[],2,FALSE)</f>
        <v>MANUALE</v>
      </c>
      <c r="H1287">
        <v>200</v>
      </c>
      <c r="I1287">
        <v>310</v>
      </c>
      <c r="J1287" s="6">
        <f>Tabella1[[#This Row],[ASS. FINALI]]-Tabella1[[#This Row],[ASS.INIZIALI]]</f>
        <v>110</v>
      </c>
      <c r="K1287" t="s">
        <v>20</v>
      </c>
      <c r="M1287" s="6">
        <f>ROUNDDOWN(IF(Tabella1[[#This Row],[DOPPIO OPERATORE '[SI/NO']]]="SI",Tabella1[[#This Row],[DIFFERENZA]]/2,Tabella1[[#This Row],[DIFFERENZA]]),0)</f>
        <v>110</v>
      </c>
      <c r="O1287" s="6">
        <f>Tabella1[[#This Row],[DIFFERENZA EFFETTIVA SE DOPPIO OPERATORE]]-Tabella1[[#This Row],[SCARTI]]</f>
        <v>110</v>
      </c>
      <c r="P1287" s="4">
        <v>0.69236111111111109</v>
      </c>
      <c r="Q1287" s="4">
        <v>0.72916666666666663</v>
      </c>
      <c r="R1287" s="5">
        <f>Tabella1[[#This Row],[ORA FINE MATTINA]]-Tabella1[[#This Row],[ORA INIZIO MATTINA]]</f>
        <v>3.6805555555555536E-2</v>
      </c>
      <c r="S1287" s="4"/>
      <c r="T1287" s="4"/>
      <c r="U1287" s="5">
        <f>Tabella1[[#This Row],[ORA FINE POMERIGGIO]]-Tabella1[[#This Row],[ORA INIZIO POMERIGGIO]]</f>
        <v>0</v>
      </c>
      <c r="V1287" s="5">
        <f>Tabella1[[#This Row],[TOT. TEMPO POMERIGGIO]]+Tabella1[[#This Row],[TOT. TEMPO MATTINA]]</f>
        <v>3.6805555555555536E-2</v>
      </c>
      <c r="W1287" s="7">
        <f>((HOUR(Tabella1[[#This Row],[TOT. ORE]])*60)+MINUTE(Tabella1[[#This Row],[TOT. ORE]]))</f>
        <v>53</v>
      </c>
      <c r="Y1287" s="6">
        <f>Tabella1[[#This Row],[TOT. MINUTI]]-Tabella1[[#This Row],[FERMO MACCHINA]]</f>
        <v>53</v>
      </c>
      <c r="Z1287" s="6">
        <f>ROUNDDOWN(Tabella1[[#This Row],[DIFFERENZA EFFETTIVA - SCARTI]]/Tabella1[[#This Row],[TEMPO EFFETTIVO]]*60,0)</f>
        <v>124</v>
      </c>
      <c r="AA1287" t="s">
        <v>464</v>
      </c>
    </row>
    <row r="1288" spans="1:27" x14ac:dyDescent="0.25">
      <c r="A1288" s="1">
        <v>44729</v>
      </c>
      <c r="B1288">
        <v>1</v>
      </c>
      <c r="C1288" s="6" t="str">
        <f>VLOOKUP(Tabella1[[#This Row],[COD. OPERATORE]],Tabella3[],2,FALSE)</f>
        <v>ROBY</v>
      </c>
      <c r="D1288" t="s">
        <v>56</v>
      </c>
      <c r="E1288" t="s">
        <v>73</v>
      </c>
      <c r="F1288" t="s">
        <v>64</v>
      </c>
      <c r="G1288" s="6" t="str">
        <f>VLOOKUP(Tabella1[[#This Row],[COD. MACCHINA]],Tabella35[],2,FALSE)</f>
        <v>MANUALE</v>
      </c>
      <c r="H1288">
        <v>500</v>
      </c>
      <c r="I1288">
        <v>900</v>
      </c>
      <c r="J1288" s="6">
        <f>Tabella1[[#This Row],[ASS. FINALI]]-Tabella1[[#This Row],[ASS.INIZIALI]]</f>
        <v>400</v>
      </c>
      <c r="K1288" s="9" t="s">
        <v>58</v>
      </c>
      <c r="L1288">
        <v>2</v>
      </c>
      <c r="M1288" s="6">
        <f>ROUNDDOWN(IF(Tabella1[[#This Row],[DOPPIO OPERATORE '[SI/NO']]]="SI",Tabella1[[#This Row],[DIFFERENZA]]/2,Tabella1[[#This Row],[DIFFERENZA]]),0)</f>
        <v>200</v>
      </c>
      <c r="O1288" s="6">
        <f>Tabella1[[#This Row],[DIFFERENZA EFFETTIVA SE DOPPIO OPERATORE]]-Tabella1[[#This Row],[SCARTI]]</f>
        <v>200</v>
      </c>
      <c r="P1288" s="4">
        <v>0.375</v>
      </c>
      <c r="Q1288" s="4">
        <v>0.4375</v>
      </c>
      <c r="R1288" s="5">
        <f>Tabella1[[#This Row],[ORA FINE MATTINA]]-Tabella1[[#This Row],[ORA INIZIO MATTINA]]</f>
        <v>6.25E-2</v>
      </c>
      <c r="S1288" s="4"/>
      <c r="T1288" s="4"/>
      <c r="U1288" s="5">
        <f>Tabella1[[#This Row],[ORA FINE POMERIGGIO]]-Tabella1[[#This Row],[ORA INIZIO POMERIGGIO]]</f>
        <v>0</v>
      </c>
      <c r="V1288" s="5">
        <f>Tabella1[[#This Row],[TOT. TEMPO POMERIGGIO]]+Tabella1[[#This Row],[TOT. TEMPO MATTINA]]</f>
        <v>6.25E-2</v>
      </c>
      <c r="W1288" s="7">
        <f>((HOUR(Tabella1[[#This Row],[TOT. ORE]])*60)+MINUTE(Tabella1[[#This Row],[TOT. ORE]]))</f>
        <v>90</v>
      </c>
      <c r="Y1288" s="6">
        <f>Tabella1[[#This Row],[TOT. MINUTI]]-Tabella1[[#This Row],[FERMO MACCHINA]]</f>
        <v>90</v>
      </c>
      <c r="Z1288" s="6">
        <f>ROUNDDOWN(Tabella1[[#This Row],[DIFFERENZA EFFETTIVA - SCARTI]]/Tabella1[[#This Row],[TEMPO EFFETTIVO]]*60,0)</f>
        <v>133</v>
      </c>
    </row>
    <row r="1289" spans="1:27" x14ac:dyDescent="0.25">
      <c r="A1289" s="1">
        <v>44729</v>
      </c>
      <c r="B1289">
        <v>1</v>
      </c>
      <c r="C1289" s="6" t="str">
        <f>VLOOKUP(Tabella1[[#This Row],[COD. OPERATORE]],Tabella3[],2,FALSE)</f>
        <v>ROBY</v>
      </c>
      <c r="D1289" t="s">
        <v>54</v>
      </c>
      <c r="E1289" t="s">
        <v>465</v>
      </c>
      <c r="F1289" t="s">
        <v>64</v>
      </c>
      <c r="G1289" s="6" t="str">
        <f>VLOOKUP(Tabella1[[#This Row],[COD. MACCHINA]],Tabella35[],2,FALSE)</f>
        <v>MANUALE</v>
      </c>
      <c r="H1289">
        <v>0</v>
      </c>
      <c r="I1289">
        <v>5000</v>
      </c>
      <c r="J1289" s="6">
        <f>Tabella1[[#This Row],[ASS. FINALI]]-Tabella1[[#This Row],[ASS.INIZIALI]]</f>
        <v>5000</v>
      </c>
      <c r="K1289" t="s">
        <v>20</v>
      </c>
      <c r="M1289" s="6">
        <f>ROUNDDOWN(IF(Tabella1[[#This Row],[DOPPIO OPERATORE '[SI/NO']]]="SI",Tabella1[[#This Row],[DIFFERENZA]]/2,Tabella1[[#This Row],[DIFFERENZA]]),0)</f>
        <v>5000</v>
      </c>
      <c r="O1289" s="6">
        <f>Tabella1[[#This Row],[DIFFERENZA EFFETTIVA SE DOPPIO OPERATORE]]-Tabella1[[#This Row],[SCARTI]]</f>
        <v>5000</v>
      </c>
      <c r="P1289" s="4">
        <v>0.44444444444444442</v>
      </c>
      <c r="Q1289" s="4">
        <v>0.4513888888888889</v>
      </c>
      <c r="R1289" s="5">
        <f>Tabella1[[#This Row],[ORA FINE MATTINA]]-Tabella1[[#This Row],[ORA INIZIO MATTINA]]</f>
        <v>6.9444444444444753E-3</v>
      </c>
      <c r="S1289" s="4"/>
      <c r="T1289" s="4"/>
      <c r="U1289" s="5">
        <f>Tabella1[[#This Row],[ORA FINE POMERIGGIO]]-Tabella1[[#This Row],[ORA INIZIO POMERIGGIO]]</f>
        <v>0</v>
      </c>
      <c r="V1289" s="5">
        <f>Tabella1[[#This Row],[TOT. TEMPO POMERIGGIO]]+Tabella1[[#This Row],[TOT. TEMPO MATTINA]]</f>
        <v>6.9444444444444753E-3</v>
      </c>
      <c r="W1289" s="7">
        <f>((HOUR(Tabella1[[#This Row],[TOT. ORE]])*60)+MINUTE(Tabella1[[#This Row],[TOT. ORE]]))</f>
        <v>10</v>
      </c>
      <c r="Y1289" s="6">
        <f>Tabella1[[#This Row],[TOT. MINUTI]]-Tabella1[[#This Row],[FERMO MACCHINA]]</f>
        <v>10</v>
      </c>
      <c r="Z1289" s="6">
        <f>ROUNDDOWN(Tabella1[[#This Row],[DIFFERENZA EFFETTIVA - SCARTI]]/Tabella1[[#This Row],[TEMPO EFFETTIVO]]*60,0)</f>
        <v>30000</v>
      </c>
    </row>
    <row r="1290" spans="1:27" x14ac:dyDescent="0.25">
      <c r="A1290" s="1">
        <v>44729</v>
      </c>
      <c r="B1290">
        <v>1</v>
      </c>
      <c r="C1290" s="6" t="str">
        <f>VLOOKUP(Tabella1[[#This Row],[COD. OPERATORE]],Tabella3[],2,FALSE)</f>
        <v>ROBY</v>
      </c>
      <c r="D1290" t="s">
        <v>87</v>
      </c>
      <c r="E1290" t="s">
        <v>451</v>
      </c>
      <c r="F1290" t="s">
        <v>64</v>
      </c>
      <c r="G1290" s="6" t="str">
        <f>VLOOKUP(Tabella1[[#This Row],[COD. MACCHINA]],Tabella35[],2,FALSE)</f>
        <v>MANUALE</v>
      </c>
      <c r="H1290">
        <v>0</v>
      </c>
      <c r="I1290">
        <v>1200</v>
      </c>
      <c r="J1290" s="6">
        <f>Tabella1[[#This Row],[ASS. FINALI]]-Tabella1[[#This Row],[ASS.INIZIALI]]</f>
        <v>1200</v>
      </c>
      <c r="K1290" t="s">
        <v>20</v>
      </c>
      <c r="M1290" s="6">
        <f>ROUNDDOWN(IF(Tabella1[[#This Row],[DOPPIO OPERATORE '[SI/NO']]]="SI",Tabella1[[#This Row],[DIFFERENZA]]/2,Tabella1[[#This Row],[DIFFERENZA]]),0)</f>
        <v>1200</v>
      </c>
      <c r="O1290" s="6">
        <f>Tabella1[[#This Row],[DIFFERENZA EFFETTIVA SE DOPPIO OPERATORE]]-Tabella1[[#This Row],[SCARTI]]</f>
        <v>1200</v>
      </c>
      <c r="P1290" s="4">
        <v>0.4513888888888889</v>
      </c>
      <c r="Q1290" s="4">
        <v>0.5</v>
      </c>
      <c r="R1290" s="5">
        <f>Tabella1[[#This Row],[ORA FINE MATTINA]]-Tabella1[[#This Row],[ORA INIZIO MATTINA]]</f>
        <v>4.8611111111111105E-2</v>
      </c>
      <c r="S1290" s="4"/>
      <c r="T1290" s="4"/>
      <c r="U1290" s="5">
        <f>Tabella1[[#This Row],[ORA FINE POMERIGGIO]]-Tabella1[[#This Row],[ORA INIZIO POMERIGGIO]]</f>
        <v>0</v>
      </c>
      <c r="V1290" s="5">
        <f>Tabella1[[#This Row],[TOT. TEMPO POMERIGGIO]]+Tabella1[[#This Row],[TOT. TEMPO MATTINA]]</f>
        <v>4.8611111111111105E-2</v>
      </c>
      <c r="W1290" s="7">
        <f>((HOUR(Tabella1[[#This Row],[TOT. ORE]])*60)+MINUTE(Tabella1[[#This Row],[TOT. ORE]]))</f>
        <v>70</v>
      </c>
      <c r="Y1290" s="6">
        <f>Tabella1[[#This Row],[TOT. MINUTI]]-Tabella1[[#This Row],[FERMO MACCHINA]]</f>
        <v>70</v>
      </c>
      <c r="Z1290" s="6">
        <f>ROUNDDOWN(Tabella1[[#This Row],[DIFFERENZA EFFETTIVA - SCARTI]]/Tabella1[[#This Row],[TEMPO EFFETTIVO]]*60,0)</f>
        <v>1028</v>
      </c>
    </row>
    <row r="1291" spans="1:27" x14ac:dyDescent="0.25">
      <c r="A1291" s="1">
        <v>44729</v>
      </c>
      <c r="B1291">
        <v>1</v>
      </c>
      <c r="C1291" s="6" t="str">
        <f>VLOOKUP(Tabella1[[#This Row],[COD. OPERATORE]],Tabella3[],2,FALSE)</f>
        <v>ROBY</v>
      </c>
      <c r="D1291" t="s">
        <v>74</v>
      </c>
      <c r="E1291" t="s">
        <v>344</v>
      </c>
      <c r="F1291">
        <v>4</v>
      </c>
      <c r="G1291" s="6" t="str">
        <f>VLOOKUP(Tabella1[[#This Row],[COD. MACCHINA]],Tabella35[],2,FALSE)</f>
        <v>LASER VERDE</v>
      </c>
      <c r="H1291">
        <v>9999</v>
      </c>
      <c r="I1291">
        <v>10330</v>
      </c>
      <c r="J1291" s="6">
        <f>Tabella1[[#This Row],[ASS. FINALI]]-Tabella1[[#This Row],[ASS.INIZIALI]]</f>
        <v>331</v>
      </c>
      <c r="K1291" t="s">
        <v>20</v>
      </c>
      <c r="M1291" s="6">
        <f>ROUNDDOWN(IF(Tabella1[[#This Row],[DOPPIO OPERATORE '[SI/NO']]]="SI",Tabella1[[#This Row],[DIFFERENZA]]/2,Tabella1[[#This Row],[DIFFERENZA]]),0)</f>
        <v>331</v>
      </c>
      <c r="O1291" s="6">
        <f>Tabella1[[#This Row],[DIFFERENZA EFFETTIVA SE DOPPIO OPERATORE]]-Tabella1[[#This Row],[SCARTI]]</f>
        <v>331</v>
      </c>
      <c r="P1291" s="4">
        <v>0.5625</v>
      </c>
      <c r="Q1291" s="4">
        <v>0.72916666666666663</v>
      </c>
      <c r="R1291" s="5">
        <f>Tabella1[[#This Row],[ORA FINE MATTINA]]-Tabella1[[#This Row],[ORA INIZIO MATTINA]]</f>
        <v>0.16666666666666663</v>
      </c>
      <c r="S1291" s="4"/>
      <c r="T1291" s="4"/>
      <c r="U1291" s="5">
        <f>Tabella1[[#This Row],[ORA FINE POMERIGGIO]]-Tabella1[[#This Row],[ORA INIZIO POMERIGGIO]]</f>
        <v>0</v>
      </c>
      <c r="V1291" s="5">
        <f>Tabella1[[#This Row],[TOT. TEMPO POMERIGGIO]]+Tabella1[[#This Row],[TOT. TEMPO MATTINA]]</f>
        <v>0.16666666666666663</v>
      </c>
      <c r="W1291" s="7">
        <f>((HOUR(Tabella1[[#This Row],[TOT. ORE]])*60)+MINUTE(Tabella1[[#This Row],[TOT. ORE]]))</f>
        <v>240</v>
      </c>
      <c r="Y1291" s="6">
        <f>Tabella1[[#This Row],[TOT. MINUTI]]-Tabella1[[#This Row],[FERMO MACCHINA]]</f>
        <v>240</v>
      </c>
      <c r="Z1291" s="6">
        <f>ROUNDDOWN(Tabella1[[#This Row],[DIFFERENZA EFFETTIVA - SCARTI]]/Tabella1[[#This Row],[TEMPO EFFETTIVO]]*60,0)</f>
        <v>82</v>
      </c>
      <c r="AA1291" t="s">
        <v>466</v>
      </c>
    </row>
    <row r="1292" spans="1:27" x14ac:dyDescent="0.25">
      <c r="A1292" s="1">
        <v>44729</v>
      </c>
      <c r="B1292">
        <v>1</v>
      </c>
      <c r="C1292" s="6" t="str">
        <f>VLOOKUP(Tabella1[[#This Row],[COD. OPERATORE]],Tabella3[],2,FALSE)</f>
        <v>ROBY</v>
      </c>
      <c r="D1292" t="s">
        <v>74</v>
      </c>
      <c r="E1292" t="s">
        <v>182</v>
      </c>
      <c r="F1292">
        <v>22</v>
      </c>
      <c r="G1292" s="6" t="str">
        <f>VLOOKUP(Tabella1[[#This Row],[COD. MACCHINA]],Tabella35[],2,FALSE)</f>
        <v>LASER VIOLA</v>
      </c>
      <c r="H1292">
        <v>514</v>
      </c>
      <c r="I1292">
        <v>864</v>
      </c>
      <c r="J1292" s="6">
        <f>Tabella1[[#This Row],[ASS. FINALI]]-Tabella1[[#This Row],[ASS.INIZIALI]]</f>
        <v>350</v>
      </c>
      <c r="K1292" t="s">
        <v>20</v>
      </c>
      <c r="M1292" s="6">
        <f>ROUNDDOWN(IF(Tabella1[[#This Row],[DOPPIO OPERATORE '[SI/NO']]]="SI",Tabella1[[#This Row],[DIFFERENZA]]/2,Tabella1[[#This Row],[DIFFERENZA]]),0)</f>
        <v>350</v>
      </c>
      <c r="O1292" s="6">
        <f>Tabella1[[#This Row],[DIFFERENZA EFFETTIVA SE DOPPIO OPERATORE]]-Tabella1[[#This Row],[SCARTI]]</f>
        <v>350</v>
      </c>
      <c r="P1292" s="4">
        <v>0.5625</v>
      </c>
      <c r="Q1292" s="4">
        <v>0.72916666666666663</v>
      </c>
      <c r="R1292" s="5">
        <f>Tabella1[[#This Row],[ORA FINE MATTINA]]-Tabella1[[#This Row],[ORA INIZIO MATTINA]]</f>
        <v>0.16666666666666663</v>
      </c>
      <c r="S1292" s="4"/>
      <c r="T1292" s="4"/>
      <c r="U1292" s="5">
        <f>Tabella1[[#This Row],[ORA FINE POMERIGGIO]]-Tabella1[[#This Row],[ORA INIZIO POMERIGGIO]]</f>
        <v>0</v>
      </c>
      <c r="V1292" s="5">
        <f>Tabella1[[#This Row],[TOT. TEMPO POMERIGGIO]]+Tabella1[[#This Row],[TOT. TEMPO MATTINA]]</f>
        <v>0.16666666666666663</v>
      </c>
      <c r="W1292" s="7">
        <f>((HOUR(Tabella1[[#This Row],[TOT. ORE]])*60)+MINUTE(Tabella1[[#This Row],[TOT. ORE]]))</f>
        <v>240</v>
      </c>
      <c r="Y1292" s="6">
        <f>Tabella1[[#This Row],[TOT. MINUTI]]-Tabella1[[#This Row],[FERMO MACCHINA]]</f>
        <v>240</v>
      </c>
      <c r="Z1292" s="6">
        <f>ROUNDDOWN(Tabella1[[#This Row],[DIFFERENZA EFFETTIVA - SCARTI]]/Tabella1[[#This Row],[TEMPO EFFETTIVO]]*60,0)</f>
        <v>87</v>
      </c>
      <c r="AA1292" t="s">
        <v>466</v>
      </c>
    </row>
    <row r="1293" spans="1:27" x14ac:dyDescent="0.25">
      <c r="A1293" s="1">
        <v>44732</v>
      </c>
      <c r="B1293">
        <v>1</v>
      </c>
      <c r="C1293" s="6" t="str">
        <f>VLOOKUP(Tabella1[[#This Row],[COD. OPERATORE]],Tabella3[],2,FALSE)</f>
        <v>ROBY</v>
      </c>
      <c r="D1293" t="s">
        <v>74</v>
      </c>
      <c r="E1293" t="s">
        <v>344</v>
      </c>
      <c r="F1293">
        <v>4</v>
      </c>
      <c r="G1293" s="6" t="str">
        <f>VLOOKUP(Tabella1[[#This Row],[COD. MACCHINA]],Tabella35[],2,FALSE)</f>
        <v>LASER VERDE</v>
      </c>
      <c r="H1293">
        <v>10330</v>
      </c>
      <c r="I1293">
        <v>10696</v>
      </c>
      <c r="J1293" s="6">
        <f>Tabella1[[#This Row],[ASS. FINALI]]-Tabella1[[#This Row],[ASS.INIZIALI]]</f>
        <v>366</v>
      </c>
      <c r="K1293" t="s">
        <v>20</v>
      </c>
      <c r="M1293" s="6">
        <f>ROUNDDOWN(IF(Tabella1[[#This Row],[DOPPIO OPERATORE '[SI/NO']]]="SI",Tabella1[[#This Row],[DIFFERENZA]]/2,Tabella1[[#This Row],[DIFFERENZA]]),0)</f>
        <v>366</v>
      </c>
      <c r="O1293" s="6">
        <f>Tabella1[[#This Row],[DIFFERENZA EFFETTIVA SE DOPPIO OPERATORE]]-Tabella1[[#This Row],[SCARTI]]</f>
        <v>366</v>
      </c>
      <c r="P1293" s="4">
        <v>0.33333333333333331</v>
      </c>
      <c r="Q1293" s="4">
        <v>0.5</v>
      </c>
      <c r="R1293" s="5">
        <f>Tabella1[[#This Row],[ORA FINE MATTINA]]-Tabella1[[#This Row],[ORA INIZIO MATTINA]]</f>
        <v>0.16666666666666669</v>
      </c>
      <c r="S1293" s="4"/>
      <c r="T1293" s="4"/>
      <c r="U1293" s="5">
        <f>Tabella1[[#This Row],[ORA FINE POMERIGGIO]]-Tabella1[[#This Row],[ORA INIZIO POMERIGGIO]]</f>
        <v>0</v>
      </c>
      <c r="V1293" s="5">
        <f>Tabella1[[#This Row],[TOT. TEMPO POMERIGGIO]]+Tabella1[[#This Row],[TOT. TEMPO MATTINA]]</f>
        <v>0.16666666666666669</v>
      </c>
      <c r="W1293" s="7">
        <f>((HOUR(Tabella1[[#This Row],[TOT. ORE]])*60)+MINUTE(Tabella1[[#This Row],[TOT. ORE]]))</f>
        <v>240</v>
      </c>
      <c r="Y1293" s="6">
        <f>Tabella1[[#This Row],[TOT. MINUTI]]-Tabella1[[#This Row],[FERMO MACCHINA]]</f>
        <v>240</v>
      </c>
      <c r="Z1293" s="6">
        <f>ROUNDDOWN(Tabella1[[#This Row],[DIFFERENZA EFFETTIVA - SCARTI]]/Tabella1[[#This Row],[TEMPO EFFETTIVO]]*60,0)</f>
        <v>91</v>
      </c>
      <c r="AA1293" t="s">
        <v>466</v>
      </c>
    </row>
    <row r="1294" spans="1:27" x14ac:dyDescent="0.25">
      <c r="A1294" s="1">
        <v>44732</v>
      </c>
      <c r="B1294">
        <v>1</v>
      </c>
      <c r="C1294" s="6" t="str">
        <f>VLOOKUP(Tabella1[[#This Row],[COD. OPERATORE]],Tabella3[],2,FALSE)</f>
        <v>ROBY</v>
      </c>
      <c r="D1294" t="s">
        <v>74</v>
      </c>
      <c r="E1294" t="s">
        <v>182</v>
      </c>
      <c r="F1294">
        <v>22</v>
      </c>
      <c r="G1294" s="6" t="str">
        <f>VLOOKUP(Tabella1[[#This Row],[COD. MACCHINA]],Tabella35[],2,FALSE)</f>
        <v>LASER VIOLA</v>
      </c>
      <c r="H1294">
        <v>864</v>
      </c>
      <c r="I1294">
        <v>1229</v>
      </c>
      <c r="J1294" s="6">
        <f>Tabella1[[#This Row],[ASS. FINALI]]-Tabella1[[#This Row],[ASS.INIZIALI]]</f>
        <v>365</v>
      </c>
      <c r="K1294" t="s">
        <v>20</v>
      </c>
      <c r="M1294" s="6">
        <f>ROUNDDOWN(IF(Tabella1[[#This Row],[DOPPIO OPERATORE '[SI/NO']]]="SI",Tabella1[[#This Row],[DIFFERENZA]]/2,Tabella1[[#This Row],[DIFFERENZA]]),0)</f>
        <v>365</v>
      </c>
      <c r="O1294" s="6">
        <f>Tabella1[[#This Row],[DIFFERENZA EFFETTIVA SE DOPPIO OPERATORE]]-Tabella1[[#This Row],[SCARTI]]</f>
        <v>365</v>
      </c>
      <c r="P1294" s="4">
        <v>0.33333333333333331</v>
      </c>
      <c r="Q1294" s="4">
        <v>0.5</v>
      </c>
      <c r="R1294" s="5">
        <f>Tabella1[[#This Row],[ORA FINE MATTINA]]-Tabella1[[#This Row],[ORA INIZIO MATTINA]]</f>
        <v>0.16666666666666669</v>
      </c>
      <c r="S1294" s="4"/>
      <c r="T1294" s="4"/>
      <c r="U1294" s="5">
        <f>Tabella1[[#This Row],[ORA FINE POMERIGGIO]]-Tabella1[[#This Row],[ORA INIZIO POMERIGGIO]]</f>
        <v>0</v>
      </c>
      <c r="V1294" s="5">
        <f>Tabella1[[#This Row],[TOT. TEMPO POMERIGGIO]]+Tabella1[[#This Row],[TOT. TEMPO MATTINA]]</f>
        <v>0.16666666666666669</v>
      </c>
      <c r="W1294" s="7">
        <f>((HOUR(Tabella1[[#This Row],[TOT. ORE]])*60)+MINUTE(Tabella1[[#This Row],[TOT. ORE]]))</f>
        <v>240</v>
      </c>
      <c r="Y1294" s="6">
        <f>Tabella1[[#This Row],[TOT. MINUTI]]-Tabella1[[#This Row],[FERMO MACCHINA]]</f>
        <v>240</v>
      </c>
      <c r="Z1294" s="6">
        <f>ROUNDDOWN(Tabella1[[#This Row],[DIFFERENZA EFFETTIVA - SCARTI]]/Tabella1[[#This Row],[TEMPO EFFETTIVO]]*60,0)</f>
        <v>91</v>
      </c>
      <c r="AA1294" t="s">
        <v>466</v>
      </c>
    </row>
    <row r="1295" spans="1:27" x14ac:dyDescent="0.25">
      <c r="A1295" s="1">
        <v>44732</v>
      </c>
      <c r="B1295">
        <v>1</v>
      </c>
      <c r="C1295" s="6" t="str">
        <f>VLOOKUP(Tabella1[[#This Row],[COD. OPERATORE]],Tabella3[],2,FALSE)</f>
        <v>ROBY</v>
      </c>
      <c r="D1295" t="s">
        <v>56</v>
      </c>
      <c r="E1295" t="s">
        <v>95</v>
      </c>
      <c r="F1295" t="s">
        <v>64</v>
      </c>
      <c r="G1295" s="6" t="str">
        <f>VLOOKUP(Tabella1[[#This Row],[COD. MACCHINA]],Tabella35[],2,FALSE)</f>
        <v>MANUALE</v>
      </c>
      <c r="H1295">
        <v>6</v>
      </c>
      <c r="I1295">
        <v>350</v>
      </c>
      <c r="J1295" s="6">
        <f>Tabella1[[#This Row],[ASS. FINALI]]-Tabella1[[#This Row],[ASS.INIZIALI]]</f>
        <v>344</v>
      </c>
      <c r="K1295" t="s">
        <v>20</v>
      </c>
      <c r="M1295" s="6">
        <f>ROUNDDOWN(IF(Tabella1[[#This Row],[DOPPIO OPERATORE '[SI/NO']]]="SI",Tabella1[[#This Row],[DIFFERENZA]]/2,Tabella1[[#This Row],[DIFFERENZA]]),0)</f>
        <v>344</v>
      </c>
      <c r="O1295" s="6">
        <f>Tabella1[[#This Row],[DIFFERENZA EFFETTIVA SE DOPPIO OPERATORE]]-Tabella1[[#This Row],[SCARTI]]</f>
        <v>344</v>
      </c>
      <c r="P1295" s="4">
        <v>0.5625</v>
      </c>
      <c r="Q1295" s="4">
        <v>0.72916666666666663</v>
      </c>
      <c r="R1295" s="5">
        <f>Tabella1[[#This Row],[ORA FINE MATTINA]]-Tabella1[[#This Row],[ORA INIZIO MATTINA]]</f>
        <v>0.16666666666666663</v>
      </c>
      <c r="S1295" s="4"/>
      <c r="T1295" s="4"/>
      <c r="U1295" s="5">
        <f>Tabella1[[#This Row],[ORA FINE POMERIGGIO]]-Tabella1[[#This Row],[ORA INIZIO POMERIGGIO]]</f>
        <v>0</v>
      </c>
      <c r="V1295" s="5">
        <f>Tabella1[[#This Row],[TOT. TEMPO POMERIGGIO]]+Tabella1[[#This Row],[TOT. TEMPO MATTINA]]</f>
        <v>0.16666666666666663</v>
      </c>
      <c r="W1295" s="7">
        <f>((HOUR(Tabella1[[#This Row],[TOT. ORE]])*60)+MINUTE(Tabella1[[#This Row],[TOT. ORE]]))</f>
        <v>240</v>
      </c>
      <c r="Y1295" s="6">
        <f>Tabella1[[#This Row],[TOT. MINUTI]]-Tabella1[[#This Row],[FERMO MACCHINA]]</f>
        <v>240</v>
      </c>
      <c r="Z1295" s="6">
        <f>ROUNDDOWN(Tabella1[[#This Row],[DIFFERENZA EFFETTIVA - SCARTI]]/Tabella1[[#This Row],[TEMPO EFFETTIVO]]*60,0)</f>
        <v>86</v>
      </c>
    </row>
    <row r="1296" spans="1:27" x14ac:dyDescent="0.25">
      <c r="A1296" s="1">
        <v>44729</v>
      </c>
      <c r="B1296">
        <v>31</v>
      </c>
      <c r="C1296" s="6" t="str">
        <f>VLOOKUP(Tabella1[[#This Row],[COD. OPERATORE]],Tabella3[],2,FALSE)</f>
        <v>MARISTELLA</v>
      </c>
      <c r="D1296" t="s">
        <v>74</v>
      </c>
      <c r="E1296" t="s">
        <v>182</v>
      </c>
      <c r="F1296">
        <v>22</v>
      </c>
      <c r="G1296" s="6" t="str">
        <f>VLOOKUP(Tabella1[[#This Row],[COD. MACCHINA]],Tabella35[],2,FALSE)</f>
        <v>LASER VIOLA</v>
      </c>
      <c r="H1296">
        <v>0</v>
      </c>
      <c r="I1296">
        <v>517</v>
      </c>
      <c r="J1296" s="6">
        <f>Tabella1[[#This Row],[ASS. FINALI]]-Tabella1[[#This Row],[ASS.INIZIALI]]</f>
        <v>517</v>
      </c>
      <c r="K1296" t="s">
        <v>20</v>
      </c>
      <c r="M1296" s="6">
        <f>ROUNDDOWN(IF(Tabella1[[#This Row],[DOPPIO OPERATORE '[SI/NO']]]="SI",Tabella1[[#This Row],[DIFFERENZA]]/2,Tabella1[[#This Row],[DIFFERENZA]]),0)</f>
        <v>517</v>
      </c>
      <c r="O1296" s="6">
        <f>Tabella1[[#This Row],[DIFFERENZA EFFETTIVA SE DOPPIO OPERATORE]]-Tabella1[[#This Row],[SCARTI]]</f>
        <v>517</v>
      </c>
      <c r="P1296" s="4">
        <v>0.33333333333333331</v>
      </c>
      <c r="Q1296" s="4">
        <v>0.5</v>
      </c>
      <c r="R1296" s="5">
        <f>Tabella1[[#This Row],[ORA FINE MATTINA]]-Tabella1[[#This Row],[ORA INIZIO MATTINA]]</f>
        <v>0.16666666666666669</v>
      </c>
      <c r="S1296" s="4"/>
      <c r="T1296" s="4"/>
      <c r="U1296" s="5">
        <f>Tabella1[[#This Row],[ORA FINE POMERIGGIO]]-Tabella1[[#This Row],[ORA INIZIO POMERIGGIO]]</f>
        <v>0</v>
      </c>
      <c r="V1296" s="5">
        <f>Tabella1[[#This Row],[TOT. TEMPO POMERIGGIO]]+Tabella1[[#This Row],[TOT. TEMPO MATTINA]]</f>
        <v>0.16666666666666669</v>
      </c>
      <c r="W1296" s="7">
        <f>((HOUR(Tabella1[[#This Row],[TOT. ORE]])*60)+MINUTE(Tabella1[[#This Row],[TOT. ORE]]))</f>
        <v>240</v>
      </c>
      <c r="Y1296" s="6">
        <f>Tabella1[[#This Row],[TOT. MINUTI]]-Tabella1[[#This Row],[FERMO MACCHINA]]</f>
        <v>240</v>
      </c>
      <c r="Z1296" s="6">
        <f>ROUNDDOWN(Tabella1[[#This Row],[DIFFERENZA EFFETTIVA - SCARTI]]/Tabella1[[#This Row],[TEMPO EFFETTIVO]]*60,0)</f>
        <v>129</v>
      </c>
      <c r="AA1296" t="s">
        <v>450</v>
      </c>
    </row>
    <row r="1297" spans="1:27" x14ac:dyDescent="0.25">
      <c r="A1297" s="1">
        <v>44729</v>
      </c>
      <c r="B1297">
        <v>31</v>
      </c>
      <c r="C1297" s="6" t="str">
        <f>VLOOKUP(Tabella1[[#This Row],[COD. OPERATORE]],Tabella3[],2,FALSE)</f>
        <v>MARISTELLA</v>
      </c>
      <c r="D1297" t="s">
        <v>56</v>
      </c>
      <c r="E1297" t="s">
        <v>90</v>
      </c>
      <c r="F1297" t="s">
        <v>64</v>
      </c>
      <c r="G1297" s="6" t="str">
        <f>VLOOKUP(Tabella1[[#This Row],[COD. MACCHINA]],Tabella35[],2,FALSE)</f>
        <v>MANUALE</v>
      </c>
      <c r="H1297">
        <v>570</v>
      </c>
      <c r="I1297">
        <v>1800</v>
      </c>
      <c r="J1297" s="6">
        <f>Tabella1[[#This Row],[ASS. FINALI]]-Tabella1[[#This Row],[ASS.INIZIALI]]</f>
        <v>1230</v>
      </c>
      <c r="K1297" t="s">
        <v>20</v>
      </c>
      <c r="M1297" s="6">
        <f>ROUNDDOWN(IF(Tabella1[[#This Row],[DOPPIO OPERATORE '[SI/NO']]]="SI",Tabella1[[#This Row],[DIFFERENZA]]/2,Tabella1[[#This Row],[DIFFERENZA]]),0)</f>
        <v>1230</v>
      </c>
      <c r="O1297" s="6">
        <f>Tabella1[[#This Row],[DIFFERENZA EFFETTIVA SE DOPPIO OPERATORE]]-Tabella1[[#This Row],[SCARTI]]</f>
        <v>1230</v>
      </c>
      <c r="P1297" s="4">
        <v>0.5625</v>
      </c>
      <c r="Q1297" s="4">
        <v>0.72916666666666663</v>
      </c>
      <c r="R1297" s="5">
        <f>Tabella1[[#This Row],[ORA FINE MATTINA]]-Tabella1[[#This Row],[ORA INIZIO MATTINA]]</f>
        <v>0.16666666666666663</v>
      </c>
      <c r="S1297" s="4"/>
      <c r="T1297" s="4"/>
      <c r="U1297" s="5">
        <f>Tabella1[[#This Row],[ORA FINE POMERIGGIO]]-Tabella1[[#This Row],[ORA INIZIO POMERIGGIO]]</f>
        <v>0</v>
      </c>
      <c r="V1297" s="5">
        <f>Tabella1[[#This Row],[TOT. TEMPO POMERIGGIO]]+Tabella1[[#This Row],[TOT. TEMPO MATTINA]]</f>
        <v>0.16666666666666663</v>
      </c>
      <c r="W1297" s="7">
        <f>((HOUR(Tabella1[[#This Row],[TOT. ORE]])*60)+MINUTE(Tabella1[[#This Row],[TOT. ORE]]))</f>
        <v>240</v>
      </c>
      <c r="Y1297" s="6">
        <f>Tabella1[[#This Row],[TOT. MINUTI]]-Tabella1[[#This Row],[FERMO MACCHINA]]</f>
        <v>240</v>
      </c>
      <c r="Z1297" s="6">
        <f>ROUNDDOWN(Tabella1[[#This Row],[DIFFERENZA EFFETTIVA - SCARTI]]/Tabella1[[#This Row],[TEMPO EFFETTIVO]]*60,0)</f>
        <v>307</v>
      </c>
    </row>
    <row r="1298" spans="1:27" x14ac:dyDescent="0.25">
      <c r="A1298" s="1">
        <v>44732</v>
      </c>
      <c r="B1298">
        <v>31</v>
      </c>
      <c r="C1298" s="6" t="str">
        <f>VLOOKUP(Tabella1[[#This Row],[COD. OPERATORE]],Tabella3[],2,FALSE)</f>
        <v>MARISTELLA</v>
      </c>
      <c r="D1298" t="s">
        <v>16</v>
      </c>
      <c r="E1298" t="s">
        <v>334</v>
      </c>
      <c r="F1298">
        <v>8</v>
      </c>
      <c r="G1298" s="6" t="str">
        <f>VLOOKUP(Tabella1[[#This Row],[COD. MACCHINA]],Tabella35[],2,FALSE)</f>
        <v>MONTAGGIO RUOTE</v>
      </c>
      <c r="H1298">
        <v>0</v>
      </c>
      <c r="I1298">
        <v>200</v>
      </c>
      <c r="J1298" s="6">
        <f>Tabella1[[#This Row],[ASS. FINALI]]-Tabella1[[#This Row],[ASS.INIZIALI]]</f>
        <v>200</v>
      </c>
      <c r="K1298" t="s">
        <v>20</v>
      </c>
      <c r="M1298" s="6">
        <f>ROUNDDOWN(IF(Tabella1[[#This Row],[DOPPIO OPERATORE '[SI/NO']]]="SI",Tabella1[[#This Row],[DIFFERENZA]]/2,Tabella1[[#This Row],[DIFFERENZA]]),0)</f>
        <v>200</v>
      </c>
      <c r="O1298" s="6">
        <f>Tabella1[[#This Row],[DIFFERENZA EFFETTIVA SE DOPPIO OPERATORE]]-Tabella1[[#This Row],[SCARTI]]</f>
        <v>200</v>
      </c>
      <c r="P1298" s="4">
        <v>0.41666666666666669</v>
      </c>
      <c r="Q1298" s="4">
        <v>0.44444444444444442</v>
      </c>
      <c r="R1298" s="5">
        <f>Tabella1[[#This Row],[ORA FINE MATTINA]]-Tabella1[[#This Row],[ORA INIZIO MATTINA]]</f>
        <v>2.7777777777777735E-2</v>
      </c>
      <c r="S1298" s="4"/>
      <c r="T1298" s="4"/>
      <c r="U1298" s="5">
        <f>Tabella1[[#This Row],[ORA FINE POMERIGGIO]]-Tabella1[[#This Row],[ORA INIZIO POMERIGGIO]]</f>
        <v>0</v>
      </c>
      <c r="V1298" s="5">
        <f>Tabella1[[#This Row],[TOT. TEMPO POMERIGGIO]]+Tabella1[[#This Row],[TOT. TEMPO MATTINA]]</f>
        <v>2.7777777777777735E-2</v>
      </c>
      <c r="W1298" s="7">
        <f>((HOUR(Tabella1[[#This Row],[TOT. ORE]])*60)+MINUTE(Tabella1[[#This Row],[TOT. ORE]]))</f>
        <v>40</v>
      </c>
      <c r="Y1298" s="6">
        <f>Tabella1[[#This Row],[TOT. MINUTI]]-Tabella1[[#This Row],[FERMO MACCHINA]]</f>
        <v>40</v>
      </c>
      <c r="Z1298" s="6">
        <f>ROUNDDOWN(Tabella1[[#This Row],[DIFFERENZA EFFETTIVA - SCARTI]]/Tabella1[[#This Row],[TEMPO EFFETTIVO]]*60,0)</f>
        <v>300</v>
      </c>
      <c r="AA1298" t="s">
        <v>467</v>
      </c>
    </row>
    <row r="1299" spans="1:27" x14ac:dyDescent="0.25">
      <c r="A1299" s="1">
        <v>44732</v>
      </c>
      <c r="B1299">
        <v>31</v>
      </c>
      <c r="C1299" s="6" t="str">
        <f>VLOOKUP(Tabella1[[#This Row],[COD. OPERATORE]],Tabella3[],2,FALSE)</f>
        <v>MARISTELLA</v>
      </c>
      <c r="D1299" t="s">
        <v>16</v>
      </c>
      <c r="E1299" t="s">
        <v>308</v>
      </c>
      <c r="F1299">
        <v>8</v>
      </c>
      <c r="G1299" s="6" t="str">
        <f>VLOOKUP(Tabella1[[#This Row],[COD. MACCHINA]],Tabella35[],2,FALSE)</f>
        <v>MONTAGGIO RUOTE</v>
      </c>
      <c r="H1299">
        <v>0</v>
      </c>
      <c r="I1299">
        <v>200</v>
      </c>
      <c r="J1299" s="6">
        <f>Tabella1[[#This Row],[ASS. FINALI]]-Tabella1[[#This Row],[ASS.INIZIALI]]</f>
        <v>200</v>
      </c>
      <c r="K1299" t="s">
        <v>20</v>
      </c>
      <c r="M1299" s="6">
        <f>ROUNDDOWN(IF(Tabella1[[#This Row],[DOPPIO OPERATORE '[SI/NO']]]="SI",Tabella1[[#This Row],[DIFFERENZA]]/2,Tabella1[[#This Row],[DIFFERENZA]]),0)</f>
        <v>200</v>
      </c>
      <c r="O1299" s="6">
        <f>Tabella1[[#This Row],[DIFFERENZA EFFETTIVA SE DOPPIO OPERATORE]]-Tabella1[[#This Row],[SCARTI]]</f>
        <v>200</v>
      </c>
      <c r="P1299" s="4">
        <v>0.44444444444444442</v>
      </c>
      <c r="Q1299" s="4">
        <v>0.46875</v>
      </c>
      <c r="R1299" s="5">
        <f>Tabella1[[#This Row],[ORA FINE MATTINA]]-Tabella1[[#This Row],[ORA INIZIO MATTINA]]</f>
        <v>2.430555555555558E-2</v>
      </c>
      <c r="S1299" s="4"/>
      <c r="T1299" s="4"/>
      <c r="U1299" s="5">
        <f>Tabella1[[#This Row],[ORA FINE POMERIGGIO]]-Tabella1[[#This Row],[ORA INIZIO POMERIGGIO]]</f>
        <v>0</v>
      </c>
      <c r="V1299" s="5">
        <f>Tabella1[[#This Row],[TOT. TEMPO POMERIGGIO]]+Tabella1[[#This Row],[TOT. TEMPO MATTINA]]</f>
        <v>2.430555555555558E-2</v>
      </c>
      <c r="W1299" s="7">
        <f>((HOUR(Tabella1[[#This Row],[TOT. ORE]])*60)+MINUTE(Tabella1[[#This Row],[TOT. ORE]]))</f>
        <v>35</v>
      </c>
      <c r="Y1299" s="6">
        <f>Tabella1[[#This Row],[TOT. MINUTI]]-Tabella1[[#This Row],[FERMO MACCHINA]]</f>
        <v>35</v>
      </c>
      <c r="Z1299" s="6">
        <f>ROUNDDOWN(Tabella1[[#This Row],[DIFFERENZA EFFETTIVA - SCARTI]]/Tabella1[[#This Row],[TEMPO EFFETTIVO]]*60,0)</f>
        <v>342</v>
      </c>
      <c r="AA1299" t="s">
        <v>467</v>
      </c>
    </row>
    <row r="1300" spans="1:27" x14ac:dyDescent="0.25">
      <c r="A1300" s="1">
        <v>44732</v>
      </c>
      <c r="B1300">
        <v>31</v>
      </c>
      <c r="C1300" s="6" t="str">
        <f>VLOOKUP(Tabella1[[#This Row],[COD. OPERATORE]],Tabella3[],2,FALSE)</f>
        <v>MARISTELLA</v>
      </c>
      <c r="D1300" t="s">
        <v>16</v>
      </c>
      <c r="E1300" t="s">
        <v>224</v>
      </c>
      <c r="F1300">
        <v>8</v>
      </c>
      <c r="G1300" s="6" t="str">
        <f>VLOOKUP(Tabella1[[#This Row],[COD. MACCHINA]],Tabella35[],2,FALSE)</f>
        <v>MONTAGGIO RUOTE</v>
      </c>
      <c r="H1300">
        <v>0</v>
      </c>
      <c r="I1300">
        <v>1950</v>
      </c>
      <c r="J1300" s="6">
        <f>Tabella1[[#This Row],[ASS. FINALI]]-Tabella1[[#This Row],[ASS.INIZIALI]]</f>
        <v>1950</v>
      </c>
      <c r="K1300" t="s">
        <v>20</v>
      </c>
      <c r="M1300" s="6">
        <f>ROUNDDOWN(IF(Tabella1[[#This Row],[DOPPIO OPERATORE '[SI/NO']]]="SI",Tabella1[[#This Row],[DIFFERENZA]]/2,Tabella1[[#This Row],[DIFFERENZA]]),0)</f>
        <v>1950</v>
      </c>
      <c r="O1300" s="6">
        <f>Tabella1[[#This Row],[DIFFERENZA EFFETTIVA SE DOPPIO OPERATORE]]-Tabella1[[#This Row],[SCARTI]]</f>
        <v>1950</v>
      </c>
      <c r="P1300" s="4">
        <v>0.46875</v>
      </c>
      <c r="Q1300" s="4">
        <v>0.5</v>
      </c>
      <c r="R1300" s="5">
        <f>Tabella1[[#This Row],[ORA FINE MATTINA]]-Tabella1[[#This Row],[ORA INIZIO MATTINA]]</f>
        <v>3.125E-2</v>
      </c>
      <c r="S1300" s="4">
        <v>0.5625</v>
      </c>
      <c r="T1300" s="4">
        <v>0.72916666666666663</v>
      </c>
      <c r="U1300" s="5">
        <f>Tabella1[[#This Row],[ORA FINE POMERIGGIO]]-Tabella1[[#This Row],[ORA INIZIO POMERIGGIO]]</f>
        <v>0.16666666666666663</v>
      </c>
      <c r="V1300" s="5">
        <f>Tabella1[[#This Row],[TOT. TEMPO POMERIGGIO]]+Tabella1[[#This Row],[TOT. TEMPO MATTINA]]</f>
        <v>0.19791666666666663</v>
      </c>
      <c r="W1300" s="7">
        <f>((HOUR(Tabella1[[#This Row],[TOT. ORE]])*60)+MINUTE(Tabella1[[#This Row],[TOT. ORE]]))</f>
        <v>285</v>
      </c>
      <c r="Y1300" s="6">
        <f>Tabella1[[#This Row],[TOT. MINUTI]]-Tabella1[[#This Row],[FERMO MACCHINA]]</f>
        <v>285</v>
      </c>
      <c r="Z1300" s="6">
        <f>ROUNDDOWN(Tabella1[[#This Row],[DIFFERENZA EFFETTIVA - SCARTI]]/Tabella1[[#This Row],[TEMPO EFFETTIVO]]*60,0)</f>
        <v>410</v>
      </c>
      <c r="AA1300" t="s">
        <v>467</v>
      </c>
    </row>
    <row r="1301" spans="1:27" x14ac:dyDescent="0.25">
      <c r="A1301" s="1">
        <v>44733</v>
      </c>
      <c r="B1301">
        <v>31</v>
      </c>
      <c r="C1301" s="6" t="str">
        <f>VLOOKUP(Tabella1[[#This Row],[COD. OPERATORE]],Tabella3[],2,FALSE)</f>
        <v>MARISTELLA</v>
      </c>
      <c r="D1301" t="s">
        <v>16</v>
      </c>
      <c r="E1301" t="s">
        <v>468</v>
      </c>
      <c r="F1301">
        <v>8</v>
      </c>
      <c r="G1301" s="6" t="str">
        <f>VLOOKUP(Tabella1[[#This Row],[COD. MACCHINA]],Tabella35[],2,FALSE)</f>
        <v>MONTAGGIO RUOTE</v>
      </c>
      <c r="H1301">
        <v>0</v>
      </c>
      <c r="I1301">
        <v>100</v>
      </c>
      <c r="J1301" s="6">
        <f>Tabella1[[#This Row],[ASS. FINALI]]-Tabella1[[#This Row],[ASS.INIZIALI]]</f>
        <v>100</v>
      </c>
      <c r="K1301" t="s">
        <v>20</v>
      </c>
      <c r="M1301" s="6">
        <f>ROUNDDOWN(IF(Tabella1[[#This Row],[DOPPIO OPERATORE '[SI/NO']]]="SI",Tabella1[[#This Row],[DIFFERENZA]]/2,Tabella1[[#This Row],[DIFFERENZA]]),0)</f>
        <v>100</v>
      </c>
      <c r="O1301" s="6">
        <f>Tabella1[[#This Row],[DIFFERENZA EFFETTIVA SE DOPPIO OPERATORE]]-Tabella1[[#This Row],[SCARTI]]</f>
        <v>100</v>
      </c>
      <c r="P1301" s="4">
        <v>0.40625</v>
      </c>
      <c r="Q1301" s="4">
        <v>0.43402777777777773</v>
      </c>
      <c r="R1301" s="5">
        <f>Tabella1[[#This Row],[ORA FINE MATTINA]]-Tabella1[[#This Row],[ORA INIZIO MATTINA]]</f>
        <v>2.7777777777777735E-2</v>
      </c>
      <c r="S1301" s="4"/>
      <c r="T1301" s="4"/>
      <c r="U1301" s="5">
        <f>Tabella1[[#This Row],[ORA FINE POMERIGGIO]]-Tabella1[[#This Row],[ORA INIZIO POMERIGGIO]]</f>
        <v>0</v>
      </c>
      <c r="V1301" s="5">
        <f>Tabella1[[#This Row],[TOT. TEMPO POMERIGGIO]]+Tabella1[[#This Row],[TOT. TEMPO MATTINA]]</f>
        <v>2.7777777777777735E-2</v>
      </c>
      <c r="W1301" s="7">
        <f>((HOUR(Tabella1[[#This Row],[TOT. ORE]])*60)+MINUTE(Tabella1[[#This Row],[TOT. ORE]]))</f>
        <v>40</v>
      </c>
      <c r="Y1301" s="6">
        <f>Tabella1[[#This Row],[TOT. MINUTI]]-Tabella1[[#This Row],[FERMO MACCHINA]]</f>
        <v>40</v>
      </c>
      <c r="Z1301" s="6">
        <f>ROUNDDOWN(Tabella1[[#This Row],[DIFFERENZA EFFETTIVA - SCARTI]]/Tabella1[[#This Row],[TEMPO EFFETTIVO]]*60,0)</f>
        <v>150</v>
      </c>
    </row>
    <row r="1302" spans="1:27" x14ac:dyDescent="0.25">
      <c r="A1302" s="1">
        <v>44733</v>
      </c>
      <c r="B1302">
        <v>31</v>
      </c>
      <c r="C1302" s="6" t="str">
        <f>VLOOKUP(Tabella1[[#This Row],[COD. OPERATORE]],Tabella3[],2,FALSE)</f>
        <v>MARISTELLA</v>
      </c>
      <c r="D1302" t="s">
        <v>16</v>
      </c>
      <c r="E1302" t="s">
        <v>96</v>
      </c>
      <c r="F1302">
        <v>6</v>
      </c>
      <c r="G1302" s="6" t="str">
        <f>VLOOKUP(Tabella1[[#This Row],[COD. MACCHINA]],Tabella35[],2,FALSE)</f>
        <v>MSA matr.4319</v>
      </c>
      <c r="H1302">
        <v>0</v>
      </c>
      <c r="I1302">
        <v>100</v>
      </c>
      <c r="J1302" s="6">
        <f>Tabella1[[#This Row],[ASS. FINALI]]-Tabella1[[#This Row],[ASS.INIZIALI]]</f>
        <v>100</v>
      </c>
      <c r="K1302" t="s">
        <v>20</v>
      </c>
      <c r="M1302" s="6">
        <f>ROUNDDOWN(IF(Tabella1[[#This Row],[DOPPIO OPERATORE '[SI/NO']]]="SI",Tabella1[[#This Row],[DIFFERENZA]]/2,Tabella1[[#This Row],[DIFFERENZA]]),0)</f>
        <v>100</v>
      </c>
      <c r="O1302" s="6">
        <f>Tabella1[[#This Row],[DIFFERENZA EFFETTIVA SE DOPPIO OPERATORE]]-Tabella1[[#This Row],[SCARTI]]</f>
        <v>100</v>
      </c>
      <c r="P1302" s="4">
        <v>0.43402777777777773</v>
      </c>
      <c r="Q1302" s="4">
        <v>0.5</v>
      </c>
      <c r="R1302" s="5">
        <f>Tabella1[[#This Row],[ORA FINE MATTINA]]-Tabella1[[#This Row],[ORA INIZIO MATTINA]]</f>
        <v>6.5972222222222265E-2</v>
      </c>
      <c r="S1302" s="4"/>
      <c r="T1302" s="4"/>
      <c r="U1302" s="5">
        <f>Tabella1[[#This Row],[ORA FINE POMERIGGIO]]-Tabella1[[#This Row],[ORA INIZIO POMERIGGIO]]</f>
        <v>0</v>
      </c>
      <c r="V1302" s="5">
        <f>Tabella1[[#This Row],[TOT. TEMPO POMERIGGIO]]+Tabella1[[#This Row],[TOT. TEMPO MATTINA]]</f>
        <v>6.5972222222222265E-2</v>
      </c>
      <c r="W1302" s="7">
        <f>((HOUR(Tabella1[[#This Row],[TOT. ORE]])*60)+MINUTE(Tabella1[[#This Row],[TOT. ORE]]))</f>
        <v>95</v>
      </c>
      <c r="Y1302" s="6">
        <f>Tabella1[[#This Row],[TOT. MINUTI]]-Tabella1[[#This Row],[FERMO MACCHINA]]</f>
        <v>95</v>
      </c>
      <c r="Z1302" s="6">
        <f>ROUNDDOWN(Tabella1[[#This Row],[DIFFERENZA EFFETTIVA - SCARTI]]/Tabella1[[#This Row],[TEMPO EFFETTIVO]]*60,0)</f>
        <v>63</v>
      </c>
    </row>
    <row r="1303" spans="1:27" x14ac:dyDescent="0.25">
      <c r="A1303" s="1">
        <v>44718</v>
      </c>
      <c r="B1303">
        <v>11</v>
      </c>
      <c r="C1303" s="6" t="str">
        <f>VLOOKUP(Tabella1[[#This Row],[COD. OPERATORE]],Tabella3[],2,FALSE)</f>
        <v>ILENIA</v>
      </c>
      <c r="D1303" t="s">
        <v>16</v>
      </c>
      <c r="E1303" t="s">
        <v>96</v>
      </c>
      <c r="F1303">
        <v>8</v>
      </c>
      <c r="G1303" s="6" t="str">
        <f>VLOOKUP(Tabella1[[#This Row],[COD. MACCHINA]],Tabella35[],2,FALSE)</f>
        <v>MONTAGGIO RUOTE</v>
      </c>
      <c r="H1303">
        <v>330</v>
      </c>
      <c r="I1303">
        <v>2000</v>
      </c>
      <c r="J1303" s="6">
        <f>Tabella1[[#This Row],[ASS. FINALI]]-Tabella1[[#This Row],[ASS.INIZIALI]]</f>
        <v>1670</v>
      </c>
      <c r="K1303" t="s">
        <v>20</v>
      </c>
      <c r="M1303" s="6">
        <f>ROUNDDOWN(IF(Tabella1[[#This Row],[DOPPIO OPERATORE '[SI/NO']]]="SI",Tabella1[[#This Row],[DIFFERENZA]]/2,Tabella1[[#This Row],[DIFFERENZA]]),0)</f>
        <v>1670</v>
      </c>
      <c r="O1303" s="6">
        <f>Tabella1[[#This Row],[DIFFERENZA EFFETTIVA SE DOPPIO OPERATORE]]-Tabella1[[#This Row],[SCARTI]]</f>
        <v>1670</v>
      </c>
      <c r="P1303" s="4">
        <v>0.33333333333333331</v>
      </c>
      <c r="Q1303" s="4">
        <v>0.5</v>
      </c>
      <c r="R1303" s="5">
        <f>Tabella1[[#This Row],[ORA FINE MATTINA]]-Tabella1[[#This Row],[ORA INIZIO MATTINA]]</f>
        <v>0.16666666666666669</v>
      </c>
      <c r="S1303" s="4">
        <v>0.5625</v>
      </c>
      <c r="T1303" s="4">
        <v>0.63541666666666663</v>
      </c>
      <c r="U1303" s="5">
        <f>Tabella1[[#This Row],[ORA FINE POMERIGGIO]]-Tabella1[[#This Row],[ORA INIZIO POMERIGGIO]]</f>
        <v>7.291666666666663E-2</v>
      </c>
      <c r="V1303" s="5">
        <f>Tabella1[[#This Row],[TOT. TEMPO POMERIGGIO]]+Tabella1[[#This Row],[TOT. TEMPO MATTINA]]</f>
        <v>0.23958333333333331</v>
      </c>
      <c r="W1303" s="7">
        <f>((HOUR(Tabella1[[#This Row],[TOT. ORE]])*60)+MINUTE(Tabella1[[#This Row],[TOT. ORE]]))</f>
        <v>345</v>
      </c>
      <c r="Y1303" s="6">
        <f>Tabella1[[#This Row],[TOT. MINUTI]]-Tabella1[[#This Row],[FERMO MACCHINA]]</f>
        <v>345</v>
      </c>
      <c r="Z1303" s="6">
        <f>ROUNDDOWN(Tabella1[[#This Row],[DIFFERENZA EFFETTIVA - SCARTI]]/Tabella1[[#This Row],[TEMPO EFFETTIVO]]*60,0)</f>
        <v>290</v>
      </c>
      <c r="AA1303" t="s">
        <v>469</v>
      </c>
    </row>
    <row r="1304" spans="1:27" x14ac:dyDescent="0.25">
      <c r="A1304" s="1">
        <v>44718</v>
      </c>
      <c r="B1304">
        <v>11</v>
      </c>
      <c r="C1304" s="6" t="str">
        <f>VLOOKUP(Tabella1[[#This Row],[COD. OPERATORE]],Tabella3[],2,FALSE)</f>
        <v>ILENIA</v>
      </c>
      <c r="D1304" t="s">
        <v>16</v>
      </c>
      <c r="E1304" t="s">
        <v>96</v>
      </c>
      <c r="F1304">
        <v>6</v>
      </c>
      <c r="G1304" s="6" t="str">
        <f>VLOOKUP(Tabella1[[#This Row],[COD. MACCHINA]],Tabella35[],2,FALSE)</f>
        <v>MSA matr.4319</v>
      </c>
      <c r="H1304">
        <v>609378</v>
      </c>
      <c r="I1304">
        <v>610150</v>
      </c>
      <c r="J1304" s="6">
        <f>Tabella1[[#This Row],[ASS. FINALI]]-Tabella1[[#This Row],[ASS.INIZIALI]]</f>
        <v>772</v>
      </c>
      <c r="K1304" t="s">
        <v>20</v>
      </c>
      <c r="M1304" s="6">
        <f>ROUNDDOWN(IF(Tabella1[[#This Row],[DOPPIO OPERATORE '[SI/NO']]]="SI",Tabella1[[#This Row],[DIFFERENZA]]/2,Tabella1[[#This Row],[DIFFERENZA]]),0)</f>
        <v>772</v>
      </c>
      <c r="O1304" s="6">
        <f>Tabella1[[#This Row],[DIFFERENZA EFFETTIVA SE DOPPIO OPERATORE]]-Tabella1[[#This Row],[SCARTI]]</f>
        <v>772</v>
      </c>
      <c r="P1304" s="4">
        <v>0.65972222222222221</v>
      </c>
      <c r="Q1304" s="4">
        <v>0.72916666666666663</v>
      </c>
      <c r="R1304" s="5">
        <f>Tabella1[[#This Row],[ORA FINE MATTINA]]-Tabella1[[#This Row],[ORA INIZIO MATTINA]]</f>
        <v>6.944444444444442E-2</v>
      </c>
      <c r="S1304" s="4"/>
      <c r="T1304" s="4"/>
      <c r="U1304" s="5">
        <f>Tabella1[[#This Row],[ORA FINE POMERIGGIO]]-Tabella1[[#This Row],[ORA INIZIO POMERIGGIO]]</f>
        <v>0</v>
      </c>
      <c r="V1304" s="5">
        <f>Tabella1[[#This Row],[TOT. TEMPO POMERIGGIO]]+Tabella1[[#This Row],[TOT. TEMPO MATTINA]]</f>
        <v>6.944444444444442E-2</v>
      </c>
      <c r="W1304" s="7">
        <f>((HOUR(Tabella1[[#This Row],[TOT. ORE]])*60)+MINUTE(Tabella1[[#This Row],[TOT. ORE]]))</f>
        <v>100</v>
      </c>
      <c r="Y1304" s="6">
        <f>Tabella1[[#This Row],[TOT. MINUTI]]-Tabella1[[#This Row],[FERMO MACCHINA]]</f>
        <v>100</v>
      </c>
      <c r="Z1304" s="6">
        <f>ROUNDDOWN(Tabella1[[#This Row],[DIFFERENZA EFFETTIVA - SCARTI]]/Tabella1[[#This Row],[TEMPO EFFETTIVO]]*60,0)</f>
        <v>463</v>
      </c>
    </row>
    <row r="1305" spans="1:27" x14ac:dyDescent="0.25">
      <c r="A1305" s="1">
        <v>44729</v>
      </c>
      <c r="B1305">
        <v>11</v>
      </c>
      <c r="C1305" s="6" t="str">
        <f>VLOOKUP(Tabella1[[#This Row],[COD. OPERATORE]],Tabella3[],2,FALSE)</f>
        <v>ILENIA</v>
      </c>
      <c r="D1305" t="s">
        <v>16</v>
      </c>
      <c r="E1305" t="s">
        <v>90</v>
      </c>
      <c r="F1305" t="s">
        <v>64</v>
      </c>
      <c r="G1305" s="6" t="str">
        <f>VLOOKUP(Tabella1[[#This Row],[COD. MACCHINA]],Tabella35[],2,FALSE)</f>
        <v>MANUALE</v>
      </c>
      <c r="H1305">
        <v>0</v>
      </c>
      <c r="I1305">
        <v>600</v>
      </c>
      <c r="J1305" s="6">
        <f>Tabella1[[#This Row],[ASS. FINALI]]-Tabella1[[#This Row],[ASS.INIZIALI]]</f>
        <v>600</v>
      </c>
      <c r="K1305" t="s">
        <v>58</v>
      </c>
      <c r="L1305">
        <v>33</v>
      </c>
      <c r="M1305" s="6">
        <f>ROUNDDOWN(IF(Tabella1[[#This Row],[DOPPIO OPERATORE '[SI/NO']]]="SI",Tabella1[[#This Row],[DIFFERENZA]]/2,Tabella1[[#This Row],[DIFFERENZA]]),0)</f>
        <v>300</v>
      </c>
      <c r="O1305" s="6">
        <f>Tabella1[[#This Row],[DIFFERENZA EFFETTIVA SE DOPPIO OPERATORE]]-Tabella1[[#This Row],[SCARTI]]</f>
        <v>300</v>
      </c>
      <c r="P1305" s="4">
        <v>0.4236111111111111</v>
      </c>
      <c r="Q1305" s="4">
        <v>0.5</v>
      </c>
      <c r="R1305" s="5">
        <f>Tabella1[[#This Row],[ORA FINE MATTINA]]-Tabella1[[#This Row],[ORA INIZIO MATTINA]]</f>
        <v>7.6388888888888895E-2</v>
      </c>
      <c r="S1305" s="4"/>
      <c r="T1305" s="4"/>
      <c r="U1305" s="5">
        <f>Tabella1[[#This Row],[ORA FINE POMERIGGIO]]-Tabella1[[#This Row],[ORA INIZIO POMERIGGIO]]</f>
        <v>0</v>
      </c>
      <c r="V1305" s="5">
        <f>Tabella1[[#This Row],[TOT. TEMPO POMERIGGIO]]+Tabella1[[#This Row],[TOT. TEMPO MATTINA]]</f>
        <v>7.6388888888888895E-2</v>
      </c>
      <c r="W1305" s="7">
        <f>((HOUR(Tabella1[[#This Row],[TOT. ORE]])*60)+MINUTE(Tabella1[[#This Row],[TOT. ORE]]))</f>
        <v>110</v>
      </c>
      <c r="Y1305" s="6">
        <f>Tabella1[[#This Row],[TOT. MINUTI]]-Tabella1[[#This Row],[FERMO MACCHINA]]</f>
        <v>110</v>
      </c>
      <c r="Z1305" s="6">
        <f>ROUNDDOWN(Tabella1[[#This Row],[DIFFERENZA EFFETTIVA - SCARTI]]/Tabella1[[#This Row],[TEMPO EFFETTIVO]]*60,0)</f>
        <v>163</v>
      </c>
    </row>
    <row r="1306" spans="1:27" x14ac:dyDescent="0.25">
      <c r="A1306" s="1">
        <v>44740</v>
      </c>
      <c r="B1306">
        <v>11</v>
      </c>
      <c r="C1306" s="6" t="str">
        <f>VLOOKUP(Tabella1[[#This Row],[COD. OPERATORE]],Tabella3[],2,FALSE)</f>
        <v>ILENIA</v>
      </c>
      <c r="D1306" t="s">
        <v>74</v>
      </c>
      <c r="E1306" t="s">
        <v>155</v>
      </c>
      <c r="F1306">
        <v>4</v>
      </c>
      <c r="G1306" s="6" t="str">
        <f>VLOOKUP(Tabella1[[#This Row],[COD. MACCHINA]],Tabella35[],2,FALSE)</f>
        <v>LASER VERDE</v>
      </c>
      <c r="H1306">
        <v>15627</v>
      </c>
      <c r="I1306">
        <v>16606</v>
      </c>
      <c r="J1306" s="6">
        <f>Tabella1[[#This Row],[ASS. FINALI]]-Tabella1[[#This Row],[ASS.INIZIALI]]</f>
        <v>979</v>
      </c>
      <c r="K1306" t="s">
        <v>20</v>
      </c>
      <c r="M1306" s="6">
        <f>ROUNDDOWN(IF(Tabella1[[#This Row],[DOPPIO OPERATORE '[SI/NO']]]="SI",Tabella1[[#This Row],[DIFFERENZA]]/2,Tabella1[[#This Row],[DIFFERENZA]]),0)</f>
        <v>979</v>
      </c>
      <c r="O1306" s="6">
        <f>Tabella1[[#This Row],[DIFFERENZA EFFETTIVA SE DOPPIO OPERATORE]]-Tabella1[[#This Row],[SCARTI]]</f>
        <v>979</v>
      </c>
      <c r="P1306" s="4">
        <v>0.33333333333333331</v>
      </c>
      <c r="Q1306" s="4">
        <v>0.5</v>
      </c>
      <c r="R1306" s="5">
        <f>Tabella1[[#This Row],[ORA FINE MATTINA]]-Tabella1[[#This Row],[ORA INIZIO MATTINA]]</f>
        <v>0.16666666666666669</v>
      </c>
      <c r="S1306" s="4">
        <v>0.5625</v>
      </c>
      <c r="T1306" s="4">
        <v>0.6875</v>
      </c>
      <c r="U1306" s="5">
        <f>Tabella1[[#This Row],[ORA FINE POMERIGGIO]]-Tabella1[[#This Row],[ORA INIZIO POMERIGGIO]]</f>
        <v>0.125</v>
      </c>
      <c r="V1306" s="5">
        <f>Tabella1[[#This Row],[TOT. TEMPO POMERIGGIO]]+Tabella1[[#This Row],[TOT. TEMPO MATTINA]]</f>
        <v>0.29166666666666669</v>
      </c>
      <c r="W1306" s="7">
        <f>((HOUR(Tabella1[[#This Row],[TOT. ORE]])*60)+MINUTE(Tabella1[[#This Row],[TOT. ORE]]))</f>
        <v>420</v>
      </c>
      <c r="Y1306" s="6">
        <f>Tabella1[[#This Row],[TOT. MINUTI]]-Tabella1[[#This Row],[FERMO MACCHINA]]</f>
        <v>420</v>
      </c>
      <c r="Z1306" s="6">
        <f>ROUNDDOWN(Tabella1[[#This Row],[DIFFERENZA EFFETTIVA - SCARTI]]/Tabella1[[#This Row],[TEMPO EFFETTIVO]]*60,0)</f>
        <v>139</v>
      </c>
    </row>
    <row r="1307" spans="1:27" x14ac:dyDescent="0.25">
      <c r="A1307" s="1">
        <v>44740</v>
      </c>
      <c r="B1307">
        <v>11</v>
      </c>
      <c r="C1307" s="6" t="str">
        <f>VLOOKUP(Tabella1[[#This Row],[COD. OPERATORE]],Tabella3[],2,FALSE)</f>
        <v>ILENIA</v>
      </c>
      <c r="D1307" t="s">
        <v>74</v>
      </c>
      <c r="E1307" t="s">
        <v>182</v>
      </c>
      <c r="F1307">
        <v>22</v>
      </c>
      <c r="G1307" s="6" t="str">
        <f>VLOOKUP(Tabella1[[#This Row],[COD. MACCHINA]],Tabella35[],2,FALSE)</f>
        <v>LASER VIOLA</v>
      </c>
      <c r="H1307">
        <v>1982</v>
      </c>
      <c r="I1307">
        <v>3110</v>
      </c>
      <c r="J1307" s="6">
        <f>Tabella1[[#This Row],[ASS. FINALI]]-Tabella1[[#This Row],[ASS.INIZIALI]]</f>
        <v>1128</v>
      </c>
      <c r="K1307" t="s">
        <v>20</v>
      </c>
      <c r="M1307" s="6">
        <f>ROUNDDOWN(IF(Tabella1[[#This Row],[DOPPIO OPERATORE '[SI/NO']]]="SI",Tabella1[[#This Row],[DIFFERENZA]]/2,Tabella1[[#This Row],[DIFFERENZA]]),0)</f>
        <v>1128</v>
      </c>
      <c r="O1307" s="6">
        <f>Tabella1[[#This Row],[DIFFERENZA EFFETTIVA SE DOPPIO OPERATORE]]-Tabella1[[#This Row],[SCARTI]]</f>
        <v>1128</v>
      </c>
      <c r="P1307" s="4">
        <v>0.33333333333333331</v>
      </c>
      <c r="Q1307" s="4">
        <v>0.5</v>
      </c>
      <c r="R1307" s="5">
        <f>Tabella1[[#This Row],[ORA FINE MATTINA]]-Tabella1[[#This Row],[ORA INIZIO MATTINA]]</f>
        <v>0.16666666666666669</v>
      </c>
      <c r="S1307" s="4">
        <v>0.5625</v>
      </c>
      <c r="T1307" s="4">
        <v>0.72916666666666663</v>
      </c>
      <c r="U1307" s="5">
        <f>Tabella1[[#This Row],[ORA FINE POMERIGGIO]]-Tabella1[[#This Row],[ORA INIZIO POMERIGGIO]]</f>
        <v>0.16666666666666663</v>
      </c>
      <c r="V1307" s="5">
        <f>Tabella1[[#This Row],[TOT. TEMPO POMERIGGIO]]+Tabella1[[#This Row],[TOT. TEMPO MATTINA]]</f>
        <v>0.33333333333333331</v>
      </c>
      <c r="W1307" s="7">
        <f>((HOUR(Tabella1[[#This Row],[TOT. ORE]])*60)+MINUTE(Tabella1[[#This Row],[TOT. ORE]]))</f>
        <v>480</v>
      </c>
      <c r="Y1307" s="6">
        <f>Tabella1[[#This Row],[TOT. MINUTI]]-Tabella1[[#This Row],[FERMO MACCHINA]]</f>
        <v>480</v>
      </c>
      <c r="Z1307" s="6">
        <f>ROUNDDOWN(Tabella1[[#This Row],[DIFFERENZA EFFETTIVA - SCARTI]]/Tabella1[[#This Row],[TEMPO EFFETTIVO]]*60,0)</f>
        <v>141</v>
      </c>
    </row>
    <row r="1308" spans="1:27" x14ac:dyDescent="0.25">
      <c r="A1308" s="1">
        <v>44741</v>
      </c>
      <c r="B1308">
        <v>11</v>
      </c>
      <c r="C1308" s="6" t="str">
        <f>VLOOKUP(Tabella1[[#This Row],[COD. OPERATORE]],Tabella3[],2,FALSE)</f>
        <v>ILENIA</v>
      </c>
      <c r="D1308" t="s">
        <v>74</v>
      </c>
      <c r="E1308" t="s">
        <v>182</v>
      </c>
      <c r="F1308">
        <v>22</v>
      </c>
      <c r="G1308" s="6" t="str">
        <f>VLOOKUP(Tabella1[[#This Row],[COD. MACCHINA]],Tabella35[],2,FALSE)</f>
        <v>LASER VIOLA</v>
      </c>
      <c r="H1308">
        <v>3110</v>
      </c>
      <c r="I1308">
        <v>3203</v>
      </c>
      <c r="J1308" s="6">
        <f>Tabella1[[#This Row],[ASS. FINALI]]-Tabella1[[#This Row],[ASS.INIZIALI]]</f>
        <v>93</v>
      </c>
      <c r="K1308" t="s">
        <v>20</v>
      </c>
      <c r="M1308" s="6">
        <f>ROUNDDOWN(IF(Tabella1[[#This Row],[DOPPIO OPERATORE '[SI/NO']]]="SI",Tabella1[[#This Row],[DIFFERENZA]]/2,Tabella1[[#This Row],[DIFFERENZA]]),0)</f>
        <v>93</v>
      </c>
      <c r="O1308" s="6">
        <f>Tabella1[[#This Row],[DIFFERENZA EFFETTIVA SE DOPPIO OPERATORE]]-Tabella1[[#This Row],[SCARTI]]</f>
        <v>93</v>
      </c>
      <c r="P1308" s="4">
        <v>0.33333333333333331</v>
      </c>
      <c r="Q1308" s="4">
        <v>0.3576388888888889</v>
      </c>
      <c r="R1308" s="5">
        <f>Tabella1[[#This Row],[ORA FINE MATTINA]]-Tabella1[[#This Row],[ORA INIZIO MATTINA]]</f>
        <v>2.430555555555558E-2</v>
      </c>
      <c r="S1308" s="4"/>
      <c r="T1308" s="4"/>
      <c r="U1308" s="5">
        <f>Tabella1[[#This Row],[ORA FINE POMERIGGIO]]-Tabella1[[#This Row],[ORA INIZIO POMERIGGIO]]</f>
        <v>0</v>
      </c>
      <c r="V1308" s="5">
        <f>Tabella1[[#This Row],[TOT. TEMPO POMERIGGIO]]+Tabella1[[#This Row],[TOT. TEMPO MATTINA]]</f>
        <v>2.430555555555558E-2</v>
      </c>
      <c r="W1308" s="7">
        <f>((HOUR(Tabella1[[#This Row],[TOT. ORE]])*60)+MINUTE(Tabella1[[#This Row],[TOT. ORE]]))</f>
        <v>35</v>
      </c>
      <c r="Y1308" s="6">
        <f>Tabella1[[#This Row],[TOT. MINUTI]]-Tabella1[[#This Row],[FERMO MACCHINA]]</f>
        <v>35</v>
      </c>
      <c r="Z1308" s="6">
        <f>ROUNDDOWN(Tabella1[[#This Row],[DIFFERENZA EFFETTIVA - SCARTI]]/Tabella1[[#This Row],[TEMPO EFFETTIVO]]*60,0)</f>
        <v>159</v>
      </c>
    </row>
    <row r="1309" spans="1:27" x14ac:dyDescent="0.25">
      <c r="A1309" s="1">
        <v>44743</v>
      </c>
      <c r="B1309">
        <v>11</v>
      </c>
      <c r="C1309" s="6" t="str">
        <f>VLOOKUP(Tabella1[[#This Row],[COD. OPERATORE]],Tabella3[],2,FALSE)</f>
        <v>ILENIA</v>
      </c>
      <c r="D1309" t="s">
        <v>74</v>
      </c>
      <c r="E1309" t="s">
        <v>470</v>
      </c>
      <c r="F1309" t="s">
        <v>64</v>
      </c>
      <c r="G1309" s="6" t="str">
        <f>VLOOKUP(Tabella1[[#This Row],[COD. MACCHINA]],Tabella35[],2,FALSE)</f>
        <v>MANUALE</v>
      </c>
      <c r="H1309">
        <v>0</v>
      </c>
      <c r="I1309">
        <v>2200</v>
      </c>
      <c r="J1309" s="6">
        <f>Tabella1[[#This Row],[ASS. FINALI]]-Tabella1[[#This Row],[ASS.INIZIALI]]</f>
        <v>2200</v>
      </c>
      <c r="K1309" t="s">
        <v>20</v>
      </c>
      <c r="M1309" s="6">
        <f>ROUNDDOWN(IF(Tabella1[[#This Row],[DOPPIO OPERATORE '[SI/NO']]]="SI",Tabella1[[#This Row],[DIFFERENZA]]/2,Tabella1[[#This Row],[DIFFERENZA]]),0)</f>
        <v>2200</v>
      </c>
      <c r="O1309" s="6">
        <f>Tabella1[[#This Row],[DIFFERENZA EFFETTIVA SE DOPPIO OPERATORE]]-Tabella1[[#This Row],[SCARTI]]</f>
        <v>2200</v>
      </c>
      <c r="P1309" s="4">
        <v>0.33333333333333331</v>
      </c>
      <c r="Q1309" s="4">
        <v>0.5</v>
      </c>
      <c r="R1309" s="5">
        <f>Tabella1[[#This Row],[ORA FINE MATTINA]]-Tabella1[[#This Row],[ORA INIZIO MATTINA]]</f>
        <v>0.16666666666666669</v>
      </c>
      <c r="S1309" s="4">
        <v>0.5625</v>
      </c>
      <c r="T1309" s="4">
        <v>0.58333333333333337</v>
      </c>
      <c r="U1309" s="5">
        <f>Tabella1[[#This Row],[ORA FINE POMERIGGIO]]-Tabella1[[#This Row],[ORA INIZIO POMERIGGIO]]</f>
        <v>2.083333333333337E-2</v>
      </c>
      <c r="V1309" s="5">
        <f>Tabella1[[#This Row],[TOT. TEMPO POMERIGGIO]]+Tabella1[[#This Row],[TOT. TEMPO MATTINA]]</f>
        <v>0.18750000000000006</v>
      </c>
      <c r="W1309" s="7">
        <f>((HOUR(Tabella1[[#This Row],[TOT. ORE]])*60)+MINUTE(Tabella1[[#This Row],[TOT. ORE]]))</f>
        <v>270</v>
      </c>
      <c r="Y1309" s="6">
        <f>Tabella1[[#This Row],[TOT. MINUTI]]-Tabella1[[#This Row],[FERMO MACCHINA]]</f>
        <v>270</v>
      </c>
      <c r="Z1309" s="6">
        <f>ROUNDDOWN(Tabella1[[#This Row],[DIFFERENZA EFFETTIVA - SCARTI]]/Tabella1[[#This Row],[TEMPO EFFETTIVO]]*60,0)</f>
        <v>488</v>
      </c>
    </row>
    <row r="1310" spans="1:27" x14ac:dyDescent="0.25">
      <c r="A1310" s="1">
        <v>44729</v>
      </c>
      <c r="B1310">
        <v>33</v>
      </c>
      <c r="C1310" s="6" t="str">
        <f>VLOOKUP(Tabella1[[#This Row],[COD. OPERATORE]],Tabella3[],2,FALSE)</f>
        <v>KETTY</v>
      </c>
      <c r="D1310" t="s">
        <v>56</v>
      </c>
      <c r="E1310" t="s">
        <v>471</v>
      </c>
      <c r="F1310" t="s">
        <v>64</v>
      </c>
      <c r="G1310" s="6" t="str">
        <f>VLOOKUP(Tabella1[[#This Row],[COD. MACCHINA]],Tabella35[],2,FALSE)</f>
        <v>MANUALE</v>
      </c>
      <c r="H1310">
        <v>0</v>
      </c>
      <c r="I1310">
        <v>1800</v>
      </c>
      <c r="J1310" s="6">
        <f>Tabella1[[#This Row],[ASS. FINALI]]-Tabella1[[#This Row],[ASS.INIZIALI]]</f>
        <v>1800</v>
      </c>
      <c r="K1310" t="s">
        <v>58</v>
      </c>
      <c r="M1310" s="6">
        <f>ROUNDDOWN(IF(Tabella1[[#This Row],[DOPPIO OPERATORE '[SI/NO']]]="SI",Tabella1[[#This Row],[DIFFERENZA]]/2,Tabella1[[#This Row],[DIFFERENZA]]),0)</f>
        <v>900</v>
      </c>
      <c r="O1310" s="6">
        <f>Tabella1[[#This Row],[DIFFERENZA EFFETTIVA SE DOPPIO OPERATORE]]-Tabella1[[#This Row],[SCARTI]]</f>
        <v>900</v>
      </c>
      <c r="P1310" s="4">
        <v>0.4236111111111111</v>
      </c>
      <c r="Q1310" s="4">
        <v>0.5</v>
      </c>
      <c r="R1310" s="5">
        <f>Tabella1[[#This Row],[ORA FINE MATTINA]]-Tabella1[[#This Row],[ORA INIZIO MATTINA]]</f>
        <v>7.6388888888888895E-2</v>
      </c>
      <c r="S1310" s="4">
        <v>0.5625</v>
      </c>
      <c r="T1310" s="4">
        <v>0.72916666666666663</v>
      </c>
      <c r="U1310" s="5">
        <f>Tabella1[[#This Row],[ORA FINE POMERIGGIO]]-Tabella1[[#This Row],[ORA INIZIO POMERIGGIO]]</f>
        <v>0.16666666666666663</v>
      </c>
      <c r="V1310" s="5">
        <f>Tabella1[[#This Row],[TOT. TEMPO POMERIGGIO]]+Tabella1[[#This Row],[TOT. TEMPO MATTINA]]</f>
        <v>0.24305555555555552</v>
      </c>
      <c r="W1310" s="7">
        <f>((HOUR(Tabella1[[#This Row],[TOT. ORE]])*60)+MINUTE(Tabella1[[#This Row],[TOT. ORE]]))</f>
        <v>350</v>
      </c>
      <c r="Y1310" s="6">
        <f>Tabella1[[#This Row],[TOT. MINUTI]]-Tabella1[[#This Row],[FERMO MACCHINA]]</f>
        <v>350</v>
      </c>
      <c r="Z1310" s="6">
        <f>ROUNDDOWN(Tabella1[[#This Row],[DIFFERENZA EFFETTIVA - SCARTI]]/Tabella1[[#This Row],[TEMPO EFFETTIVO]]*60,0)</f>
        <v>154</v>
      </c>
      <c r="AA1310" t="s">
        <v>66</v>
      </c>
    </row>
    <row r="1311" spans="1:27" x14ac:dyDescent="0.25">
      <c r="A1311" s="1">
        <v>44732</v>
      </c>
      <c r="B1311">
        <v>33</v>
      </c>
      <c r="C1311" s="6" t="str">
        <f>VLOOKUP(Tabella1[[#This Row],[COD. OPERATORE]],Tabella3[],2,FALSE)</f>
        <v>KETTY</v>
      </c>
      <c r="D1311" t="s">
        <v>56</v>
      </c>
      <c r="E1311" t="s">
        <v>471</v>
      </c>
      <c r="F1311" t="s">
        <v>64</v>
      </c>
      <c r="G1311" s="6" t="str">
        <f>VLOOKUP(Tabella1[[#This Row],[COD. MACCHINA]],Tabella35[],2,FALSE)</f>
        <v>MANUALE</v>
      </c>
      <c r="H1311">
        <v>1800</v>
      </c>
      <c r="I1311">
        <v>2400</v>
      </c>
      <c r="J1311" s="6">
        <f>Tabella1[[#This Row],[ASS. FINALI]]-Tabella1[[#This Row],[ASS.INIZIALI]]</f>
        <v>600</v>
      </c>
      <c r="K1311" t="s">
        <v>58</v>
      </c>
      <c r="M1311" s="6">
        <f>ROUNDDOWN(IF(Tabella1[[#This Row],[DOPPIO OPERATORE '[SI/NO']]]="SI",Tabella1[[#This Row],[DIFFERENZA]]/2,Tabella1[[#This Row],[DIFFERENZA]]),0)</f>
        <v>300</v>
      </c>
      <c r="O1311" s="6">
        <f>Tabella1[[#This Row],[DIFFERENZA EFFETTIVA SE DOPPIO OPERATORE]]-Tabella1[[#This Row],[SCARTI]]</f>
        <v>300</v>
      </c>
      <c r="P1311" s="4">
        <v>0.375</v>
      </c>
      <c r="Q1311" s="4">
        <v>0.49305555555555558</v>
      </c>
      <c r="R1311" s="5">
        <f>Tabella1[[#This Row],[ORA FINE MATTINA]]-Tabella1[[#This Row],[ORA INIZIO MATTINA]]</f>
        <v>0.11805555555555558</v>
      </c>
      <c r="S1311" s="4"/>
      <c r="T1311" s="4"/>
      <c r="U1311" s="5">
        <f>Tabella1[[#This Row],[ORA FINE POMERIGGIO]]-Tabella1[[#This Row],[ORA INIZIO POMERIGGIO]]</f>
        <v>0</v>
      </c>
      <c r="V1311" s="5">
        <f>Tabella1[[#This Row],[TOT. TEMPO POMERIGGIO]]+Tabella1[[#This Row],[TOT. TEMPO MATTINA]]</f>
        <v>0.11805555555555558</v>
      </c>
      <c r="W1311" s="7">
        <f>((HOUR(Tabella1[[#This Row],[TOT. ORE]])*60)+MINUTE(Tabella1[[#This Row],[TOT. ORE]]))</f>
        <v>170</v>
      </c>
      <c r="Y1311" s="6">
        <f>Tabella1[[#This Row],[TOT. MINUTI]]-Tabella1[[#This Row],[FERMO MACCHINA]]</f>
        <v>170</v>
      </c>
      <c r="Z1311" s="6">
        <f>ROUNDDOWN(Tabella1[[#This Row],[DIFFERENZA EFFETTIVA - SCARTI]]/Tabella1[[#This Row],[TEMPO EFFETTIVO]]*60,0)</f>
        <v>105</v>
      </c>
      <c r="AA1311" t="s">
        <v>66</v>
      </c>
    </row>
    <row r="1312" spans="1:27" x14ac:dyDescent="0.25">
      <c r="A1312" s="1">
        <v>44732</v>
      </c>
      <c r="B1312">
        <v>33</v>
      </c>
      <c r="C1312" s="6" t="str">
        <f>VLOOKUP(Tabella1[[#This Row],[COD. OPERATORE]],Tabella3[],2,FALSE)</f>
        <v>KETTY</v>
      </c>
      <c r="D1312" t="s">
        <v>74</v>
      </c>
      <c r="E1312" t="s">
        <v>344</v>
      </c>
      <c r="F1312">
        <v>4</v>
      </c>
      <c r="G1312" s="6" t="str">
        <f>VLOOKUP(Tabella1[[#This Row],[COD. MACCHINA]],Tabella35[],2,FALSE)</f>
        <v>LASER VERDE</v>
      </c>
      <c r="H1312">
        <v>10696</v>
      </c>
      <c r="I1312">
        <v>11186</v>
      </c>
      <c r="J1312" s="6">
        <f>Tabella1[[#This Row],[ASS. FINALI]]-Tabella1[[#This Row],[ASS.INIZIALI]]</f>
        <v>490</v>
      </c>
      <c r="K1312" t="s">
        <v>20</v>
      </c>
      <c r="M1312" s="6">
        <f>ROUNDDOWN(IF(Tabella1[[#This Row],[DOPPIO OPERATORE '[SI/NO']]]="SI",Tabella1[[#This Row],[DIFFERENZA]]/2,Tabella1[[#This Row],[DIFFERENZA]]),0)</f>
        <v>490</v>
      </c>
      <c r="O1312" s="6">
        <f>Tabella1[[#This Row],[DIFFERENZA EFFETTIVA SE DOPPIO OPERATORE]]-Tabella1[[#This Row],[SCARTI]]</f>
        <v>490</v>
      </c>
      <c r="P1312" s="4">
        <v>0.5625</v>
      </c>
      <c r="Q1312" s="4">
        <v>0.72916666666666663</v>
      </c>
      <c r="R1312" s="5">
        <f>Tabella1[[#This Row],[ORA FINE MATTINA]]-Tabella1[[#This Row],[ORA INIZIO MATTINA]]</f>
        <v>0.16666666666666663</v>
      </c>
      <c r="S1312" s="4"/>
      <c r="T1312" s="4"/>
      <c r="U1312" s="5">
        <f>Tabella1[[#This Row],[ORA FINE POMERIGGIO]]-Tabella1[[#This Row],[ORA INIZIO POMERIGGIO]]</f>
        <v>0</v>
      </c>
      <c r="V1312" s="5">
        <f>Tabella1[[#This Row],[TOT. TEMPO POMERIGGIO]]+Tabella1[[#This Row],[TOT. TEMPO MATTINA]]</f>
        <v>0.16666666666666663</v>
      </c>
      <c r="W1312" s="7">
        <f>((HOUR(Tabella1[[#This Row],[TOT. ORE]])*60)+MINUTE(Tabella1[[#This Row],[TOT. ORE]]))</f>
        <v>240</v>
      </c>
      <c r="Y1312" s="6">
        <f>Tabella1[[#This Row],[TOT. MINUTI]]-Tabella1[[#This Row],[FERMO MACCHINA]]</f>
        <v>240</v>
      </c>
      <c r="Z1312" s="6">
        <f>ROUNDDOWN(Tabella1[[#This Row],[DIFFERENZA EFFETTIVA - SCARTI]]/Tabella1[[#This Row],[TEMPO EFFETTIVO]]*60,0)</f>
        <v>122</v>
      </c>
    </row>
    <row r="1313" spans="1:27" x14ac:dyDescent="0.25">
      <c r="A1313" s="1">
        <v>44732</v>
      </c>
      <c r="B1313">
        <v>33</v>
      </c>
      <c r="C1313" s="6" t="str">
        <f>VLOOKUP(Tabella1[[#This Row],[COD. OPERATORE]],Tabella3[],2,FALSE)</f>
        <v>KETTY</v>
      </c>
      <c r="D1313" t="s">
        <v>74</v>
      </c>
      <c r="E1313" t="s">
        <v>345</v>
      </c>
      <c r="F1313">
        <v>22</v>
      </c>
      <c r="G1313" s="6" t="str">
        <f>VLOOKUP(Tabella1[[#This Row],[COD. MACCHINA]],Tabella35[],2,FALSE)</f>
        <v>LASER VIOLA</v>
      </c>
      <c r="H1313">
        <v>1229</v>
      </c>
      <c r="I1313">
        <v>1719</v>
      </c>
      <c r="J1313" s="6">
        <f>Tabella1[[#This Row],[ASS. FINALI]]-Tabella1[[#This Row],[ASS.INIZIALI]]</f>
        <v>490</v>
      </c>
      <c r="K1313" t="s">
        <v>20</v>
      </c>
      <c r="M1313" s="6">
        <f>ROUNDDOWN(IF(Tabella1[[#This Row],[DOPPIO OPERATORE '[SI/NO']]]="SI",Tabella1[[#This Row],[DIFFERENZA]]/2,Tabella1[[#This Row],[DIFFERENZA]]),0)</f>
        <v>490</v>
      </c>
      <c r="O1313" s="6">
        <f>Tabella1[[#This Row],[DIFFERENZA EFFETTIVA SE DOPPIO OPERATORE]]-Tabella1[[#This Row],[SCARTI]]</f>
        <v>490</v>
      </c>
      <c r="P1313" s="4">
        <v>0.5625</v>
      </c>
      <c r="Q1313" s="4">
        <v>0.72916666666666663</v>
      </c>
      <c r="R1313" s="5">
        <f>Tabella1[[#This Row],[ORA FINE MATTINA]]-Tabella1[[#This Row],[ORA INIZIO MATTINA]]</f>
        <v>0.16666666666666663</v>
      </c>
      <c r="S1313" s="4"/>
      <c r="T1313" s="4"/>
      <c r="U1313" s="5">
        <f>Tabella1[[#This Row],[ORA FINE POMERIGGIO]]-Tabella1[[#This Row],[ORA INIZIO POMERIGGIO]]</f>
        <v>0</v>
      </c>
      <c r="V1313" s="5">
        <f>Tabella1[[#This Row],[TOT. TEMPO POMERIGGIO]]+Tabella1[[#This Row],[TOT. TEMPO MATTINA]]</f>
        <v>0.16666666666666663</v>
      </c>
      <c r="W1313" s="7">
        <f>((HOUR(Tabella1[[#This Row],[TOT. ORE]])*60)+MINUTE(Tabella1[[#This Row],[TOT. ORE]]))</f>
        <v>240</v>
      </c>
      <c r="X1313">
        <v>20</v>
      </c>
      <c r="Y1313" s="6">
        <f>Tabella1[[#This Row],[TOT. MINUTI]]-Tabella1[[#This Row],[FERMO MACCHINA]]</f>
        <v>220</v>
      </c>
      <c r="Z1313" s="6">
        <f>ROUNDDOWN(Tabella1[[#This Row],[DIFFERENZA EFFETTIVA - SCARTI]]/Tabella1[[#This Row],[TEMPO EFFETTIVO]]*60,0)</f>
        <v>133</v>
      </c>
    </row>
    <row r="1314" spans="1:27" x14ac:dyDescent="0.25">
      <c r="A1314" s="1">
        <v>44733</v>
      </c>
      <c r="B1314">
        <v>33</v>
      </c>
      <c r="C1314" s="6" t="str">
        <f>VLOOKUP(Tabella1[[#This Row],[COD. OPERATORE]],Tabella3[],2,FALSE)</f>
        <v>KETTY</v>
      </c>
      <c r="D1314" t="s">
        <v>74</v>
      </c>
      <c r="E1314" t="s">
        <v>344</v>
      </c>
      <c r="F1314">
        <v>4</v>
      </c>
      <c r="G1314" s="6" t="str">
        <f>VLOOKUP(Tabella1[[#This Row],[COD. MACCHINA]],Tabella35[],2,FALSE)</f>
        <v>LASER VERDE</v>
      </c>
      <c r="H1314">
        <v>11187</v>
      </c>
      <c r="I1314">
        <v>11723</v>
      </c>
      <c r="J1314" s="6">
        <f>Tabella1[[#This Row],[ASS. FINALI]]-Tabella1[[#This Row],[ASS.INIZIALI]]</f>
        <v>536</v>
      </c>
      <c r="K1314" t="s">
        <v>20</v>
      </c>
      <c r="M1314" s="6">
        <f>ROUNDDOWN(IF(Tabella1[[#This Row],[DOPPIO OPERATORE '[SI/NO']]]="SI",Tabella1[[#This Row],[DIFFERENZA]]/2,Tabella1[[#This Row],[DIFFERENZA]]),0)</f>
        <v>536</v>
      </c>
      <c r="O1314" s="6">
        <f>Tabella1[[#This Row],[DIFFERENZA EFFETTIVA SE DOPPIO OPERATORE]]-Tabella1[[#This Row],[SCARTI]]</f>
        <v>536</v>
      </c>
      <c r="P1314" s="4">
        <v>0.33333333333333331</v>
      </c>
      <c r="Q1314" s="4">
        <v>0.5</v>
      </c>
      <c r="R1314" s="5">
        <f>Tabella1[[#This Row],[ORA FINE MATTINA]]-Tabella1[[#This Row],[ORA INIZIO MATTINA]]</f>
        <v>0.16666666666666669</v>
      </c>
      <c r="S1314" s="4"/>
      <c r="T1314" s="4"/>
      <c r="U1314" s="5">
        <f>Tabella1[[#This Row],[ORA FINE POMERIGGIO]]-Tabella1[[#This Row],[ORA INIZIO POMERIGGIO]]</f>
        <v>0</v>
      </c>
      <c r="V1314" s="5">
        <f>Tabella1[[#This Row],[TOT. TEMPO POMERIGGIO]]+Tabella1[[#This Row],[TOT. TEMPO MATTINA]]</f>
        <v>0.16666666666666669</v>
      </c>
      <c r="W1314" s="7">
        <f>((HOUR(Tabella1[[#This Row],[TOT. ORE]])*60)+MINUTE(Tabella1[[#This Row],[TOT. ORE]]))</f>
        <v>240</v>
      </c>
      <c r="Y1314" s="6">
        <f>Tabella1[[#This Row],[TOT. MINUTI]]-Tabella1[[#This Row],[FERMO MACCHINA]]</f>
        <v>240</v>
      </c>
      <c r="Z1314" s="6">
        <f>ROUNDDOWN(Tabella1[[#This Row],[DIFFERENZA EFFETTIVA - SCARTI]]/Tabella1[[#This Row],[TEMPO EFFETTIVO]]*60,0)</f>
        <v>134</v>
      </c>
    </row>
    <row r="1315" spans="1:27" x14ac:dyDescent="0.25">
      <c r="A1315" s="1">
        <v>44733</v>
      </c>
      <c r="B1315">
        <v>33</v>
      </c>
      <c r="C1315" s="6" t="str">
        <f>VLOOKUP(Tabella1[[#This Row],[COD. OPERATORE]],Tabella3[],2,FALSE)</f>
        <v>KETTY</v>
      </c>
      <c r="D1315" t="s">
        <v>74</v>
      </c>
      <c r="E1315" t="s">
        <v>345</v>
      </c>
      <c r="F1315">
        <v>22</v>
      </c>
      <c r="G1315" s="6" t="str">
        <f>VLOOKUP(Tabella1[[#This Row],[COD. MACCHINA]],Tabella35[],2,FALSE)</f>
        <v>LASER VIOLA</v>
      </c>
      <c r="H1315">
        <v>1720</v>
      </c>
      <c r="I1315">
        <v>1792</v>
      </c>
      <c r="J1315" s="6">
        <f>Tabella1[[#This Row],[ASS. FINALI]]-Tabella1[[#This Row],[ASS.INIZIALI]]</f>
        <v>72</v>
      </c>
      <c r="K1315" t="s">
        <v>20</v>
      </c>
      <c r="M1315" s="6">
        <f>ROUNDDOWN(IF(Tabella1[[#This Row],[DOPPIO OPERATORE '[SI/NO']]]="SI",Tabella1[[#This Row],[DIFFERENZA]]/2,Tabella1[[#This Row],[DIFFERENZA]]),0)</f>
        <v>72</v>
      </c>
      <c r="O1315" s="6">
        <f>Tabella1[[#This Row],[DIFFERENZA EFFETTIVA SE DOPPIO OPERATORE]]-Tabella1[[#This Row],[SCARTI]]</f>
        <v>72</v>
      </c>
      <c r="P1315" s="4">
        <v>0.33333333333333331</v>
      </c>
      <c r="Q1315" s="4">
        <v>0.35416666666666669</v>
      </c>
      <c r="R1315" s="5">
        <f>Tabella1[[#This Row],[ORA FINE MATTINA]]-Tabella1[[#This Row],[ORA INIZIO MATTINA]]</f>
        <v>2.083333333333337E-2</v>
      </c>
      <c r="S1315" s="4"/>
      <c r="T1315" s="4"/>
      <c r="U1315" s="5">
        <f>Tabella1[[#This Row],[ORA FINE POMERIGGIO]]-Tabella1[[#This Row],[ORA INIZIO POMERIGGIO]]</f>
        <v>0</v>
      </c>
      <c r="V1315" s="5">
        <f>Tabella1[[#This Row],[TOT. TEMPO POMERIGGIO]]+Tabella1[[#This Row],[TOT. TEMPO MATTINA]]</f>
        <v>2.083333333333337E-2</v>
      </c>
      <c r="W1315" s="7">
        <f>((HOUR(Tabella1[[#This Row],[TOT. ORE]])*60)+MINUTE(Tabella1[[#This Row],[TOT. ORE]]))</f>
        <v>30</v>
      </c>
      <c r="Y1315" s="6">
        <f>Tabella1[[#This Row],[TOT. MINUTI]]-Tabella1[[#This Row],[FERMO MACCHINA]]</f>
        <v>30</v>
      </c>
      <c r="Z1315" s="6">
        <f>ROUNDDOWN(Tabella1[[#This Row],[DIFFERENZA EFFETTIVA - SCARTI]]/Tabella1[[#This Row],[TEMPO EFFETTIVO]]*60,0)</f>
        <v>144</v>
      </c>
    </row>
    <row r="1316" spans="1:27" x14ac:dyDescent="0.25">
      <c r="A1316" s="1">
        <v>44733</v>
      </c>
      <c r="B1316">
        <v>33</v>
      </c>
      <c r="C1316" s="6" t="str">
        <f>VLOOKUP(Tabella1[[#This Row],[COD. OPERATORE]],Tabella3[],2,FALSE)</f>
        <v>KETTY</v>
      </c>
      <c r="D1316" t="s">
        <v>74</v>
      </c>
      <c r="E1316" t="s">
        <v>269</v>
      </c>
      <c r="F1316">
        <v>22</v>
      </c>
      <c r="G1316" s="6" t="str">
        <f>VLOOKUP(Tabella1[[#This Row],[COD. MACCHINA]],Tabella35[],2,FALSE)</f>
        <v>LASER VIOLA</v>
      </c>
      <c r="H1316">
        <v>0</v>
      </c>
      <c r="I1316">
        <v>242</v>
      </c>
      <c r="J1316" s="6">
        <f>Tabella1[[#This Row],[ASS. FINALI]]-Tabella1[[#This Row],[ASS.INIZIALI]]</f>
        <v>242</v>
      </c>
      <c r="K1316" t="s">
        <v>20</v>
      </c>
      <c r="M1316" s="6">
        <f>ROUNDDOWN(IF(Tabella1[[#This Row],[DOPPIO OPERATORE '[SI/NO']]]="SI",Tabella1[[#This Row],[DIFFERENZA]]/2,Tabella1[[#This Row],[DIFFERENZA]]),0)</f>
        <v>242</v>
      </c>
      <c r="O1316" s="6">
        <f>Tabella1[[#This Row],[DIFFERENZA EFFETTIVA SE DOPPIO OPERATORE]]-Tabella1[[#This Row],[SCARTI]]</f>
        <v>242</v>
      </c>
      <c r="P1316" s="4">
        <v>0.41666666666666669</v>
      </c>
      <c r="Q1316" s="4">
        <v>0.5</v>
      </c>
      <c r="R1316" s="5">
        <f>Tabella1[[#This Row],[ORA FINE MATTINA]]-Tabella1[[#This Row],[ORA INIZIO MATTINA]]</f>
        <v>8.3333333333333315E-2</v>
      </c>
      <c r="S1316" s="4"/>
      <c r="T1316" s="4"/>
      <c r="U1316" s="5">
        <f>Tabella1[[#This Row],[ORA FINE POMERIGGIO]]-Tabella1[[#This Row],[ORA INIZIO POMERIGGIO]]</f>
        <v>0</v>
      </c>
      <c r="V1316" s="5">
        <f>Tabella1[[#This Row],[TOT. TEMPO POMERIGGIO]]+Tabella1[[#This Row],[TOT. TEMPO MATTINA]]</f>
        <v>8.3333333333333315E-2</v>
      </c>
      <c r="W1316" s="7">
        <f>((HOUR(Tabella1[[#This Row],[TOT. ORE]])*60)+MINUTE(Tabella1[[#This Row],[TOT. ORE]]))</f>
        <v>120</v>
      </c>
      <c r="Y1316" s="6">
        <f>Tabella1[[#This Row],[TOT. MINUTI]]-Tabella1[[#This Row],[FERMO MACCHINA]]</f>
        <v>120</v>
      </c>
      <c r="Z1316" s="6">
        <f>ROUNDDOWN(Tabella1[[#This Row],[DIFFERENZA EFFETTIVA - SCARTI]]/Tabella1[[#This Row],[TEMPO EFFETTIVO]]*60,0)</f>
        <v>121</v>
      </c>
    </row>
    <row r="1317" spans="1:27" x14ac:dyDescent="0.25">
      <c r="A1317" s="1">
        <v>44733</v>
      </c>
      <c r="B1317">
        <v>33</v>
      </c>
      <c r="C1317" s="6" t="str">
        <f>VLOOKUP(Tabella1[[#This Row],[COD. OPERATORE]],Tabella3[],2,FALSE)</f>
        <v>KETTY</v>
      </c>
      <c r="D1317" t="s">
        <v>16</v>
      </c>
      <c r="E1317" t="s">
        <v>96</v>
      </c>
      <c r="F1317">
        <v>6</v>
      </c>
      <c r="G1317" s="6" t="str">
        <f>VLOOKUP(Tabella1[[#This Row],[COD. MACCHINA]],Tabella35[],2,FALSE)</f>
        <v>MSA matr.4319</v>
      </c>
      <c r="H1317">
        <v>615290</v>
      </c>
      <c r="I1317">
        <v>615756</v>
      </c>
      <c r="J1317" s="6">
        <f>Tabella1[[#This Row],[ASS. FINALI]]-Tabella1[[#This Row],[ASS.INIZIALI]]</f>
        <v>466</v>
      </c>
      <c r="K1317" t="s">
        <v>20</v>
      </c>
      <c r="M1317" s="6">
        <f>ROUNDDOWN(IF(Tabella1[[#This Row],[DOPPIO OPERATORE '[SI/NO']]]="SI",Tabella1[[#This Row],[DIFFERENZA]]/2,Tabella1[[#This Row],[DIFFERENZA]]),0)</f>
        <v>466</v>
      </c>
      <c r="O1317" s="6">
        <f>Tabella1[[#This Row],[DIFFERENZA EFFETTIVA SE DOPPIO OPERATORE]]-Tabella1[[#This Row],[SCARTI]]</f>
        <v>466</v>
      </c>
      <c r="P1317" s="4">
        <v>0.5625</v>
      </c>
      <c r="Q1317" s="4">
        <v>0.61111111111111105</v>
      </c>
      <c r="R1317" s="5">
        <f>Tabella1[[#This Row],[ORA FINE MATTINA]]-Tabella1[[#This Row],[ORA INIZIO MATTINA]]</f>
        <v>4.8611111111111049E-2</v>
      </c>
      <c r="S1317" s="4"/>
      <c r="T1317" s="4"/>
      <c r="U1317" s="5">
        <f>Tabella1[[#This Row],[ORA FINE POMERIGGIO]]-Tabella1[[#This Row],[ORA INIZIO POMERIGGIO]]</f>
        <v>0</v>
      </c>
      <c r="V1317" s="5">
        <f>Tabella1[[#This Row],[TOT. TEMPO POMERIGGIO]]+Tabella1[[#This Row],[TOT. TEMPO MATTINA]]</f>
        <v>4.8611111111111049E-2</v>
      </c>
      <c r="W1317" s="7">
        <f>((HOUR(Tabella1[[#This Row],[TOT. ORE]])*60)+MINUTE(Tabella1[[#This Row],[TOT. ORE]]))</f>
        <v>70</v>
      </c>
      <c r="Y1317" s="6">
        <f>Tabella1[[#This Row],[TOT. MINUTI]]-Tabella1[[#This Row],[FERMO MACCHINA]]</f>
        <v>70</v>
      </c>
      <c r="Z1317" s="6">
        <f>ROUNDDOWN(Tabella1[[#This Row],[DIFFERENZA EFFETTIVA - SCARTI]]/Tabella1[[#This Row],[TEMPO EFFETTIVO]]*60,0)</f>
        <v>399</v>
      </c>
    </row>
    <row r="1318" spans="1:27" x14ac:dyDescent="0.25">
      <c r="A1318" s="1">
        <v>44733</v>
      </c>
      <c r="B1318">
        <v>33</v>
      </c>
      <c r="C1318" s="6" t="str">
        <f>VLOOKUP(Tabella1[[#This Row],[COD. OPERATORE]],Tabella3[],2,FALSE)</f>
        <v>KETTY</v>
      </c>
      <c r="D1318" t="s">
        <v>56</v>
      </c>
      <c r="E1318" t="s">
        <v>108</v>
      </c>
      <c r="F1318" t="s">
        <v>64</v>
      </c>
      <c r="G1318" s="6" t="str">
        <f>VLOOKUP(Tabella1[[#This Row],[COD. MACCHINA]],Tabella35[],2,FALSE)</f>
        <v>MANUALE</v>
      </c>
      <c r="H1318">
        <v>114</v>
      </c>
      <c r="I1318">
        <v>1500</v>
      </c>
      <c r="J1318" s="6">
        <f>Tabella1[[#This Row],[ASS. FINALI]]-Tabella1[[#This Row],[ASS.INIZIALI]]</f>
        <v>1386</v>
      </c>
      <c r="K1318" t="s">
        <v>58</v>
      </c>
      <c r="L1318">
        <v>2</v>
      </c>
      <c r="M1318" s="6">
        <f>ROUNDDOWN(IF(Tabella1[[#This Row],[DOPPIO OPERATORE '[SI/NO']]]="SI",Tabella1[[#This Row],[DIFFERENZA]]/2,Tabella1[[#This Row],[DIFFERENZA]]),0)</f>
        <v>693</v>
      </c>
      <c r="O1318" s="6">
        <f>Tabella1[[#This Row],[DIFFERENZA EFFETTIVA SE DOPPIO OPERATORE]]-Tabella1[[#This Row],[SCARTI]]</f>
        <v>693</v>
      </c>
      <c r="P1318" s="4">
        <v>0.61111111111111105</v>
      </c>
      <c r="Q1318" s="4">
        <v>0.72916666666666663</v>
      </c>
      <c r="R1318" s="5">
        <f>Tabella1[[#This Row],[ORA FINE MATTINA]]-Tabella1[[#This Row],[ORA INIZIO MATTINA]]</f>
        <v>0.11805555555555558</v>
      </c>
      <c r="S1318" s="4"/>
      <c r="T1318" s="4"/>
      <c r="U1318" s="5">
        <f>Tabella1[[#This Row],[ORA FINE POMERIGGIO]]-Tabella1[[#This Row],[ORA INIZIO POMERIGGIO]]</f>
        <v>0</v>
      </c>
      <c r="V1318" s="5">
        <f>Tabella1[[#This Row],[TOT. TEMPO POMERIGGIO]]+Tabella1[[#This Row],[TOT. TEMPO MATTINA]]</f>
        <v>0.11805555555555558</v>
      </c>
      <c r="W1318" s="7">
        <f>((HOUR(Tabella1[[#This Row],[TOT. ORE]])*60)+MINUTE(Tabella1[[#This Row],[TOT. ORE]]))</f>
        <v>170</v>
      </c>
      <c r="Y1318" s="6">
        <f>Tabella1[[#This Row],[TOT. MINUTI]]-Tabella1[[#This Row],[FERMO MACCHINA]]</f>
        <v>170</v>
      </c>
      <c r="Z1318" s="6">
        <f>ROUNDDOWN(Tabella1[[#This Row],[DIFFERENZA EFFETTIVA - SCARTI]]/Tabella1[[#This Row],[TEMPO EFFETTIVO]]*60,0)</f>
        <v>244</v>
      </c>
    </row>
    <row r="1319" spans="1:27" x14ac:dyDescent="0.25">
      <c r="A1319" s="1">
        <v>44734</v>
      </c>
      <c r="B1319">
        <v>33</v>
      </c>
      <c r="C1319" s="6" t="str">
        <f>VLOOKUP(Tabella1[[#This Row],[COD. OPERATORE]],Tabella3[],2,FALSE)</f>
        <v>KETTY</v>
      </c>
      <c r="D1319" t="s">
        <v>56</v>
      </c>
      <c r="E1319" t="s">
        <v>95</v>
      </c>
      <c r="F1319" t="s">
        <v>64</v>
      </c>
      <c r="G1319" s="6" t="str">
        <f>VLOOKUP(Tabella1[[#This Row],[COD. MACCHINA]],Tabella35[],2,FALSE)</f>
        <v>MANUALE</v>
      </c>
      <c r="H1319">
        <v>520</v>
      </c>
      <c r="I1319">
        <v>2000</v>
      </c>
      <c r="J1319" s="6">
        <f>Tabella1[[#This Row],[ASS. FINALI]]-Tabella1[[#This Row],[ASS.INIZIALI]]</f>
        <v>1480</v>
      </c>
      <c r="K1319" t="s">
        <v>58</v>
      </c>
      <c r="L1319">
        <v>31</v>
      </c>
      <c r="M1319" s="6">
        <f>ROUNDDOWN(IF(Tabella1[[#This Row],[DOPPIO OPERATORE '[SI/NO']]]="SI",Tabella1[[#This Row],[DIFFERENZA]]/2,Tabella1[[#This Row],[DIFFERENZA]]),0)</f>
        <v>740</v>
      </c>
      <c r="O1319" s="6">
        <f>Tabella1[[#This Row],[DIFFERENZA EFFETTIVA SE DOPPIO OPERATORE]]-Tabella1[[#This Row],[SCARTI]]</f>
        <v>740</v>
      </c>
      <c r="P1319" s="4">
        <v>0.37152777777777773</v>
      </c>
      <c r="Q1319" s="4">
        <v>0.5</v>
      </c>
      <c r="R1319" s="5">
        <f>Tabella1[[#This Row],[ORA FINE MATTINA]]-Tabella1[[#This Row],[ORA INIZIO MATTINA]]</f>
        <v>0.12847222222222227</v>
      </c>
      <c r="S1319" s="4">
        <v>0.5625</v>
      </c>
      <c r="T1319" s="4">
        <v>0.69791666666666663</v>
      </c>
      <c r="U1319" s="5">
        <f>Tabella1[[#This Row],[ORA FINE POMERIGGIO]]-Tabella1[[#This Row],[ORA INIZIO POMERIGGIO]]</f>
        <v>0.13541666666666663</v>
      </c>
      <c r="V1319" s="5">
        <f>Tabella1[[#This Row],[TOT. TEMPO POMERIGGIO]]+Tabella1[[#This Row],[TOT. TEMPO MATTINA]]</f>
        <v>0.2638888888888889</v>
      </c>
      <c r="W1319" s="7">
        <f>((HOUR(Tabella1[[#This Row],[TOT. ORE]])*60)+MINUTE(Tabella1[[#This Row],[TOT. ORE]]))</f>
        <v>380</v>
      </c>
      <c r="Y1319" s="6">
        <f>Tabella1[[#This Row],[TOT. MINUTI]]-Tabella1[[#This Row],[FERMO MACCHINA]]</f>
        <v>380</v>
      </c>
      <c r="Z1319" s="6">
        <f>ROUNDDOWN(Tabella1[[#This Row],[DIFFERENZA EFFETTIVA - SCARTI]]/Tabella1[[#This Row],[TEMPO EFFETTIVO]]*60,0)</f>
        <v>116</v>
      </c>
      <c r="AA1319" t="s">
        <v>472</v>
      </c>
    </row>
    <row r="1320" spans="1:27" x14ac:dyDescent="0.25">
      <c r="A1320" s="1">
        <v>44732</v>
      </c>
      <c r="B1320">
        <v>2</v>
      </c>
      <c r="C1320" s="6" t="str">
        <f>VLOOKUP(Tabella1[[#This Row],[COD. OPERATORE]],Tabella3[],2,FALSE)</f>
        <v>DAVIDE</v>
      </c>
      <c r="D1320" t="s">
        <v>56</v>
      </c>
      <c r="E1320" t="s">
        <v>73</v>
      </c>
      <c r="F1320" t="s">
        <v>64</v>
      </c>
      <c r="G1320" s="6" t="str">
        <f>VLOOKUP(Tabella1[[#This Row],[COD. MACCHINA]],Tabella35[],2,FALSE)</f>
        <v>MANUALE</v>
      </c>
      <c r="H1320">
        <v>900</v>
      </c>
      <c r="I1320">
        <v>1600</v>
      </c>
      <c r="J1320" s="6">
        <f>Tabella1[[#This Row],[ASS. FINALI]]-Tabella1[[#This Row],[ASS.INIZIALI]]</f>
        <v>700</v>
      </c>
      <c r="K1320" t="s">
        <v>20</v>
      </c>
      <c r="M1320" s="6">
        <f>ROUNDDOWN(IF(Tabella1[[#This Row],[DOPPIO OPERATORE '[SI/NO']]]="SI",Tabella1[[#This Row],[DIFFERENZA]]/2,Tabella1[[#This Row],[DIFFERENZA]]),0)</f>
        <v>700</v>
      </c>
      <c r="O1320" s="6">
        <f>Tabella1[[#This Row],[DIFFERENZA EFFETTIVA SE DOPPIO OPERATORE]]-Tabella1[[#This Row],[SCARTI]]</f>
        <v>700</v>
      </c>
      <c r="P1320" s="4">
        <v>0.33333333333333331</v>
      </c>
      <c r="Q1320" s="4">
        <v>0.5</v>
      </c>
      <c r="R1320" s="5">
        <f>Tabella1[[#This Row],[ORA FINE MATTINA]]-Tabella1[[#This Row],[ORA INIZIO MATTINA]]</f>
        <v>0.16666666666666669</v>
      </c>
      <c r="S1320" s="4"/>
      <c r="T1320" s="4"/>
      <c r="U1320" s="5">
        <f>Tabella1[[#This Row],[ORA FINE POMERIGGIO]]-Tabella1[[#This Row],[ORA INIZIO POMERIGGIO]]</f>
        <v>0</v>
      </c>
      <c r="V1320" s="5">
        <f>Tabella1[[#This Row],[TOT. TEMPO POMERIGGIO]]+Tabella1[[#This Row],[TOT. TEMPO MATTINA]]</f>
        <v>0.16666666666666669</v>
      </c>
      <c r="W1320" s="7">
        <f>((HOUR(Tabella1[[#This Row],[TOT. ORE]])*60)+MINUTE(Tabella1[[#This Row],[TOT. ORE]]))</f>
        <v>240</v>
      </c>
      <c r="Y1320" s="6">
        <f>Tabella1[[#This Row],[TOT. MINUTI]]-Tabella1[[#This Row],[FERMO MACCHINA]]</f>
        <v>240</v>
      </c>
      <c r="Z1320" s="6">
        <f>ROUNDDOWN(Tabella1[[#This Row],[DIFFERENZA EFFETTIVA - SCARTI]]/Tabella1[[#This Row],[TEMPO EFFETTIVO]]*60,0)</f>
        <v>175</v>
      </c>
    </row>
    <row r="1321" spans="1:27" x14ac:dyDescent="0.25">
      <c r="A1321" s="1">
        <v>44732</v>
      </c>
      <c r="B1321">
        <v>2</v>
      </c>
      <c r="C1321" s="6" t="str">
        <f>VLOOKUP(Tabella1[[#This Row],[COD. OPERATORE]],Tabella3[],2,FALSE)</f>
        <v>DAVIDE</v>
      </c>
      <c r="D1321" t="s">
        <v>56</v>
      </c>
      <c r="E1321" t="s">
        <v>73</v>
      </c>
      <c r="F1321" t="s">
        <v>64</v>
      </c>
      <c r="G1321" s="6" t="str">
        <f>VLOOKUP(Tabella1[[#This Row],[COD. MACCHINA]],Tabella35[],2,FALSE)</f>
        <v>MANUALE</v>
      </c>
      <c r="H1321">
        <v>1600</v>
      </c>
      <c r="I1321">
        <v>2320</v>
      </c>
      <c r="J1321" s="6">
        <f>Tabella1[[#This Row],[ASS. FINALI]]-Tabella1[[#This Row],[ASS.INIZIALI]]</f>
        <v>720</v>
      </c>
      <c r="K1321" t="s">
        <v>20</v>
      </c>
      <c r="M1321" s="6">
        <f>ROUNDDOWN(IF(Tabella1[[#This Row],[DOPPIO OPERATORE '[SI/NO']]]="SI",Tabella1[[#This Row],[DIFFERENZA]]/2,Tabella1[[#This Row],[DIFFERENZA]]),0)</f>
        <v>720</v>
      </c>
      <c r="O1321" s="6">
        <f>Tabella1[[#This Row],[DIFFERENZA EFFETTIVA SE DOPPIO OPERATORE]]-Tabella1[[#This Row],[SCARTI]]</f>
        <v>720</v>
      </c>
      <c r="P1321" s="4">
        <v>0.58333333333333337</v>
      </c>
      <c r="Q1321" s="4">
        <v>0.75</v>
      </c>
      <c r="R1321" s="5">
        <f>Tabella1[[#This Row],[ORA FINE MATTINA]]-Tabella1[[#This Row],[ORA INIZIO MATTINA]]</f>
        <v>0.16666666666666663</v>
      </c>
      <c r="S1321" s="4"/>
      <c r="T1321" s="4"/>
      <c r="U1321" s="5">
        <f>Tabella1[[#This Row],[ORA FINE POMERIGGIO]]-Tabella1[[#This Row],[ORA INIZIO POMERIGGIO]]</f>
        <v>0</v>
      </c>
      <c r="V1321" s="5">
        <f>Tabella1[[#This Row],[TOT. TEMPO POMERIGGIO]]+Tabella1[[#This Row],[TOT. TEMPO MATTINA]]</f>
        <v>0.16666666666666663</v>
      </c>
      <c r="W1321" s="7">
        <f>((HOUR(Tabella1[[#This Row],[TOT. ORE]])*60)+MINUTE(Tabella1[[#This Row],[TOT. ORE]]))</f>
        <v>240</v>
      </c>
      <c r="Y1321" s="6">
        <f>Tabella1[[#This Row],[TOT. MINUTI]]-Tabella1[[#This Row],[FERMO MACCHINA]]</f>
        <v>240</v>
      </c>
      <c r="Z1321" s="6">
        <f>ROUNDDOWN(Tabella1[[#This Row],[DIFFERENZA EFFETTIVA - SCARTI]]/Tabella1[[#This Row],[TEMPO EFFETTIVO]]*60,0)</f>
        <v>180</v>
      </c>
    </row>
    <row r="1322" spans="1:27" x14ac:dyDescent="0.25">
      <c r="A1322" s="1">
        <v>44733</v>
      </c>
      <c r="B1322">
        <v>2</v>
      </c>
      <c r="C1322" s="6" t="str">
        <f>VLOOKUP(Tabella1[[#This Row],[COD. OPERATORE]],Tabella3[],2,FALSE)</f>
        <v>DAVIDE</v>
      </c>
      <c r="D1322" t="s">
        <v>56</v>
      </c>
      <c r="E1322" t="s">
        <v>108</v>
      </c>
      <c r="F1322" t="s">
        <v>64</v>
      </c>
      <c r="G1322" s="6" t="str">
        <f>VLOOKUP(Tabella1[[#This Row],[COD. MACCHINA]],Tabella35[],2,FALSE)</f>
        <v>MANUALE</v>
      </c>
      <c r="H1322">
        <v>0</v>
      </c>
      <c r="I1322">
        <v>1600</v>
      </c>
      <c r="J1322" s="6">
        <f>Tabella1[[#This Row],[ASS. FINALI]]-Tabella1[[#This Row],[ASS.INIZIALI]]</f>
        <v>1600</v>
      </c>
      <c r="K1322" t="s">
        <v>58</v>
      </c>
      <c r="L1322">
        <v>33</v>
      </c>
      <c r="M1322" s="6">
        <f>ROUNDDOWN(IF(Tabella1[[#This Row],[DOPPIO OPERATORE '[SI/NO']]]="SI",Tabella1[[#This Row],[DIFFERENZA]]/2,Tabella1[[#This Row],[DIFFERENZA]]),0)</f>
        <v>800</v>
      </c>
      <c r="O1322" s="6">
        <f>Tabella1[[#This Row],[DIFFERENZA EFFETTIVA SE DOPPIO OPERATORE]]-Tabella1[[#This Row],[SCARTI]]</f>
        <v>800</v>
      </c>
      <c r="P1322" s="4">
        <v>0.58333333333333337</v>
      </c>
      <c r="Q1322" s="4">
        <v>0.75</v>
      </c>
      <c r="R1322" s="5">
        <f>Tabella1[[#This Row],[ORA FINE MATTINA]]-Tabella1[[#This Row],[ORA INIZIO MATTINA]]</f>
        <v>0.16666666666666663</v>
      </c>
      <c r="S1322" s="4"/>
      <c r="T1322" s="4"/>
      <c r="U1322" s="5">
        <f>Tabella1[[#This Row],[ORA FINE POMERIGGIO]]-Tabella1[[#This Row],[ORA INIZIO POMERIGGIO]]</f>
        <v>0</v>
      </c>
      <c r="V1322" s="5">
        <f>Tabella1[[#This Row],[TOT. TEMPO POMERIGGIO]]+Tabella1[[#This Row],[TOT. TEMPO MATTINA]]</f>
        <v>0.16666666666666663</v>
      </c>
      <c r="W1322" s="7">
        <f>((HOUR(Tabella1[[#This Row],[TOT. ORE]])*60)+MINUTE(Tabella1[[#This Row],[TOT. ORE]]))</f>
        <v>240</v>
      </c>
      <c r="Y1322" s="6">
        <f>Tabella1[[#This Row],[TOT. MINUTI]]-Tabella1[[#This Row],[FERMO MACCHINA]]</f>
        <v>240</v>
      </c>
      <c r="Z1322" s="6">
        <f>ROUNDDOWN(Tabella1[[#This Row],[DIFFERENZA EFFETTIVA - SCARTI]]/Tabella1[[#This Row],[TEMPO EFFETTIVO]]*60,0)</f>
        <v>200</v>
      </c>
    </row>
    <row r="1323" spans="1:27" x14ac:dyDescent="0.25">
      <c r="A1323" s="1">
        <v>44734</v>
      </c>
      <c r="B1323">
        <v>2</v>
      </c>
      <c r="C1323" s="6" t="str">
        <f>VLOOKUP(Tabella1[[#This Row],[COD. OPERATORE]],Tabella3[],2,FALSE)</f>
        <v>DAVIDE</v>
      </c>
      <c r="D1323" t="s">
        <v>56</v>
      </c>
      <c r="E1323" t="s">
        <v>108</v>
      </c>
      <c r="F1323" t="s">
        <v>64</v>
      </c>
      <c r="G1323" s="6" t="str">
        <f>VLOOKUP(Tabella1[[#This Row],[COD. MACCHINA]],Tabella35[],2,FALSE)</f>
        <v>MANUALE</v>
      </c>
      <c r="H1323">
        <v>300</v>
      </c>
      <c r="I1323">
        <v>800</v>
      </c>
      <c r="J1323" s="6">
        <f>Tabella1[[#This Row],[ASS. FINALI]]-Tabella1[[#This Row],[ASS.INIZIALI]]</f>
        <v>500</v>
      </c>
      <c r="K1323" t="s">
        <v>58</v>
      </c>
      <c r="L1323">
        <v>1</v>
      </c>
      <c r="M1323" s="6">
        <f>ROUNDDOWN(IF(Tabella1[[#This Row],[DOPPIO OPERATORE '[SI/NO']]]="SI",Tabella1[[#This Row],[DIFFERENZA]]/2,Tabella1[[#This Row],[DIFFERENZA]]),0)</f>
        <v>250</v>
      </c>
      <c r="O1323" s="6">
        <f>Tabella1[[#This Row],[DIFFERENZA EFFETTIVA SE DOPPIO OPERATORE]]-Tabella1[[#This Row],[SCARTI]]</f>
        <v>250</v>
      </c>
      <c r="P1323" s="4">
        <v>0.39583333333333331</v>
      </c>
      <c r="Q1323" s="4">
        <v>0.45833333333333331</v>
      </c>
      <c r="R1323" s="5">
        <f>Tabella1[[#This Row],[ORA FINE MATTINA]]-Tabella1[[#This Row],[ORA INIZIO MATTINA]]</f>
        <v>6.25E-2</v>
      </c>
      <c r="S1323" s="4"/>
      <c r="T1323" s="4"/>
      <c r="U1323" s="5">
        <f>Tabella1[[#This Row],[ORA FINE POMERIGGIO]]-Tabella1[[#This Row],[ORA INIZIO POMERIGGIO]]</f>
        <v>0</v>
      </c>
      <c r="V1323" s="5">
        <f>Tabella1[[#This Row],[TOT. TEMPO POMERIGGIO]]+Tabella1[[#This Row],[TOT. TEMPO MATTINA]]</f>
        <v>6.25E-2</v>
      </c>
      <c r="W1323" s="7">
        <f>((HOUR(Tabella1[[#This Row],[TOT. ORE]])*60)+MINUTE(Tabella1[[#This Row],[TOT. ORE]]))</f>
        <v>90</v>
      </c>
      <c r="Y1323" s="6">
        <f>Tabella1[[#This Row],[TOT. MINUTI]]-Tabella1[[#This Row],[FERMO MACCHINA]]</f>
        <v>90</v>
      </c>
      <c r="Z1323" s="6">
        <f>ROUNDDOWN(Tabella1[[#This Row],[DIFFERENZA EFFETTIVA - SCARTI]]/Tabella1[[#This Row],[TEMPO EFFETTIVO]]*60,0)</f>
        <v>166</v>
      </c>
    </row>
    <row r="1324" spans="1:27" x14ac:dyDescent="0.25">
      <c r="A1324" s="1">
        <v>44734</v>
      </c>
      <c r="B1324">
        <v>2</v>
      </c>
      <c r="C1324" s="6" t="str">
        <f>VLOOKUP(Tabella1[[#This Row],[COD. OPERATORE]],Tabella3[],2,FALSE)</f>
        <v>DAVIDE</v>
      </c>
      <c r="D1324" t="s">
        <v>56</v>
      </c>
      <c r="E1324" t="s">
        <v>95</v>
      </c>
      <c r="F1324" t="s">
        <v>64</v>
      </c>
      <c r="G1324" s="6" t="str">
        <f>VLOOKUP(Tabella1[[#This Row],[COD. MACCHINA]],Tabella35[],2,FALSE)</f>
        <v>MANUALE</v>
      </c>
      <c r="H1324">
        <v>860</v>
      </c>
      <c r="I1324">
        <v>1000</v>
      </c>
      <c r="J1324" s="6">
        <f>Tabella1[[#This Row],[ASS. FINALI]]-Tabella1[[#This Row],[ASS.INIZIALI]]</f>
        <v>140</v>
      </c>
      <c r="K1324" t="s">
        <v>58</v>
      </c>
      <c r="L1324">
        <v>33</v>
      </c>
      <c r="M1324" s="6">
        <f>ROUNDDOWN(IF(Tabella1[[#This Row],[DOPPIO OPERATORE '[SI/NO']]]="SI",Tabella1[[#This Row],[DIFFERENZA]]/2,Tabella1[[#This Row],[DIFFERENZA]]),0)</f>
        <v>70</v>
      </c>
      <c r="O1324" s="6">
        <f>Tabella1[[#This Row],[DIFFERENZA EFFETTIVA SE DOPPIO OPERATORE]]-Tabella1[[#This Row],[SCARTI]]</f>
        <v>70</v>
      </c>
      <c r="P1324" s="4">
        <v>0.45833333333333331</v>
      </c>
      <c r="Q1324" s="4">
        <v>0.5</v>
      </c>
      <c r="R1324" s="5">
        <f>Tabella1[[#This Row],[ORA FINE MATTINA]]-Tabella1[[#This Row],[ORA INIZIO MATTINA]]</f>
        <v>4.1666666666666685E-2</v>
      </c>
      <c r="S1324" s="4"/>
      <c r="T1324" s="4"/>
      <c r="U1324" s="5">
        <f>Tabella1[[#This Row],[ORA FINE POMERIGGIO]]-Tabella1[[#This Row],[ORA INIZIO POMERIGGIO]]</f>
        <v>0</v>
      </c>
      <c r="V1324" s="5">
        <f>Tabella1[[#This Row],[TOT. TEMPO POMERIGGIO]]+Tabella1[[#This Row],[TOT. TEMPO MATTINA]]</f>
        <v>4.1666666666666685E-2</v>
      </c>
      <c r="W1324" s="7">
        <f>((HOUR(Tabella1[[#This Row],[TOT. ORE]])*60)+MINUTE(Tabella1[[#This Row],[TOT. ORE]]))</f>
        <v>60</v>
      </c>
      <c r="Y1324" s="6">
        <f>Tabella1[[#This Row],[TOT. MINUTI]]-Tabella1[[#This Row],[FERMO MACCHINA]]</f>
        <v>60</v>
      </c>
      <c r="Z1324" s="6">
        <f>ROUNDDOWN(Tabella1[[#This Row],[DIFFERENZA EFFETTIVA - SCARTI]]/Tabella1[[#This Row],[TEMPO EFFETTIVO]]*60,0)</f>
        <v>70</v>
      </c>
    </row>
    <row r="1325" spans="1:27" x14ac:dyDescent="0.25">
      <c r="A1325" s="1">
        <v>44734</v>
      </c>
      <c r="B1325">
        <v>2</v>
      </c>
      <c r="C1325" s="6" t="str">
        <f>VLOOKUP(Tabella1[[#This Row],[COD. OPERATORE]],Tabella3[],2,FALSE)</f>
        <v>DAVIDE</v>
      </c>
      <c r="D1325" t="s">
        <v>74</v>
      </c>
      <c r="E1325" t="s">
        <v>155</v>
      </c>
      <c r="F1325">
        <v>4</v>
      </c>
      <c r="G1325" s="6" t="str">
        <f>VLOOKUP(Tabella1[[#This Row],[COD. MACCHINA]],Tabella35[],2,FALSE)</f>
        <v>LASER VERDE</v>
      </c>
      <c r="H1325">
        <v>12791</v>
      </c>
      <c r="I1325">
        <v>13216</v>
      </c>
      <c r="J1325" s="6">
        <f>Tabella1[[#This Row],[ASS. FINALI]]-Tabella1[[#This Row],[ASS.INIZIALI]]</f>
        <v>425</v>
      </c>
      <c r="K1325" t="s">
        <v>20</v>
      </c>
      <c r="M1325" s="6">
        <f>ROUNDDOWN(IF(Tabella1[[#This Row],[DOPPIO OPERATORE '[SI/NO']]]="SI",Tabella1[[#This Row],[DIFFERENZA]]/2,Tabella1[[#This Row],[DIFFERENZA]]),0)</f>
        <v>425</v>
      </c>
      <c r="O1325" s="6">
        <f>Tabella1[[#This Row],[DIFFERENZA EFFETTIVA SE DOPPIO OPERATORE]]-Tabella1[[#This Row],[SCARTI]]</f>
        <v>425</v>
      </c>
      <c r="P1325" s="4">
        <v>0.58333333333333337</v>
      </c>
      <c r="Q1325" s="4">
        <v>0.75</v>
      </c>
      <c r="R1325" s="5">
        <f>Tabella1[[#This Row],[ORA FINE MATTINA]]-Tabella1[[#This Row],[ORA INIZIO MATTINA]]</f>
        <v>0.16666666666666663</v>
      </c>
      <c r="S1325" s="4"/>
      <c r="T1325" s="4"/>
      <c r="U1325" s="5">
        <f>Tabella1[[#This Row],[ORA FINE POMERIGGIO]]-Tabella1[[#This Row],[ORA INIZIO POMERIGGIO]]</f>
        <v>0</v>
      </c>
      <c r="V1325" s="5">
        <f>Tabella1[[#This Row],[TOT. TEMPO POMERIGGIO]]+Tabella1[[#This Row],[TOT. TEMPO MATTINA]]</f>
        <v>0.16666666666666663</v>
      </c>
      <c r="W1325" s="7">
        <f>((HOUR(Tabella1[[#This Row],[TOT. ORE]])*60)+MINUTE(Tabella1[[#This Row],[TOT. ORE]]))</f>
        <v>240</v>
      </c>
      <c r="Y1325" s="6">
        <f>Tabella1[[#This Row],[TOT. MINUTI]]-Tabella1[[#This Row],[FERMO MACCHINA]]</f>
        <v>240</v>
      </c>
      <c r="Z1325" s="6">
        <f>ROUNDDOWN(Tabella1[[#This Row],[DIFFERENZA EFFETTIVA - SCARTI]]/Tabella1[[#This Row],[TEMPO EFFETTIVO]]*60,0)</f>
        <v>106</v>
      </c>
    </row>
    <row r="1326" spans="1:27" x14ac:dyDescent="0.25">
      <c r="A1326" s="1">
        <v>44734</v>
      </c>
      <c r="B1326">
        <v>2</v>
      </c>
      <c r="C1326" s="6" t="str">
        <f>VLOOKUP(Tabella1[[#This Row],[COD. OPERATORE]],Tabella3[],2,FALSE)</f>
        <v>DAVIDE</v>
      </c>
      <c r="D1326" t="s">
        <v>74</v>
      </c>
      <c r="E1326" t="s">
        <v>255</v>
      </c>
      <c r="F1326">
        <v>22</v>
      </c>
      <c r="G1326" s="6" t="str">
        <f>VLOOKUP(Tabella1[[#This Row],[COD. MACCHINA]],Tabella35[],2,FALSE)</f>
        <v>LASER VIOLA</v>
      </c>
      <c r="H1326">
        <v>1300</v>
      </c>
      <c r="I1326">
        <v>1715</v>
      </c>
      <c r="J1326" s="6">
        <f>Tabella1[[#This Row],[ASS. FINALI]]-Tabella1[[#This Row],[ASS.INIZIALI]]</f>
        <v>415</v>
      </c>
      <c r="K1326" t="s">
        <v>20</v>
      </c>
      <c r="M1326" s="6">
        <f>ROUNDDOWN(IF(Tabella1[[#This Row],[DOPPIO OPERATORE '[SI/NO']]]="SI",Tabella1[[#This Row],[DIFFERENZA]]/2,Tabella1[[#This Row],[DIFFERENZA]]),0)</f>
        <v>415</v>
      </c>
      <c r="O1326" s="6">
        <f>Tabella1[[#This Row],[DIFFERENZA EFFETTIVA SE DOPPIO OPERATORE]]-Tabella1[[#This Row],[SCARTI]]</f>
        <v>415</v>
      </c>
      <c r="P1326" s="4">
        <v>0.58333333333333337</v>
      </c>
      <c r="Q1326" s="4">
        <v>0.75</v>
      </c>
      <c r="R1326" s="5">
        <f>Tabella1[[#This Row],[ORA FINE MATTINA]]-Tabella1[[#This Row],[ORA INIZIO MATTINA]]</f>
        <v>0.16666666666666663</v>
      </c>
      <c r="S1326" s="4"/>
      <c r="T1326" s="4"/>
      <c r="U1326" s="5">
        <f>Tabella1[[#This Row],[ORA FINE POMERIGGIO]]-Tabella1[[#This Row],[ORA INIZIO POMERIGGIO]]</f>
        <v>0</v>
      </c>
      <c r="V1326" s="5">
        <f>Tabella1[[#This Row],[TOT. TEMPO POMERIGGIO]]+Tabella1[[#This Row],[TOT. TEMPO MATTINA]]</f>
        <v>0.16666666666666663</v>
      </c>
      <c r="W1326" s="7">
        <f>((HOUR(Tabella1[[#This Row],[TOT. ORE]])*60)+MINUTE(Tabella1[[#This Row],[TOT. ORE]]))</f>
        <v>240</v>
      </c>
      <c r="Y1326" s="6">
        <f>Tabella1[[#This Row],[TOT. MINUTI]]-Tabella1[[#This Row],[FERMO MACCHINA]]</f>
        <v>240</v>
      </c>
      <c r="Z1326" s="6">
        <f>ROUNDDOWN(Tabella1[[#This Row],[DIFFERENZA EFFETTIVA - SCARTI]]/Tabella1[[#This Row],[TEMPO EFFETTIVO]]*60,0)</f>
        <v>103</v>
      </c>
    </row>
    <row r="1327" spans="1:27" x14ac:dyDescent="0.25">
      <c r="A1327" s="1">
        <v>44735</v>
      </c>
      <c r="B1327">
        <v>2</v>
      </c>
      <c r="C1327" s="6" t="str">
        <f>VLOOKUP(Tabella1[[#This Row],[COD. OPERATORE]],Tabella3[],2,FALSE)</f>
        <v>DAVIDE</v>
      </c>
      <c r="D1327" t="s">
        <v>74</v>
      </c>
      <c r="E1327" t="s">
        <v>155</v>
      </c>
      <c r="F1327">
        <v>4</v>
      </c>
      <c r="G1327" s="6" t="str">
        <f>VLOOKUP(Tabella1[[#This Row],[COD. MACCHINA]],Tabella35[],2,FALSE)</f>
        <v>LASER VERDE</v>
      </c>
      <c r="H1327">
        <v>13216</v>
      </c>
      <c r="I1327">
        <v>13630</v>
      </c>
      <c r="J1327" s="6">
        <f>Tabella1[[#This Row],[ASS. FINALI]]-Tabella1[[#This Row],[ASS.INIZIALI]]</f>
        <v>414</v>
      </c>
      <c r="K1327" t="s">
        <v>20</v>
      </c>
      <c r="M1327" s="6">
        <f>ROUNDDOWN(IF(Tabella1[[#This Row],[DOPPIO OPERATORE '[SI/NO']]]="SI",Tabella1[[#This Row],[DIFFERENZA]]/2,Tabella1[[#This Row],[DIFFERENZA]]),0)</f>
        <v>414</v>
      </c>
      <c r="O1327" s="6">
        <f>Tabella1[[#This Row],[DIFFERENZA EFFETTIVA SE DOPPIO OPERATORE]]-Tabella1[[#This Row],[SCARTI]]</f>
        <v>414</v>
      </c>
      <c r="P1327" s="4">
        <v>0.33333333333333331</v>
      </c>
      <c r="Q1327" s="4">
        <v>0.5</v>
      </c>
      <c r="R1327" s="5">
        <f>Tabella1[[#This Row],[ORA FINE MATTINA]]-Tabella1[[#This Row],[ORA INIZIO MATTINA]]</f>
        <v>0.16666666666666669</v>
      </c>
      <c r="S1327" s="4"/>
      <c r="T1327" s="4"/>
      <c r="U1327" s="5">
        <f>Tabella1[[#This Row],[ORA FINE POMERIGGIO]]-Tabella1[[#This Row],[ORA INIZIO POMERIGGIO]]</f>
        <v>0</v>
      </c>
      <c r="V1327" s="5">
        <f>Tabella1[[#This Row],[TOT. TEMPO POMERIGGIO]]+Tabella1[[#This Row],[TOT. TEMPO MATTINA]]</f>
        <v>0.16666666666666669</v>
      </c>
      <c r="W1327" s="7">
        <f>((HOUR(Tabella1[[#This Row],[TOT. ORE]])*60)+MINUTE(Tabella1[[#This Row],[TOT. ORE]]))</f>
        <v>240</v>
      </c>
      <c r="Y1327" s="6">
        <f>Tabella1[[#This Row],[TOT. MINUTI]]-Tabella1[[#This Row],[FERMO MACCHINA]]</f>
        <v>240</v>
      </c>
      <c r="Z1327" s="6">
        <f>ROUNDDOWN(Tabella1[[#This Row],[DIFFERENZA EFFETTIVA - SCARTI]]/Tabella1[[#This Row],[TEMPO EFFETTIVO]]*60,0)</f>
        <v>103</v>
      </c>
    </row>
    <row r="1328" spans="1:27" x14ac:dyDescent="0.25">
      <c r="A1328" s="1">
        <v>44735</v>
      </c>
      <c r="B1328">
        <v>2</v>
      </c>
      <c r="C1328" s="6" t="str">
        <f>VLOOKUP(Tabella1[[#This Row],[COD. OPERATORE]],Tabella3[],2,FALSE)</f>
        <v>DAVIDE</v>
      </c>
      <c r="D1328" t="s">
        <v>74</v>
      </c>
      <c r="E1328" t="s">
        <v>255</v>
      </c>
      <c r="F1328">
        <v>22</v>
      </c>
      <c r="G1328" s="6" t="str">
        <f>VLOOKUP(Tabella1[[#This Row],[COD. MACCHINA]],Tabella35[],2,FALSE)</f>
        <v>LASER VIOLA</v>
      </c>
      <c r="H1328">
        <v>1715</v>
      </c>
      <c r="I1328">
        <v>2005</v>
      </c>
      <c r="J1328" s="6">
        <f>Tabella1[[#This Row],[ASS. FINALI]]-Tabella1[[#This Row],[ASS.INIZIALI]]</f>
        <v>290</v>
      </c>
      <c r="K1328" t="s">
        <v>20</v>
      </c>
      <c r="M1328" s="6">
        <f>ROUNDDOWN(IF(Tabella1[[#This Row],[DOPPIO OPERATORE '[SI/NO']]]="SI",Tabella1[[#This Row],[DIFFERENZA]]/2,Tabella1[[#This Row],[DIFFERENZA]]),0)</f>
        <v>290</v>
      </c>
      <c r="O1328" s="6">
        <f>Tabella1[[#This Row],[DIFFERENZA EFFETTIVA SE DOPPIO OPERATORE]]-Tabella1[[#This Row],[SCARTI]]</f>
        <v>290</v>
      </c>
      <c r="P1328" s="4">
        <v>0.33333333333333331</v>
      </c>
      <c r="Q1328" s="4">
        <v>0.44791666666666669</v>
      </c>
      <c r="R1328" s="5">
        <f>Tabella1[[#This Row],[ORA FINE MATTINA]]-Tabella1[[#This Row],[ORA INIZIO MATTINA]]</f>
        <v>0.11458333333333337</v>
      </c>
      <c r="S1328" s="4"/>
      <c r="T1328" s="4"/>
      <c r="U1328" s="5">
        <f>Tabella1[[#This Row],[ORA FINE POMERIGGIO]]-Tabella1[[#This Row],[ORA INIZIO POMERIGGIO]]</f>
        <v>0</v>
      </c>
      <c r="V1328" s="5">
        <f>Tabella1[[#This Row],[TOT. TEMPO POMERIGGIO]]+Tabella1[[#This Row],[TOT. TEMPO MATTINA]]</f>
        <v>0.11458333333333337</v>
      </c>
      <c r="W1328" s="7">
        <f>((HOUR(Tabella1[[#This Row],[TOT. ORE]])*60)+MINUTE(Tabella1[[#This Row],[TOT. ORE]]))</f>
        <v>165</v>
      </c>
      <c r="Y1328" s="6">
        <f>Tabella1[[#This Row],[TOT. MINUTI]]-Tabella1[[#This Row],[FERMO MACCHINA]]</f>
        <v>165</v>
      </c>
      <c r="Z1328" s="6">
        <f>ROUNDDOWN(Tabella1[[#This Row],[DIFFERENZA EFFETTIVA - SCARTI]]/Tabella1[[#This Row],[TEMPO EFFETTIVO]]*60,0)</f>
        <v>105</v>
      </c>
    </row>
    <row r="1329" spans="1:27" x14ac:dyDescent="0.25">
      <c r="A1329" s="1">
        <v>44735</v>
      </c>
      <c r="B1329">
        <v>2</v>
      </c>
      <c r="C1329" s="6" t="str">
        <f>VLOOKUP(Tabella1[[#This Row],[COD. OPERATORE]],Tabella3[],2,FALSE)</f>
        <v>DAVIDE</v>
      </c>
      <c r="D1329" t="s">
        <v>74</v>
      </c>
      <c r="E1329" t="s">
        <v>182</v>
      </c>
      <c r="F1329">
        <v>22</v>
      </c>
      <c r="G1329" s="6" t="str">
        <f>VLOOKUP(Tabella1[[#This Row],[COD. MACCHINA]],Tabella35[],2,FALSE)</f>
        <v>LASER VIOLA</v>
      </c>
      <c r="H1329">
        <v>0</v>
      </c>
      <c r="I1329">
        <v>93</v>
      </c>
      <c r="J1329" s="6">
        <f>Tabella1[[#This Row],[ASS. FINALI]]-Tabella1[[#This Row],[ASS.INIZIALI]]</f>
        <v>93</v>
      </c>
      <c r="K1329" t="s">
        <v>20</v>
      </c>
      <c r="M1329" s="6">
        <f>ROUNDDOWN(IF(Tabella1[[#This Row],[DOPPIO OPERATORE '[SI/NO']]]="SI",Tabella1[[#This Row],[DIFFERENZA]]/2,Tabella1[[#This Row],[DIFFERENZA]]),0)</f>
        <v>93</v>
      </c>
      <c r="O1329" s="6">
        <f>Tabella1[[#This Row],[DIFFERENZA EFFETTIVA SE DOPPIO OPERATORE]]-Tabella1[[#This Row],[SCARTI]]</f>
        <v>93</v>
      </c>
      <c r="P1329" s="4">
        <v>0.44791666666666669</v>
      </c>
      <c r="Q1329" s="4">
        <v>0.5</v>
      </c>
      <c r="R1329" s="5">
        <f>Tabella1[[#This Row],[ORA FINE MATTINA]]-Tabella1[[#This Row],[ORA INIZIO MATTINA]]</f>
        <v>5.2083333333333315E-2</v>
      </c>
      <c r="S1329" s="4"/>
      <c r="T1329" s="4"/>
      <c r="U1329" s="5">
        <f>Tabella1[[#This Row],[ORA FINE POMERIGGIO]]-Tabella1[[#This Row],[ORA INIZIO POMERIGGIO]]</f>
        <v>0</v>
      </c>
      <c r="V1329" s="5">
        <f>Tabella1[[#This Row],[TOT. TEMPO POMERIGGIO]]+Tabella1[[#This Row],[TOT. TEMPO MATTINA]]</f>
        <v>5.2083333333333315E-2</v>
      </c>
      <c r="W1329" s="7">
        <f>((HOUR(Tabella1[[#This Row],[TOT. ORE]])*60)+MINUTE(Tabella1[[#This Row],[TOT. ORE]]))</f>
        <v>75</v>
      </c>
      <c r="Y1329" s="6">
        <f>Tabella1[[#This Row],[TOT. MINUTI]]-Tabella1[[#This Row],[FERMO MACCHINA]]</f>
        <v>75</v>
      </c>
      <c r="Z1329" s="6">
        <f>ROUNDDOWN(Tabella1[[#This Row],[DIFFERENZA EFFETTIVA - SCARTI]]/Tabella1[[#This Row],[TEMPO EFFETTIVO]]*60,0)</f>
        <v>74</v>
      </c>
    </row>
    <row r="1330" spans="1:27" x14ac:dyDescent="0.25">
      <c r="A1330" s="1">
        <v>44733</v>
      </c>
      <c r="B1330">
        <v>1</v>
      </c>
      <c r="C1330" s="6" t="str">
        <f>VLOOKUP(Tabella1[[#This Row],[COD. OPERATORE]],Tabella3[],2,FALSE)</f>
        <v>ROBY</v>
      </c>
      <c r="D1330" t="s">
        <v>56</v>
      </c>
      <c r="E1330" t="s">
        <v>73</v>
      </c>
      <c r="F1330" t="s">
        <v>64</v>
      </c>
      <c r="G1330" s="6" t="str">
        <f>VLOOKUP(Tabella1[[#This Row],[COD. MACCHINA]],Tabella35[],2,FALSE)</f>
        <v>MANUALE</v>
      </c>
      <c r="H1330">
        <v>50</v>
      </c>
      <c r="I1330">
        <v>250</v>
      </c>
      <c r="J1330" s="6">
        <f>Tabella1[[#This Row],[ASS. FINALI]]-Tabella1[[#This Row],[ASS.INIZIALI]]</f>
        <v>200</v>
      </c>
      <c r="K1330" t="s">
        <v>20</v>
      </c>
      <c r="M1330" s="6">
        <f>ROUNDDOWN(IF(Tabella1[[#This Row],[DOPPIO OPERATORE '[SI/NO']]]="SI",Tabella1[[#This Row],[DIFFERENZA]]/2,Tabella1[[#This Row],[DIFFERENZA]]),0)</f>
        <v>200</v>
      </c>
      <c r="O1330" s="6">
        <f>Tabella1[[#This Row],[DIFFERENZA EFFETTIVA SE DOPPIO OPERATORE]]-Tabella1[[#This Row],[SCARTI]]</f>
        <v>200</v>
      </c>
      <c r="P1330" s="4">
        <v>0.43124999999999997</v>
      </c>
      <c r="Q1330" s="4">
        <v>0.46111111111111108</v>
      </c>
      <c r="R1330" s="5">
        <f>Tabella1[[#This Row],[ORA FINE MATTINA]]-Tabella1[[#This Row],[ORA INIZIO MATTINA]]</f>
        <v>2.9861111111111116E-2</v>
      </c>
      <c r="S1330" s="4"/>
      <c r="T1330" s="4"/>
      <c r="U1330" s="5">
        <f>Tabella1[[#This Row],[ORA FINE POMERIGGIO]]-Tabella1[[#This Row],[ORA INIZIO POMERIGGIO]]</f>
        <v>0</v>
      </c>
      <c r="V1330" s="5">
        <f>Tabella1[[#This Row],[TOT. TEMPO POMERIGGIO]]+Tabella1[[#This Row],[TOT. TEMPO MATTINA]]</f>
        <v>2.9861111111111116E-2</v>
      </c>
      <c r="W1330" s="7">
        <f>((HOUR(Tabella1[[#This Row],[TOT. ORE]])*60)+MINUTE(Tabella1[[#This Row],[TOT. ORE]]))</f>
        <v>43</v>
      </c>
      <c r="Y1330" s="6">
        <f>Tabella1[[#This Row],[TOT. MINUTI]]-Tabella1[[#This Row],[FERMO MACCHINA]]</f>
        <v>43</v>
      </c>
      <c r="Z1330" s="6">
        <f>ROUNDDOWN(Tabella1[[#This Row],[DIFFERENZA EFFETTIVA - SCARTI]]/Tabella1[[#This Row],[TEMPO EFFETTIVO]]*60,0)</f>
        <v>279</v>
      </c>
      <c r="AA1330" t="s">
        <v>450</v>
      </c>
    </row>
    <row r="1331" spans="1:27" x14ac:dyDescent="0.25">
      <c r="A1331" s="1">
        <v>44733</v>
      </c>
      <c r="B1331">
        <v>1</v>
      </c>
      <c r="C1331" s="6" t="str">
        <f>VLOOKUP(Tabella1[[#This Row],[COD. OPERATORE]],Tabella3[],2,FALSE)</f>
        <v>ROBY</v>
      </c>
      <c r="D1331" t="s">
        <v>54</v>
      </c>
      <c r="E1331" t="s">
        <v>465</v>
      </c>
      <c r="F1331" t="s">
        <v>64</v>
      </c>
      <c r="G1331" s="6" t="str">
        <f>VLOOKUP(Tabella1[[#This Row],[COD. MACCHINA]],Tabella35[],2,FALSE)</f>
        <v>MANUALE</v>
      </c>
      <c r="H1331">
        <v>0</v>
      </c>
      <c r="I1331">
        <v>14000</v>
      </c>
      <c r="J1331" s="6">
        <f>Tabella1[[#This Row],[ASS. FINALI]]-Tabella1[[#This Row],[ASS.INIZIALI]]</f>
        <v>14000</v>
      </c>
      <c r="K1331" t="s">
        <v>20</v>
      </c>
      <c r="M1331" s="6">
        <f>ROUNDDOWN(IF(Tabella1[[#This Row],[DOPPIO OPERATORE '[SI/NO']]]="SI",Tabella1[[#This Row],[DIFFERENZA]]/2,Tabella1[[#This Row],[DIFFERENZA]]),0)</f>
        <v>14000</v>
      </c>
      <c r="O1331" s="6">
        <f>Tabella1[[#This Row],[DIFFERENZA EFFETTIVA SE DOPPIO OPERATORE]]-Tabella1[[#This Row],[SCARTI]]</f>
        <v>14000</v>
      </c>
      <c r="P1331" s="4">
        <v>0.46180555555555558</v>
      </c>
      <c r="Q1331" s="4">
        <v>0.4861111111111111</v>
      </c>
      <c r="R1331" s="5">
        <f>Tabella1[[#This Row],[ORA FINE MATTINA]]-Tabella1[[#This Row],[ORA INIZIO MATTINA]]</f>
        <v>2.4305555555555525E-2</v>
      </c>
      <c r="S1331" s="4"/>
      <c r="T1331" s="4"/>
      <c r="U1331" s="5">
        <f>Tabella1[[#This Row],[ORA FINE POMERIGGIO]]-Tabella1[[#This Row],[ORA INIZIO POMERIGGIO]]</f>
        <v>0</v>
      </c>
      <c r="V1331" s="5">
        <f>Tabella1[[#This Row],[TOT. TEMPO POMERIGGIO]]+Tabella1[[#This Row],[TOT. TEMPO MATTINA]]</f>
        <v>2.4305555555555525E-2</v>
      </c>
      <c r="W1331" s="7">
        <f>((HOUR(Tabella1[[#This Row],[TOT. ORE]])*60)+MINUTE(Tabella1[[#This Row],[TOT. ORE]]))</f>
        <v>35</v>
      </c>
      <c r="Y1331" s="6">
        <f>Tabella1[[#This Row],[TOT. MINUTI]]-Tabella1[[#This Row],[FERMO MACCHINA]]</f>
        <v>35</v>
      </c>
      <c r="Z1331" s="6">
        <f>ROUNDDOWN(Tabella1[[#This Row],[DIFFERENZA EFFETTIVA - SCARTI]]/Tabella1[[#This Row],[TEMPO EFFETTIVO]]*60,0)</f>
        <v>24000</v>
      </c>
      <c r="AA1331" t="s">
        <v>450</v>
      </c>
    </row>
    <row r="1332" spans="1:27" x14ac:dyDescent="0.25">
      <c r="A1332" s="1">
        <v>44733</v>
      </c>
      <c r="B1332">
        <v>1</v>
      </c>
      <c r="C1332" s="6" t="str">
        <f>VLOOKUP(Tabella1[[#This Row],[COD. OPERATORE]],Tabella3[],2,FALSE)</f>
        <v>ROBY</v>
      </c>
      <c r="D1332" t="s">
        <v>56</v>
      </c>
      <c r="E1332" t="s">
        <v>95</v>
      </c>
      <c r="F1332" t="s">
        <v>64</v>
      </c>
      <c r="G1332" s="6" t="str">
        <f>VLOOKUP(Tabella1[[#This Row],[COD. MACCHINA]],Tabella35[],2,FALSE)</f>
        <v>MANUALE</v>
      </c>
      <c r="H1332">
        <v>350</v>
      </c>
      <c r="I1332">
        <v>580</v>
      </c>
      <c r="J1332" s="6">
        <f>Tabella1[[#This Row],[ASS. FINALI]]-Tabella1[[#This Row],[ASS.INIZIALI]]</f>
        <v>230</v>
      </c>
      <c r="K1332" t="s">
        <v>20</v>
      </c>
      <c r="M1332" s="6">
        <f>ROUNDDOWN(IF(Tabella1[[#This Row],[DOPPIO OPERATORE '[SI/NO']]]="SI",Tabella1[[#This Row],[DIFFERENZA]]/2,Tabella1[[#This Row],[DIFFERENZA]]),0)</f>
        <v>230</v>
      </c>
      <c r="O1332" s="6">
        <f>Tabella1[[#This Row],[DIFFERENZA EFFETTIVA SE DOPPIO OPERATORE]]-Tabella1[[#This Row],[SCARTI]]</f>
        <v>230</v>
      </c>
      <c r="P1332" s="4">
        <v>0.4861111111111111</v>
      </c>
      <c r="Q1332" s="4">
        <v>0.72916666666666663</v>
      </c>
      <c r="R1332" s="5">
        <f>Tabella1[[#This Row],[ORA FINE MATTINA]]-Tabella1[[#This Row],[ORA INIZIO MATTINA]]</f>
        <v>0.24305555555555552</v>
      </c>
      <c r="S1332" s="4"/>
      <c r="T1332" s="4"/>
      <c r="U1332" s="5">
        <f>Tabella1[[#This Row],[ORA FINE POMERIGGIO]]-Tabella1[[#This Row],[ORA INIZIO POMERIGGIO]]</f>
        <v>0</v>
      </c>
      <c r="V1332" s="5">
        <f>Tabella1[[#This Row],[TOT. TEMPO POMERIGGIO]]+Tabella1[[#This Row],[TOT. TEMPO MATTINA]]</f>
        <v>0.24305555555555552</v>
      </c>
      <c r="W1332" s="7">
        <f>((HOUR(Tabella1[[#This Row],[TOT. ORE]])*60)+MINUTE(Tabella1[[#This Row],[TOT. ORE]]))</f>
        <v>350</v>
      </c>
      <c r="Y1332" s="6">
        <f>Tabella1[[#This Row],[TOT. MINUTI]]-Tabella1[[#This Row],[FERMO MACCHINA]]</f>
        <v>350</v>
      </c>
      <c r="Z1332" s="6">
        <f>ROUNDDOWN(Tabella1[[#This Row],[DIFFERENZA EFFETTIVA - SCARTI]]/Tabella1[[#This Row],[TEMPO EFFETTIVO]]*60,0)</f>
        <v>39</v>
      </c>
      <c r="AA1332" t="s">
        <v>450</v>
      </c>
    </row>
    <row r="1333" spans="1:27" x14ac:dyDescent="0.25">
      <c r="A1333" s="1">
        <v>44734</v>
      </c>
      <c r="B1333">
        <v>1</v>
      </c>
      <c r="C1333" s="6" t="str">
        <f>VLOOKUP(Tabella1[[#This Row],[COD. OPERATORE]],Tabella3[],2,FALSE)</f>
        <v>ROBY</v>
      </c>
      <c r="D1333" t="s">
        <v>56</v>
      </c>
      <c r="E1333" t="s">
        <v>108</v>
      </c>
      <c r="F1333" t="s">
        <v>64</v>
      </c>
      <c r="G1333" s="6" t="str">
        <f>VLOOKUP(Tabella1[[#This Row],[COD. MACCHINA]],Tabella35[],2,FALSE)</f>
        <v>MANUALE</v>
      </c>
      <c r="H1333">
        <v>0</v>
      </c>
      <c r="I1333">
        <v>800</v>
      </c>
      <c r="J1333" s="6">
        <f>Tabella1[[#This Row],[ASS. FINALI]]-Tabella1[[#This Row],[ASS.INIZIALI]]</f>
        <v>800</v>
      </c>
      <c r="K1333" t="s">
        <v>20</v>
      </c>
      <c r="M1333" s="6">
        <f>ROUNDDOWN(IF(Tabella1[[#This Row],[DOPPIO OPERATORE '[SI/NO']]]="SI",Tabella1[[#This Row],[DIFFERENZA]]/2,Tabella1[[#This Row],[DIFFERENZA]]),0)</f>
        <v>800</v>
      </c>
      <c r="O1333" s="6">
        <f>Tabella1[[#This Row],[DIFFERENZA EFFETTIVA SE DOPPIO OPERATORE]]-Tabella1[[#This Row],[SCARTI]]</f>
        <v>800</v>
      </c>
      <c r="P1333" s="4">
        <v>0.33333333333333331</v>
      </c>
      <c r="Q1333" s="4">
        <v>0.45833333333333331</v>
      </c>
      <c r="R1333" s="5">
        <f>Tabella1[[#This Row],[ORA FINE MATTINA]]-Tabella1[[#This Row],[ORA INIZIO MATTINA]]</f>
        <v>0.125</v>
      </c>
      <c r="S1333" s="4"/>
      <c r="T1333" s="4"/>
      <c r="U1333" s="5">
        <f>Tabella1[[#This Row],[ORA FINE POMERIGGIO]]-Tabella1[[#This Row],[ORA INIZIO POMERIGGIO]]</f>
        <v>0</v>
      </c>
      <c r="V1333" s="5">
        <f>Tabella1[[#This Row],[TOT. TEMPO POMERIGGIO]]+Tabella1[[#This Row],[TOT. TEMPO MATTINA]]</f>
        <v>0.125</v>
      </c>
      <c r="W1333" s="7">
        <f>((HOUR(Tabella1[[#This Row],[TOT. ORE]])*60)+MINUTE(Tabella1[[#This Row],[TOT. ORE]]))</f>
        <v>180</v>
      </c>
      <c r="Y1333" s="6">
        <f>Tabella1[[#This Row],[TOT. MINUTI]]-Tabella1[[#This Row],[FERMO MACCHINA]]</f>
        <v>180</v>
      </c>
      <c r="Z1333" s="6">
        <f>ROUNDDOWN(Tabella1[[#This Row],[DIFFERENZA EFFETTIVA - SCARTI]]/Tabella1[[#This Row],[TEMPO EFFETTIVO]]*60,0)</f>
        <v>266</v>
      </c>
      <c r="AA1333" t="s">
        <v>440</v>
      </c>
    </row>
    <row r="1334" spans="1:27" x14ac:dyDescent="0.25">
      <c r="A1334" s="1">
        <v>44734</v>
      </c>
      <c r="B1334">
        <v>1</v>
      </c>
      <c r="C1334" s="6" t="str">
        <f>VLOOKUP(Tabella1[[#This Row],[COD. OPERATORE]],Tabella3[],2,FALSE)</f>
        <v>ROBY</v>
      </c>
      <c r="D1334" t="s">
        <v>56</v>
      </c>
      <c r="E1334" t="s">
        <v>162</v>
      </c>
      <c r="F1334" t="s">
        <v>64</v>
      </c>
      <c r="G1334" s="6" t="str">
        <f>VLOOKUP(Tabella1[[#This Row],[COD. MACCHINA]],Tabella35[],2,FALSE)</f>
        <v>MANUALE</v>
      </c>
      <c r="H1334">
        <v>0</v>
      </c>
      <c r="I1334">
        <v>200</v>
      </c>
      <c r="J1334" s="6">
        <f>Tabella1[[#This Row],[ASS. FINALI]]-Tabella1[[#This Row],[ASS.INIZIALI]]</f>
        <v>200</v>
      </c>
      <c r="K1334" t="s">
        <v>20</v>
      </c>
      <c r="M1334" s="6">
        <f>ROUNDDOWN(IF(Tabella1[[#This Row],[DOPPIO OPERATORE '[SI/NO']]]="SI",Tabella1[[#This Row],[DIFFERENZA]]/2,Tabella1[[#This Row],[DIFFERENZA]]),0)</f>
        <v>200</v>
      </c>
      <c r="O1334" s="6">
        <f>Tabella1[[#This Row],[DIFFERENZA EFFETTIVA SE DOPPIO OPERATORE]]-Tabella1[[#This Row],[SCARTI]]</f>
        <v>200</v>
      </c>
      <c r="P1334" s="4">
        <v>0.45833333333333331</v>
      </c>
      <c r="Q1334" s="4">
        <v>0.5</v>
      </c>
      <c r="R1334" s="5">
        <f>Tabella1[[#This Row],[ORA FINE MATTINA]]-Tabella1[[#This Row],[ORA INIZIO MATTINA]]</f>
        <v>4.1666666666666685E-2</v>
      </c>
      <c r="S1334" s="4">
        <v>0.5625</v>
      </c>
      <c r="T1334" s="4">
        <v>0.57291666666666663</v>
      </c>
      <c r="U1334" s="5">
        <f>Tabella1[[#This Row],[ORA FINE POMERIGGIO]]-Tabella1[[#This Row],[ORA INIZIO POMERIGGIO]]</f>
        <v>1.041666666666663E-2</v>
      </c>
      <c r="V1334" s="5">
        <f>Tabella1[[#This Row],[TOT. TEMPO POMERIGGIO]]+Tabella1[[#This Row],[TOT. TEMPO MATTINA]]</f>
        <v>5.2083333333333315E-2</v>
      </c>
      <c r="W1334" s="7">
        <f>((HOUR(Tabella1[[#This Row],[TOT. ORE]])*60)+MINUTE(Tabella1[[#This Row],[TOT. ORE]]))</f>
        <v>75</v>
      </c>
      <c r="Y1334" s="6">
        <f>Tabella1[[#This Row],[TOT. MINUTI]]-Tabella1[[#This Row],[FERMO MACCHINA]]</f>
        <v>75</v>
      </c>
      <c r="Z1334" s="6">
        <f>ROUNDDOWN(Tabella1[[#This Row],[DIFFERENZA EFFETTIVA - SCARTI]]/Tabella1[[#This Row],[TEMPO EFFETTIVO]]*60,0)</f>
        <v>160</v>
      </c>
      <c r="AA1334" t="s">
        <v>450</v>
      </c>
    </row>
    <row r="1335" spans="1:27" x14ac:dyDescent="0.25">
      <c r="A1335" s="1">
        <v>44734</v>
      </c>
      <c r="B1335">
        <v>1</v>
      </c>
      <c r="C1335" s="6" t="str">
        <f>VLOOKUP(Tabella1[[#This Row],[COD. OPERATORE]],Tabella3[],2,FALSE)</f>
        <v>ROBY</v>
      </c>
      <c r="D1335" t="s">
        <v>56</v>
      </c>
      <c r="E1335" t="s">
        <v>473</v>
      </c>
      <c r="F1335">
        <v>1</v>
      </c>
      <c r="G1335" s="6" t="str">
        <f>VLOOKUP(Tabella1[[#This Row],[COD. MACCHINA]],Tabella35[],2,FALSE)</f>
        <v>TRAPANO A COLONNA</v>
      </c>
      <c r="H1335">
        <v>0</v>
      </c>
      <c r="I1335">
        <v>500</v>
      </c>
      <c r="J1335" s="6">
        <f>Tabella1[[#This Row],[ASS. FINALI]]-Tabella1[[#This Row],[ASS.INIZIALI]]</f>
        <v>500</v>
      </c>
      <c r="K1335" t="s">
        <v>20</v>
      </c>
      <c r="M1335" s="6">
        <f>ROUNDDOWN(IF(Tabella1[[#This Row],[DOPPIO OPERATORE '[SI/NO']]]="SI",Tabella1[[#This Row],[DIFFERENZA]]/2,Tabella1[[#This Row],[DIFFERENZA]]),0)</f>
        <v>500</v>
      </c>
      <c r="O1335" s="6">
        <f>Tabella1[[#This Row],[DIFFERENZA EFFETTIVA SE DOPPIO OPERATORE]]-Tabella1[[#This Row],[SCARTI]]</f>
        <v>500</v>
      </c>
      <c r="P1335" s="4">
        <v>0.57638888888888895</v>
      </c>
      <c r="Q1335" s="4">
        <v>0.64236111111111105</v>
      </c>
      <c r="R1335" s="5">
        <f>Tabella1[[#This Row],[ORA FINE MATTINA]]-Tabella1[[#This Row],[ORA INIZIO MATTINA]]</f>
        <v>6.5972222222222099E-2</v>
      </c>
      <c r="S1335" s="4"/>
      <c r="T1335" s="4"/>
      <c r="U1335" s="5">
        <f>Tabella1[[#This Row],[ORA FINE POMERIGGIO]]-Tabella1[[#This Row],[ORA INIZIO POMERIGGIO]]</f>
        <v>0</v>
      </c>
      <c r="V1335" s="5">
        <f>Tabella1[[#This Row],[TOT. TEMPO POMERIGGIO]]+Tabella1[[#This Row],[TOT. TEMPO MATTINA]]</f>
        <v>6.5972222222222099E-2</v>
      </c>
      <c r="W1335" s="7">
        <f>((HOUR(Tabella1[[#This Row],[TOT. ORE]])*60)+MINUTE(Tabella1[[#This Row],[TOT. ORE]]))</f>
        <v>95</v>
      </c>
      <c r="Y1335" s="6">
        <f>Tabella1[[#This Row],[TOT. MINUTI]]-Tabella1[[#This Row],[FERMO MACCHINA]]</f>
        <v>95</v>
      </c>
      <c r="Z1335" s="6">
        <f>ROUNDDOWN(Tabella1[[#This Row],[DIFFERENZA EFFETTIVA - SCARTI]]/Tabella1[[#This Row],[TEMPO EFFETTIVO]]*60,0)</f>
        <v>315</v>
      </c>
    </row>
    <row r="1336" spans="1:27" x14ac:dyDescent="0.25">
      <c r="A1336" s="1">
        <v>44734</v>
      </c>
      <c r="B1336">
        <v>1</v>
      </c>
      <c r="C1336" s="6" t="str">
        <f>VLOOKUP(Tabella1[[#This Row],[COD. OPERATORE]],Tabella3[],2,FALSE)</f>
        <v>ROBY</v>
      </c>
      <c r="D1336" t="s">
        <v>56</v>
      </c>
      <c r="E1336" t="s">
        <v>86</v>
      </c>
      <c r="F1336" t="s">
        <v>64</v>
      </c>
      <c r="G1336" s="6" t="str">
        <f>VLOOKUP(Tabella1[[#This Row],[COD. MACCHINA]],Tabella35[],2,FALSE)</f>
        <v>MANUALE</v>
      </c>
      <c r="H1336">
        <v>200</v>
      </c>
      <c r="I1336">
        <v>650</v>
      </c>
      <c r="J1336" s="6">
        <f>Tabella1[[#This Row],[ASS. FINALI]]-Tabella1[[#This Row],[ASS.INIZIALI]]</f>
        <v>450</v>
      </c>
      <c r="K1336" t="s">
        <v>20</v>
      </c>
      <c r="M1336" s="6">
        <f>ROUNDDOWN(IF(Tabella1[[#This Row],[DOPPIO OPERATORE '[SI/NO']]]="SI",Tabella1[[#This Row],[DIFFERENZA]]/2,Tabella1[[#This Row],[DIFFERENZA]]),0)</f>
        <v>450</v>
      </c>
      <c r="O1336" s="6">
        <f>Tabella1[[#This Row],[DIFFERENZA EFFETTIVA SE DOPPIO OPERATORE]]-Tabella1[[#This Row],[SCARTI]]</f>
        <v>450</v>
      </c>
      <c r="P1336" s="4">
        <v>0.64236111111111105</v>
      </c>
      <c r="Q1336" s="4">
        <v>0.72916666666666663</v>
      </c>
      <c r="R1336" s="5">
        <f>Tabella1[[#This Row],[ORA FINE MATTINA]]-Tabella1[[#This Row],[ORA INIZIO MATTINA]]</f>
        <v>8.680555555555558E-2</v>
      </c>
      <c r="S1336" s="4"/>
      <c r="T1336" s="4"/>
      <c r="U1336" s="5">
        <f>Tabella1[[#This Row],[ORA FINE POMERIGGIO]]-Tabella1[[#This Row],[ORA INIZIO POMERIGGIO]]</f>
        <v>0</v>
      </c>
      <c r="V1336" s="5">
        <f>Tabella1[[#This Row],[TOT. TEMPO POMERIGGIO]]+Tabella1[[#This Row],[TOT. TEMPO MATTINA]]</f>
        <v>8.680555555555558E-2</v>
      </c>
      <c r="W1336" s="7">
        <f>((HOUR(Tabella1[[#This Row],[TOT. ORE]])*60)+MINUTE(Tabella1[[#This Row],[TOT. ORE]]))</f>
        <v>125</v>
      </c>
      <c r="Y1336" s="6">
        <f>Tabella1[[#This Row],[TOT. MINUTI]]-Tabella1[[#This Row],[FERMO MACCHINA]]</f>
        <v>125</v>
      </c>
      <c r="Z1336" s="6">
        <f>ROUNDDOWN(Tabella1[[#This Row],[DIFFERENZA EFFETTIVA - SCARTI]]/Tabella1[[#This Row],[TEMPO EFFETTIVO]]*60,0)</f>
        <v>216</v>
      </c>
    </row>
    <row r="1337" spans="1:27" x14ac:dyDescent="0.25">
      <c r="A1337" s="1">
        <v>44735</v>
      </c>
      <c r="B1337">
        <v>1</v>
      </c>
      <c r="C1337" s="6" t="str">
        <f>VLOOKUP(Tabella1[[#This Row],[COD. OPERATORE]],Tabella3[],2,FALSE)</f>
        <v>ROBY</v>
      </c>
      <c r="D1337" t="s">
        <v>56</v>
      </c>
      <c r="E1337" t="s">
        <v>86</v>
      </c>
      <c r="F1337" t="s">
        <v>64</v>
      </c>
      <c r="G1337" s="6" t="str">
        <f>VLOOKUP(Tabella1[[#This Row],[COD. MACCHINA]],Tabella35[],2,FALSE)</f>
        <v>MANUALE</v>
      </c>
      <c r="H1337">
        <v>650</v>
      </c>
      <c r="I1337">
        <v>1750</v>
      </c>
      <c r="J1337" s="6">
        <f>Tabella1[[#This Row],[ASS. FINALI]]-Tabella1[[#This Row],[ASS.INIZIALI]]</f>
        <v>1100</v>
      </c>
      <c r="K1337" t="s">
        <v>20</v>
      </c>
      <c r="M1337" s="6">
        <f>ROUNDDOWN(IF(Tabella1[[#This Row],[DOPPIO OPERATORE '[SI/NO']]]="SI",Tabella1[[#This Row],[DIFFERENZA]]/2,Tabella1[[#This Row],[DIFFERENZA]]),0)</f>
        <v>1100</v>
      </c>
      <c r="O1337" s="6">
        <f>Tabella1[[#This Row],[DIFFERENZA EFFETTIVA SE DOPPIO OPERATORE]]-Tabella1[[#This Row],[SCARTI]]</f>
        <v>1100</v>
      </c>
      <c r="P1337" s="4">
        <v>0.33333333333333331</v>
      </c>
      <c r="Q1337" s="4">
        <v>0.5</v>
      </c>
      <c r="R1337" s="5">
        <f>Tabella1[[#This Row],[ORA FINE MATTINA]]-Tabella1[[#This Row],[ORA INIZIO MATTINA]]</f>
        <v>0.16666666666666669</v>
      </c>
      <c r="S1337" s="4"/>
      <c r="T1337" s="4"/>
      <c r="U1337" s="5">
        <f>Tabella1[[#This Row],[ORA FINE POMERIGGIO]]-Tabella1[[#This Row],[ORA INIZIO POMERIGGIO]]</f>
        <v>0</v>
      </c>
      <c r="V1337" s="5">
        <f>Tabella1[[#This Row],[TOT. TEMPO POMERIGGIO]]+Tabella1[[#This Row],[TOT. TEMPO MATTINA]]</f>
        <v>0.16666666666666669</v>
      </c>
      <c r="W1337" s="7">
        <f>((HOUR(Tabella1[[#This Row],[TOT. ORE]])*60)+MINUTE(Tabella1[[#This Row],[TOT. ORE]]))</f>
        <v>240</v>
      </c>
      <c r="Y1337" s="6">
        <f>Tabella1[[#This Row],[TOT. MINUTI]]-Tabella1[[#This Row],[FERMO MACCHINA]]</f>
        <v>240</v>
      </c>
      <c r="Z1337" s="6">
        <f>ROUNDDOWN(Tabella1[[#This Row],[DIFFERENZA EFFETTIVA - SCARTI]]/Tabella1[[#This Row],[TEMPO EFFETTIVO]]*60,0)</f>
        <v>275</v>
      </c>
    </row>
    <row r="1338" spans="1:27" x14ac:dyDescent="0.25">
      <c r="A1338" s="1">
        <v>44735</v>
      </c>
      <c r="B1338">
        <v>1</v>
      </c>
      <c r="C1338" s="6" t="str">
        <f>VLOOKUP(Tabella1[[#This Row],[COD. OPERATORE]],Tabella3[],2,FALSE)</f>
        <v>ROBY</v>
      </c>
      <c r="D1338" t="s">
        <v>130</v>
      </c>
      <c r="E1338" t="s">
        <v>155</v>
      </c>
      <c r="F1338">
        <v>4</v>
      </c>
      <c r="G1338" s="6" t="str">
        <f>VLOOKUP(Tabella1[[#This Row],[COD. MACCHINA]],Tabella35[],2,FALSE)</f>
        <v>LASER VERDE</v>
      </c>
      <c r="H1338">
        <v>13630</v>
      </c>
      <c r="I1338">
        <v>14036</v>
      </c>
      <c r="J1338" s="6">
        <f>Tabella1[[#This Row],[ASS. FINALI]]-Tabella1[[#This Row],[ASS.INIZIALI]]</f>
        <v>406</v>
      </c>
      <c r="K1338" t="s">
        <v>20</v>
      </c>
      <c r="M1338" s="6">
        <f>ROUNDDOWN(IF(Tabella1[[#This Row],[DOPPIO OPERATORE '[SI/NO']]]="SI",Tabella1[[#This Row],[DIFFERENZA]]/2,Tabella1[[#This Row],[DIFFERENZA]]),0)</f>
        <v>406</v>
      </c>
      <c r="O1338" s="6">
        <f>Tabella1[[#This Row],[DIFFERENZA EFFETTIVA SE DOPPIO OPERATORE]]-Tabella1[[#This Row],[SCARTI]]</f>
        <v>406</v>
      </c>
      <c r="P1338" s="4">
        <v>0.5625</v>
      </c>
      <c r="Q1338" s="4">
        <v>0.72916666666666663</v>
      </c>
      <c r="R1338" s="5">
        <f>Tabella1[[#This Row],[ORA FINE MATTINA]]-Tabella1[[#This Row],[ORA INIZIO MATTINA]]</f>
        <v>0.16666666666666663</v>
      </c>
      <c r="S1338" s="4"/>
      <c r="T1338" s="4"/>
      <c r="U1338" s="5">
        <f>Tabella1[[#This Row],[ORA FINE POMERIGGIO]]-Tabella1[[#This Row],[ORA INIZIO POMERIGGIO]]</f>
        <v>0</v>
      </c>
      <c r="V1338" s="5">
        <f>Tabella1[[#This Row],[TOT. TEMPO POMERIGGIO]]+Tabella1[[#This Row],[TOT. TEMPO MATTINA]]</f>
        <v>0.16666666666666663</v>
      </c>
      <c r="W1338" s="7">
        <f>((HOUR(Tabella1[[#This Row],[TOT. ORE]])*60)+MINUTE(Tabella1[[#This Row],[TOT. ORE]]))</f>
        <v>240</v>
      </c>
      <c r="Y1338" s="6">
        <f>Tabella1[[#This Row],[TOT. MINUTI]]-Tabella1[[#This Row],[FERMO MACCHINA]]</f>
        <v>240</v>
      </c>
      <c r="Z1338" s="6">
        <f>ROUNDDOWN(Tabella1[[#This Row],[DIFFERENZA EFFETTIVA - SCARTI]]/Tabella1[[#This Row],[TEMPO EFFETTIVO]]*60,0)</f>
        <v>101</v>
      </c>
    </row>
    <row r="1339" spans="1:27" x14ac:dyDescent="0.25">
      <c r="A1339" s="1">
        <v>44735</v>
      </c>
      <c r="B1339">
        <v>1</v>
      </c>
      <c r="C1339" s="6" t="str">
        <f>VLOOKUP(Tabella1[[#This Row],[COD. OPERATORE]],Tabella3[],2,FALSE)</f>
        <v>ROBY</v>
      </c>
      <c r="D1339" t="s">
        <v>74</v>
      </c>
      <c r="E1339" t="s">
        <v>182</v>
      </c>
      <c r="F1339">
        <v>22</v>
      </c>
      <c r="G1339" s="6" t="str">
        <f>VLOOKUP(Tabella1[[#This Row],[COD. MACCHINA]],Tabella35[],2,FALSE)</f>
        <v>LASER VIOLA</v>
      </c>
      <c r="H1339">
        <v>93</v>
      </c>
      <c r="I1339">
        <v>505</v>
      </c>
      <c r="J1339" s="6">
        <f>Tabella1[[#This Row],[ASS. FINALI]]-Tabella1[[#This Row],[ASS.INIZIALI]]</f>
        <v>412</v>
      </c>
      <c r="K1339" t="s">
        <v>20</v>
      </c>
      <c r="M1339" s="6">
        <f>ROUNDDOWN(IF(Tabella1[[#This Row],[DOPPIO OPERATORE '[SI/NO']]]="SI",Tabella1[[#This Row],[DIFFERENZA]]/2,Tabella1[[#This Row],[DIFFERENZA]]),0)</f>
        <v>412</v>
      </c>
      <c r="O1339" s="6">
        <f>Tabella1[[#This Row],[DIFFERENZA EFFETTIVA SE DOPPIO OPERATORE]]-Tabella1[[#This Row],[SCARTI]]</f>
        <v>412</v>
      </c>
      <c r="P1339" s="4">
        <v>0.5625</v>
      </c>
      <c r="Q1339" s="4">
        <v>0.72916666666666663</v>
      </c>
      <c r="R1339" s="5">
        <f>Tabella1[[#This Row],[ORA FINE MATTINA]]-Tabella1[[#This Row],[ORA INIZIO MATTINA]]</f>
        <v>0.16666666666666663</v>
      </c>
      <c r="S1339" s="4"/>
      <c r="T1339" s="4"/>
      <c r="U1339" s="5">
        <f>Tabella1[[#This Row],[ORA FINE POMERIGGIO]]-Tabella1[[#This Row],[ORA INIZIO POMERIGGIO]]</f>
        <v>0</v>
      </c>
      <c r="V1339" s="5">
        <f>Tabella1[[#This Row],[TOT. TEMPO POMERIGGIO]]+Tabella1[[#This Row],[TOT. TEMPO MATTINA]]</f>
        <v>0.16666666666666663</v>
      </c>
      <c r="W1339" s="7">
        <f>((HOUR(Tabella1[[#This Row],[TOT. ORE]])*60)+MINUTE(Tabella1[[#This Row],[TOT. ORE]]))</f>
        <v>240</v>
      </c>
      <c r="Y1339" s="6">
        <f>Tabella1[[#This Row],[TOT. MINUTI]]-Tabella1[[#This Row],[FERMO MACCHINA]]</f>
        <v>240</v>
      </c>
      <c r="Z1339" s="6">
        <f>ROUNDDOWN(Tabella1[[#This Row],[DIFFERENZA EFFETTIVA - SCARTI]]/Tabella1[[#This Row],[TEMPO EFFETTIVO]]*60,0)</f>
        <v>103</v>
      </c>
    </row>
    <row r="1340" spans="1:27" x14ac:dyDescent="0.25">
      <c r="A1340" s="1">
        <v>44736</v>
      </c>
      <c r="B1340">
        <v>1</v>
      </c>
      <c r="C1340" s="6" t="str">
        <f>VLOOKUP(Tabella1[[#This Row],[COD. OPERATORE]],Tabella3[],2,FALSE)</f>
        <v>ROBY</v>
      </c>
      <c r="D1340" t="s">
        <v>74</v>
      </c>
      <c r="E1340" t="s">
        <v>155</v>
      </c>
      <c r="F1340">
        <v>4</v>
      </c>
      <c r="G1340" s="6" t="str">
        <f>VLOOKUP(Tabella1[[#This Row],[COD. MACCHINA]],Tabella35[],2,FALSE)</f>
        <v>LASER VERDE</v>
      </c>
      <c r="H1340">
        <v>14037</v>
      </c>
      <c r="I1340">
        <v>14479</v>
      </c>
      <c r="J1340" s="6">
        <f>Tabella1[[#This Row],[ASS. FINALI]]-Tabella1[[#This Row],[ASS.INIZIALI]]</f>
        <v>442</v>
      </c>
      <c r="K1340" t="s">
        <v>20</v>
      </c>
      <c r="M1340" s="6">
        <f>ROUNDDOWN(IF(Tabella1[[#This Row],[DOPPIO OPERATORE '[SI/NO']]]="SI",Tabella1[[#This Row],[DIFFERENZA]]/2,Tabella1[[#This Row],[DIFFERENZA]]),0)</f>
        <v>442</v>
      </c>
      <c r="O1340" s="6">
        <f>Tabella1[[#This Row],[DIFFERENZA EFFETTIVA SE DOPPIO OPERATORE]]-Tabella1[[#This Row],[SCARTI]]</f>
        <v>442</v>
      </c>
      <c r="P1340" s="4">
        <v>0.33333333333333331</v>
      </c>
      <c r="Q1340" s="4">
        <v>0.5</v>
      </c>
      <c r="R1340" s="5">
        <f>Tabella1[[#This Row],[ORA FINE MATTINA]]-Tabella1[[#This Row],[ORA INIZIO MATTINA]]</f>
        <v>0.16666666666666669</v>
      </c>
      <c r="S1340" s="4"/>
      <c r="T1340" s="4"/>
      <c r="U1340" s="5">
        <f>Tabella1[[#This Row],[ORA FINE POMERIGGIO]]-Tabella1[[#This Row],[ORA INIZIO POMERIGGIO]]</f>
        <v>0</v>
      </c>
      <c r="V1340" s="5">
        <f>Tabella1[[#This Row],[TOT. TEMPO POMERIGGIO]]+Tabella1[[#This Row],[TOT. TEMPO MATTINA]]</f>
        <v>0.16666666666666669</v>
      </c>
      <c r="W1340" s="7">
        <f>((HOUR(Tabella1[[#This Row],[TOT. ORE]])*60)+MINUTE(Tabella1[[#This Row],[TOT. ORE]]))</f>
        <v>240</v>
      </c>
      <c r="Y1340" s="6">
        <f>Tabella1[[#This Row],[TOT. MINUTI]]-Tabella1[[#This Row],[FERMO MACCHINA]]</f>
        <v>240</v>
      </c>
      <c r="Z1340" s="6">
        <f>ROUNDDOWN(Tabella1[[#This Row],[DIFFERENZA EFFETTIVA - SCARTI]]/Tabella1[[#This Row],[TEMPO EFFETTIVO]]*60,0)</f>
        <v>110</v>
      </c>
    </row>
    <row r="1341" spans="1:27" x14ac:dyDescent="0.25">
      <c r="A1341" s="1">
        <v>44736</v>
      </c>
      <c r="B1341">
        <v>1</v>
      </c>
      <c r="C1341" s="6" t="str">
        <f>VLOOKUP(Tabella1[[#This Row],[COD. OPERATORE]],Tabella3[],2,FALSE)</f>
        <v>ROBY</v>
      </c>
      <c r="D1341" t="s">
        <v>74</v>
      </c>
      <c r="E1341" t="s">
        <v>182</v>
      </c>
      <c r="F1341">
        <v>22</v>
      </c>
      <c r="G1341" s="6" t="str">
        <f>VLOOKUP(Tabella1[[#This Row],[COD. MACCHINA]],Tabella35[],2,FALSE)</f>
        <v>LASER VIOLA</v>
      </c>
      <c r="H1341">
        <v>506</v>
      </c>
      <c r="I1341">
        <v>939</v>
      </c>
      <c r="J1341" s="6">
        <f>Tabella1[[#This Row],[ASS. FINALI]]-Tabella1[[#This Row],[ASS.INIZIALI]]</f>
        <v>433</v>
      </c>
      <c r="K1341" t="s">
        <v>20</v>
      </c>
      <c r="M1341" s="6">
        <f>ROUNDDOWN(IF(Tabella1[[#This Row],[DOPPIO OPERATORE '[SI/NO']]]="SI",Tabella1[[#This Row],[DIFFERENZA]]/2,Tabella1[[#This Row],[DIFFERENZA]]),0)</f>
        <v>433</v>
      </c>
      <c r="O1341" s="6">
        <f>Tabella1[[#This Row],[DIFFERENZA EFFETTIVA SE DOPPIO OPERATORE]]-Tabella1[[#This Row],[SCARTI]]</f>
        <v>433</v>
      </c>
      <c r="P1341" s="4">
        <v>0.33333333333333331</v>
      </c>
      <c r="Q1341" s="4">
        <v>0.5</v>
      </c>
      <c r="R1341" s="5">
        <f>Tabella1[[#This Row],[ORA FINE MATTINA]]-Tabella1[[#This Row],[ORA INIZIO MATTINA]]</f>
        <v>0.16666666666666669</v>
      </c>
      <c r="S1341" s="4"/>
      <c r="T1341" s="4"/>
      <c r="U1341" s="5">
        <f>Tabella1[[#This Row],[ORA FINE POMERIGGIO]]-Tabella1[[#This Row],[ORA INIZIO POMERIGGIO]]</f>
        <v>0</v>
      </c>
      <c r="V1341" s="5">
        <f>Tabella1[[#This Row],[TOT. TEMPO POMERIGGIO]]+Tabella1[[#This Row],[TOT. TEMPO MATTINA]]</f>
        <v>0.16666666666666669</v>
      </c>
      <c r="W1341" s="7">
        <f>((HOUR(Tabella1[[#This Row],[TOT. ORE]])*60)+MINUTE(Tabella1[[#This Row],[TOT. ORE]]))</f>
        <v>240</v>
      </c>
      <c r="Y1341" s="6">
        <f>Tabella1[[#This Row],[TOT. MINUTI]]-Tabella1[[#This Row],[FERMO MACCHINA]]</f>
        <v>240</v>
      </c>
      <c r="Z1341" s="6">
        <f>ROUNDDOWN(Tabella1[[#This Row],[DIFFERENZA EFFETTIVA - SCARTI]]/Tabella1[[#This Row],[TEMPO EFFETTIVO]]*60,0)</f>
        <v>108</v>
      </c>
    </row>
    <row r="1342" spans="1:27" x14ac:dyDescent="0.25">
      <c r="A1342" s="1">
        <v>44736</v>
      </c>
      <c r="B1342">
        <v>1</v>
      </c>
      <c r="C1342" s="6" t="str">
        <f>VLOOKUP(Tabella1[[#This Row],[COD. OPERATORE]],Tabella3[],2,FALSE)</f>
        <v>ROBY</v>
      </c>
      <c r="D1342" t="s">
        <v>56</v>
      </c>
      <c r="E1342" t="s">
        <v>95</v>
      </c>
      <c r="F1342" t="s">
        <v>64</v>
      </c>
      <c r="G1342" s="6" t="str">
        <f>VLOOKUP(Tabella1[[#This Row],[COD. MACCHINA]],Tabella35[],2,FALSE)</f>
        <v>MANUALE</v>
      </c>
      <c r="H1342">
        <v>760</v>
      </c>
      <c r="I1342">
        <v>1300</v>
      </c>
      <c r="J1342" s="6">
        <f>Tabella1[[#This Row],[ASS. FINALI]]-Tabella1[[#This Row],[ASS.INIZIALI]]</f>
        <v>540</v>
      </c>
      <c r="K1342" t="s">
        <v>20</v>
      </c>
      <c r="M1342" s="6">
        <f>ROUNDDOWN(IF(Tabella1[[#This Row],[DOPPIO OPERATORE '[SI/NO']]]="SI",Tabella1[[#This Row],[DIFFERENZA]]/2,Tabella1[[#This Row],[DIFFERENZA]]),0)</f>
        <v>540</v>
      </c>
      <c r="O1342" s="6">
        <f>Tabella1[[#This Row],[DIFFERENZA EFFETTIVA SE DOPPIO OPERATORE]]-Tabella1[[#This Row],[SCARTI]]</f>
        <v>540</v>
      </c>
      <c r="P1342" s="4">
        <v>0.5625</v>
      </c>
      <c r="Q1342" s="4">
        <v>0.72916666666666663</v>
      </c>
      <c r="R1342" s="5">
        <f>Tabella1[[#This Row],[ORA FINE MATTINA]]-Tabella1[[#This Row],[ORA INIZIO MATTINA]]</f>
        <v>0.16666666666666663</v>
      </c>
      <c r="S1342" s="4"/>
      <c r="T1342" s="4"/>
      <c r="U1342" s="5">
        <f>Tabella1[[#This Row],[ORA FINE POMERIGGIO]]-Tabella1[[#This Row],[ORA INIZIO POMERIGGIO]]</f>
        <v>0</v>
      </c>
      <c r="V1342" s="5">
        <f>Tabella1[[#This Row],[TOT. TEMPO POMERIGGIO]]+Tabella1[[#This Row],[TOT. TEMPO MATTINA]]</f>
        <v>0.16666666666666663</v>
      </c>
      <c r="W1342" s="7">
        <f>((HOUR(Tabella1[[#This Row],[TOT. ORE]])*60)+MINUTE(Tabella1[[#This Row],[TOT. ORE]]))</f>
        <v>240</v>
      </c>
      <c r="Y1342" s="6">
        <f>Tabella1[[#This Row],[TOT. MINUTI]]-Tabella1[[#This Row],[FERMO MACCHINA]]</f>
        <v>240</v>
      </c>
      <c r="Z1342" s="6">
        <f>ROUNDDOWN(Tabella1[[#This Row],[DIFFERENZA EFFETTIVA - SCARTI]]/Tabella1[[#This Row],[TEMPO EFFETTIVO]]*60,0)</f>
        <v>135</v>
      </c>
      <c r="AA1342" t="s">
        <v>474</v>
      </c>
    </row>
    <row r="1343" spans="1:27" x14ac:dyDescent="0.25">
      <c r="A1343" s="1">
        <v>44733</v>
      </c>
      <c r="B1343">
        <v>31</v>
      </c>
      <c r="C1343" s="6" t="str">
        <f>VLOOKUP(Tabella1[[#This Row],[COD. OPERATORE]],Tabella3[],2,FALSE)</f>
        <v>MARISTELLA</v>
      </c>
      <c r="D1343" t="s">
        <v>74</v>
      </c>
      <c r="E1343" t="s">
        <v>344</v>
      </c>
      <c r="F1343">
        <v>4</v>
      </c>
      <c r="G1343" s="6" t="str">
        <f>VLOOKUP(Tabella1[[#This Row],[COD. MACCHINA]],Tabella35[],2,FALSE)</f>
        <v>LASER VERDE</v>
      </c>
      <c r="H1343">
        <v>11723</v>
      </c>
      <c r="I1343">
        <v>12255</v>
      </c>
      <c r="J1343" s="6">
        <f>Tabella1[[#This Row],[ASS. FINALI]]-Tabella1[[#This Row],[ASS.INIZIALI]]</f>
        <v>532</v>
      </c>
      <c r="K1343" t="s">
        <v>20</v>
      </c>
      <c r="M1343" s="6">
        <f>ROUNDDOWN(IF(Tabella1[[#This Row],[DOPPIO OPERATORE '[SI/NO']]]="SI",Tabella1[[#This Row],[DIFFERENZA]]/2,Tabella1[[#This Row],[DIFFERENZA]]),0)</f>
        <v>532</v>
      </c>
      <c r="O1343" s="6">
        <f>Tabella1[[#This Row],[DIFFERENZA EFFETTIVA SE DOPPIO OPERATORE]]-Tabella1[[#This Row],[SCARTI]]</f>
        <v>532</v>
      </c>
      <c r="P1343" s="4">
        <v>0.5625</v>
      </c>
      <c r="Q1343" s="4">
        <v>0.72916666666666663</v>
      </c>
      <c r="R1343" s="5">
        <f>Tabella1[[#This Row],[ORA FINE MATTINA]]-Tabella1[[#This Row],[ORA INIZIO MATTINA]]</f>
        <v>0.16666666666666663</v>
      </c>
      <c r="S1343" s="4"/>
      <c r="T1343" s="4"/>
      <c r="U1343" s="5">
        <f>Tabella1[[#This Row],[ORA FINE POMERIGGIO]]-Tabella1[[#This Row],[ORA INIZIO POMERIGGIO]]</f>
        <v>0</v>
      </c>
      <c r="V1343" s="5">
        <f>Tabella1[[#This Row],[TOT. TEMPO POMERIGGIO]]+Tabella1[[#This Row],[TOT. TEMPO MATTINA]]</f>
        <v>0.16666666666666663</v>
      </c>
      <c r="W1343" s="7">
        <f>((HOUR(Tabella1[[#This Row],[TOT. ORE]])*60)+MINUTE(Tabella1[[#This Row],[TOT. ORE]]))</f>
        <v>240</v>
      </c>
      <c r="Y1343" s="6">
        <f>Tabella1[[#This Row],[TOT. MINUTI]]-Tabella1[[#This Row],[FERMO MACCHINA]]</f>
        <v>240</v>
      </c>
      <c r="Z1343" s="6">
        <f>ROUNDDOWN(Tabella1[[#This Row],[DIFFERENZA EFFETTIVA - SCARTI]]/Tabella1[[#This Row],[TEMPO EFFETTIVO]]*60,0)</f>
        <v>133</v>
      </c>
    </row>
    <row r="1344" spans="1:27" x14ac:dyDescent="0.25">
      <c r="A1344" s="1">
        <v>44733</v>
      </c>
      <c r="B1344">
        <v>31</v>
      </c>
      <c r="C1344" s="6" t="str">
        <f>VLOOKUP(Tabella1[[#This Row],[COD. OPERATORE]],Tabella3[],2,FALSE)</f>
        <v>MARISTELLA</v>
      </c>
      <c r="D1344" t="s">
        <v>74</v>
      </c>
      <c r="E1344" t="s">
        <v>269</v>
      </c>
      <c r="F1344">
        <v>22</v>
      </c>
      <c r="G1344" s="6" t="str">
        <f>VLOOKUP(Tabella1[[#This Row],[COD. MACCHINA]],Tabella35[],2,FALSE)</f>
        <v>LASER VIOLA</v>
      </c>
      <c r="H1344">
        <v>242</v>
      </c>
      <c r="I1344">
        <v>766</v>
      </c>
      <c r="J1344" s="6">
        <f>Tabella1[[#This Row],[ASS. FINALI]]-Tabella1[[#This Row],[ASS.INIZIALI]]</f>
        <v>524</v>
      </c>
      <c r="K1344" t="s">
        <v>20</v>
      </c>
      <c r="M1344" s="6">
        <f>ROUNDDOWN(IF(Tabella1[[#This Row],[DOPPIO OPERATORE '[SI/NO']]]="SI",Tabella1[[#This Row],[DIFFERENZA]]/2,Tabella1[[#This Row],[DIFFERENZA]]),0)</f>
        <v>524</v>
      </c>
      <c r="O1344" s="6">
        <f>Tabella1[[#This Row],[DIFFERENZA EFFETTIVA SE DOPPIO OPERATORE]]-Tabella1[[#This Row],[SCARTI]]</f>
        <v>524</v>
      </c>
      <c r="P1344" s="4">
        <v>0.5625</v>
      </c>
      <c r="Q1344" s="4">
        <v>0.72916666666666663</v>
      </c>
      <c r="R1344" s="5">
        <f>Tabella1[[#This Row],[ORA FINE MATTINA]]-Tabella1[[#This Row],[ORA INIZIO MATTINA]]</f>
        <v>0.16666666666666663</v>
      </c>
      <c r="S1344" s="4"/>
      <c r="T1344" s="4"/>
      <c r="U1344" s="5">
        <f>Tabella1[[#This Row],[ORA FINE POMERIGGIO]]-Tabella1[[#This Row],[ORA INIZIO POMERIGGIO]]</f>
        <v>0</v>
      </c>
      <c r="V1344" s="5">
        <f>Tabella1[[#This Row],[TOT. TEMPO POMERIGGIO]]+Tabella1[[#This Row],[TOT. TEMPO MATTINA]]</f>
        <v>0.16666666666666663</v>
      </c>
      <c r="W1344" s="7">
        <f>((HOUR(Tabella1[[#This Row],[TOT. ORE]])*60)+MINUTE(Tabella1[[#This Row],[TOT. ORE]]))</f>
        <v>240</v>
      </c>
      <c r="Y1344" s="6">
        <f>Tabella1[[#This Row],[TOT. MINUTI]]-Tabella1[[#This Row],[FERMO MACCHINA]]</f>
        <v>240</v>
      </c>
      <c r="Z1344" s="6">
        <f>ROUNDDOWN(Tabella1[[#This Row],[DIFFERENZA EFFETTIVA - SCARTI]]/Tabella1[[#This Row],[TEMPO EFFETTIVO]]*60,0)</f>
        <v>131</v>
      </c>
    </row>
    <row r="1345" spans="1:27" x14ac:dyDescent="0.25">
      <c r="A1345" s="1">
        <v>44734</v>
      </c>
      <c r="B1345">
        <v>31</v>
      </c>
      <c r="C1345" s="6" t="str">
        <f>VLOOKUP(Tabella1[[#This Row],[COD. OPERATORE]],Tabella3[],2,FALSE)</f>
        <v>MARISTELLA</v>
      </c>
      <c r="D1345" t="s">
        <v>74</v>
      </c>
      <c r="E1345" t="s">
        <v>344</v>
      </c>
      <c r="F1345">
        <v>4</v>
      </c>
      <c r="G1345" s="6" t="str">
        <f>VLOOKUP(Tabella1[[#This Row],[COD. MACCHINA]],Tabella35[],2,FALSE)</f>
        <v>LASER VERDE</v>
      </c>
      <c r="H1345">
        <v>12255</v>
      </c>
      <c r="I1345">
        <v>12791</v>
      </c>
      <c r="J1345" s="6">
        <f>Tabella1[[#This Row],[ASS. FINALI]]-Tabella1[[#This Row],[ASS.INIZIALI]]</f>
        <v>536</v>
      </c>
      <c r="K1345" t="s">
        <v>20</v>
      </c>
      <c r="M1345" s="6">
        <f>ROUNDDOWN(IF(Tabella1[[#This Row],[DOPPIO OPERATORE '[SI/NO']]]="SI",Tabella1[[#This Row],[DIFFERENZA]]/2,Tabella1[[#This Row],[DIFFERENZA]]),0)</f>
        <v>536</v>
      </c>
      <c r="O1345" s="6">
        <f>Tabella1[[#This Row],[DIFFERENZA EFFETTIVA SE DOPPIO OPERATORE]]-Tabella1[[#This Row],[SCARTI]]</f>
        <v>536</v>
      </c>
      <c r="P1345" s="4">
        <v>0.33333333333333331</v>
      </c>
      <c r="Q1345" s="4">
        <v>0.5</v>
      </c>
      <c r="R1345" s="5">
        <f>Tabella1[[#This Row],[ORA FINE MATTINA]]-Tabella1[[#This Row],[ORA INIZIO MATTINA]]</f>
        <v>0.16666666666666669</v>
      </c>
      <c r="S1345" s="4"/>
      <c r="T1345" s="4"/>
      <c r="U1345" s="5">
        <f>Tabella1[[#This Row],[ORA FINE POMERIGGIO]]-Tabella1[[#This Row],[ORA INIZIO POMERIGGIO]]</f>
        <v>0</v>
      </c>
      <c r="V1345" s="5">
        <f>Tabella1[[#This Row],[TOT. TEMPO POMERIGGIO]]+Tabella1[[#This Row],[TOT. TEMPO MATTINA]]</f>
        <v>0.16666666666666669</v>
      </c>
      <c r="W1345" s="7">
        <f>((HOUR(Tabella1[[#This Row],[TOT. ORE]])*60)+MINUTE(Tabella1[[#This Row],[TOT. ORE]]))</f>
        <v>240</v>
      </c>
      <c r="Y1345" s="6">
        <f>Tabella1[[#This Row],[TOT. MINUTI]]-Tabella1[[#This Row],[FERMO MACCHINA]]</f>
        <v>240</v>
      </c>
      <c r="Z1345" s="6">
        <f>ROUNDDOWN(Tabella1[[#This Row],[DIFFERENZA EFFETTIVA - SCARTI]]/Tabella1[[#This Row],[TEMPO EFFETTIVO]]*60,0)</f>
        <v>134</v>
      </c>
    </row>
    <row r="1346" spans="1:27" x14ac:dyDescent="0.25">
      <c r="A1346" s="1">
        <v>44734</v>
      </c>
      <c r="B1346">
        <v>31</v>
      </c>
      <c r="C1346" s="6" t="str">
        <f>VLOOKUP(Tabella1[[#This Row],[COD. OPERATORE]],Tabella3[],2,FALSE)</f>
        <v>MARISTELLA</v>
      </c>
      <c r="D1346" t="s">
        <v>74</v>
      </c>
      <c r="E1346" t="s">
        <v>269</v>
      </c>
      <c r="F1346">
        <v>22</v>
      </c>
      <c r="G1346" s="6" t="str">
        <f>VLOOKUP(Tabella1[[#This Row],[COD. MACCHINA]],Tabella35[],2,FALSE)</f>
        <v>LASER VIOLA</v>
      </c>
      <c r="H1346">
        <v>766</v>
      </c>
      <c r="I1346">
        <v>1300</v>
      </c>
      <c r="J1346" s="6">
        <f>Tabella1[[#This Row],[ASS. FINALI]]-Tabella1[[#This Row],[ASS.INIZIALI]]</f>
        <v>534</v>
      </c>
      <c r="K1346" t="s">
        <v>20</v>
      </c>
      <c r="M1346" s="6">
        <f>ROUNDDOWN(IF(Tabella1[[#This Row],[DOPPIO OPERATORE '[SI/NO']]]="SI",Tabella1[[#This Row],[DIFFERENZA]]/2,Tabella1[[#This Row],[DIFFERENZA]]),0)</f>
        <v>534</v>
      </c>
      <c r="O1346" s="6">
        <f>Tabella1[[#This Row],[DIFFERENZA EFFETTIVA SE DOPPIO OPERATORE]]-Tabella1[[#This Row],[SCARTI]]</f>
        <v>534</v>
      </c>
      <c r="P1346" s="4">
        <v>0.33333333333333331</v>
      </c>
      <c r="Q1346" s="4">
        <v>0.5</v>
      </c>
      <c r="R1346" s="5">
        <f>Tabella1[[#This Row],[ORA FINE MATTINA]]-Tabella1[[#This Row],[ORA INIZIO MATTINA]]</f>
        <v>0.16666666666666669</v>
      </c>
      <c r="S1346" s="4"/>
      <c r="T1346" s="4"/>
      <c r="U1346" s="5">
        <f>Tabella1[[#This Row],[ORA FINE POMERIGGIO]]-Tabella1[[#This Row],[ORA INIZIO POMERIGGIO]]</f>
        <v>0</v>
      </c>
      <c r="V1346" s="5">
        <f>Tabella1[[#This Row],[TOT. TEMPO POMERIGGIO]]+Tabella1[[#This Row],[TOT. TEMPO MATTINA]]</f>
        <v>0.16666666666666669</v>
      </c>
      <c r="W1346" s="7">
        <f>((HOUR(Tabella1[[#This Row],[TOT. ORE]])*60)+MINUTE(Tabella1[[#This Row],[TOT. ORE]]))</f>
        <v>240</v>
      </c>
      <c r="Y1346" s="6">
        <f>Tabella1[[#This Row],[TOT. MINUTI]]-Tabella1[[#This Row],[FERMO MACCHINA]]</f>
        <v>240</v>
      </c>
      <c r="Z1346" s="6">
        <f>ROUNDDOWN(Tabella1[[#This Row],[DIFFERENZA EFFETTIVA - SCARTI]]/Tabella1[[#This Row],[TEMPO EFFETTIVO]]*60,0)</f>
        <v>133</v>
      </c>
    </row>
    <row r="1347" spans="1:27" x14ac:dyDescent="0.25">
      <c r="A1347" s="1">
        <v>44734</v>
      </c>
      <c r="B1347">
        <v>31</v>
      </c>
      <c r="C1347" s="6" t="str">
        <f>VLOOKUP(Tabella1[[#This Row],[COD. OPERATORE]],Tabella3[],2,FALSE)</f>
        <v>MARISTELLA</v>
      </c>
      <c r="D1347" t="s">
        <v>56</v>
      </c>
      <c r="E1347" t="s">
        <v>95</v>
      </c>
      <c r="F1347" t="s">
        <v>64</v>
      </c>
      <c r="G1347" s="6" t="str">
        <f>VLOOKUP(Tabella1[[#This Row],[COD. MACCHINA]],Tabella35[],2,FALSE)</f>
        <v>MANUALE</v>
      </c>
      <c r="H1347">
        <v>1100</v>
      </c>
      <c r="I1347">
        <v>2000</v>
      </c>
      <c r="J1347" s="6">
        <f>Tabella1[[#This Row],[ASS. FINALI]]-Tabella1[[#This Row],[ASS.INIZIALI]]</f>
        <v>900</v>
      </c>
      <c r="K1347" t="s">
        <v>58</v>
      </c>
      <c r="L1347">
        <v>33</v>
      </c>
      <c r="M1347" s="6">
        <f>ROUNDDOWN(IF(Tabella1[[#This Row],[DOPPIO OPERATORE '[SI/NO']]]="SI",Tabella1[[#This Row],[DIFFERENZA]]/2,Tabella1[[#This Row],[DIFFERENZA]]),0)</f>
        <v>450</v>
      </c>
      <c r="O1347" s="6">
        <f>Tabella1[[#This Row],[DIFFERENZA EFFETTIVA SE DOPPIO OPERATORE]]-Tabella1[[#This Row],[SCARTI]]</f>
        <v>450</v>
      </c>
      <c r="P1347" s="4">
        <v>0.5625</v>
      </c>
      <c r="Q1347" s="4">
        <v>0.69791666666666663</v>
      </c>
      <c r="R1347" s="5">
        <f>Tabella1[[#This Row],[ORA FINE MATTINA]]-Tabella1[[#This Row],[ORA INIZIO MATTINA]]</f>
        <v>0.13541666666666663</v>
      </c>
      <c r="S1347" s="4"/>
      <c r="T1347" s="4"/>
      <c r="U1347" s="5">
        <f>Tabella1[[#This Row],[ORA FINE POMERIGGIO]]-Tabella1[[#This Row],[ORA INIZIO POMERIGGIO]]</f>
        <v>0</v>
      </c>
      <c r="V1347" s="5">
        <f>Tabella1[[#This Row],[TOT. TEMPO POMERIGGIO]]+Tabella1[[#This Row],[TOT. TEMPO MATTINA]]</f>
        <v>0.13541666666666663</v>
      </c>
      <c r="W1347" s="7">
        <f>((HOUR(Tabella1[[#This Row],[TOT. ORE]])*60)+MINUTE(Tabella1[[#This Row],[TOT. ORE]]))</f>
        <v>195</v>
      </c>
      <c r="Y1347" s="6">
        <f>Tabella1[[#This Row],[TOT. MINUTI]]-Tabella1[[#This Row],[FERMO MACCHINA]]</f>
        <v>195</v>
      </c>
      <c r="Z1347" s="6">
        <f>ROUNDDOWN(Tabella1[[#This Row],[DIFFERENZA EFFETTIVA - SCARTI]]/Tabella1[[#This Row],[TEMPO EFFETTIVO]]*60,0)</f>
        <v>138</v>
      </c>
      <c r="AA1347" t="s">
        <v>450</v>
      </c>
    </row>
    <row r="1348" spans="1:27" x14ac:dyDescent="0.25">
      <c r="A1348" s="1">
        <v>44734</v>
      </c>
      <c r="B1348">
        <v>31</v>
      </c>
      <c r="C1348" s="6" t="str">
        <f>VLOOKUP(Tabella1[[#This Row],[COD. OPERATORE]],Tabella3[],2,FALSE)</f>
        <v>MARISTELLA</v>
      </c>
      <c r="D1348" t="s">
        <v>56</v>
      </c>
      <c r="E1348" t="s">
        <v>71</v>
      </c>
      <c r="F1348" t="s">
        <v>64</v>
      </c>
      <c r="G1348" s="6" t="str">
        <f>VLOOKUP(Tabella1[[#This Row],[COD. MACCHINA]],Tabella35[],2,FALSE)</f>
        <v>MANUALE</v>
      </c>
      <c r="H1348">
        <v>0</v>
      </c>
      <c r="I1348">
        <v>200</v>
      </c>
      <c r="J1348" s="6">
        <f>Tabella1[[#This Row],[ASS. FINALI]]-Tabella1[[#This Row],[ASS.INIZIALI]]</f>
        <v>200</v>
      </c>
      <c r="K1348" t="s">
        <v>58</v>
      </c>
      <c r="L1348">
        <v>33</v>
      </c>
      <c r="M1348" s="6">
        <f>ROUNDDOWN(IF(Tabella1[[#This Row],[DOPPIO OPERATORE '[SI/NO']]]="SI",Tabella1[[#This Row],[DIFFERENZA]]/2,Tabella1[[#This Row],[DIFFERENZA]]),0)</f>
        <v>100</v>
      </c>
      <c r="O1348" s="6">
        <f>Tabella1[[#This Row],[DIFFERENZA EFFETTIVA SE DOPPIO OPERATORE]]-Tabella1[[#This Row],[SCARTI]]</f>
        <v>100</v>
      </c>
      <c r="P1348" s="4">
        <v>0.69791666666666663</v>
      </c>
      <c r="Q1348" s="4">
        <v>0.72916666666666663</v>
      </c>
      <c r="R1348" s="5">
        <f>Tabella1[[#This Row],[ORA FINE MATTINA]]-Tabella1[[#This Row],[ORA INIZIO MATTINA]]</f>
        <v>3.125E-2</v>
      </c>
      <c r="S1348" s="4"/>
      <c r="T1348" s="4"/>
      <c r="U1348" s="5">
        <f>Tabella1[[#This Row],[ORA FINE POMERIGGIO]]-Tabella1[[#This Row],[ORA INIZIO POMERIGGIO]]</f>
        <v>0</v>
      </c>
      <c r="V1348" s="5">
        <f>Tabella1[[#This Row],[TOT. TEMPO POMERIGGIO]]+Tabella1[[#This Row],[TOT. TEMPO MATTINA]]</f>
        <v>3.125E-2</v>
      </c>
      <c r="W1348" s="7">
        <f>((HOUR(Tabella1[[#This Row],[TOT. ORE]])*60)+MINUTE(Tabella1[[#This Row],[TOT. ORE]]))</f>
        <v>45</v>
      </c>
      <c r="Y1348" s="6">
        <f>Tabella1[[#This Row],[TOT. MINUTI]]-Tabella1[[#This Row],[FERMO MACCHINA]]</f>
        <v>45</v>
      </c>
      <c r="Z1348" s="6">
        <f>ROUNDDOWN(Tabella1[[#This Row],[DIFFERENZA EFFETTIVA - SCARTI]]/Tabella1[[#This Row],[TEMPO EFFETTIVO]]*60,0)</f>
        <v>133</v>
      </c>
    </row>
    <row r="1349" spans="1:27" x14ac:dyDescent="0.25">
      <c r="A1349" s="1">
        <v>44735</v>
      </c>
      <c r="B1349">
        <v>31</v>
      </c>
      <c r="C1349" s="6" t="str">
        <f>VLOOKUP(Tabella1[[#This Row],[COD. OPERATORE]],Tabella3[],2,FALSE)</f>
        <v>MARISTELLA</v>
      </c>
      <c r="D1349" t="s">
        <v>56</v>
      </c>
      <c r="E1349" t="s">
        <v>71</v>
      </c>
      <c r="F1349" t="s">
        <v>64</v>
      </c>
      <c r="G1349" s="6" t="str">
        <f>VLOOKUP(Tabella1[[#This Row],[COD. MACCHINA]],Tabella35[],2,FALSE)</f>
        <v>MANUALE</v>
      </c>
      <c r="H1349">
        <v>200</v>
      </c>
      <c r="I1349">
        <v>850</v>
      </c>
      <c r="J1349" s="6">
        <f>Tabella1[[#This Row],[ASS. FINALI]]-Tabella1[[#This Row],[ASS.INIZIALI]]</f>
        <v>650</v>
      </c>
      <c r="K1349" t="s">
        <v>58</v>
      </c>
      <c r="L1349">
        <v>8</v>
      </c>
      <c r="M1349" s="6">
        <f>ROUNDDOWN(IF(Tabella1[[#This Row],[DOPPIO OPERATORE '[SI/NO']]]="SI",Tabella1[[#This Row],[DIFFERENZA]]/2,Tabella1[[#This Row],[DIFFERENZA]]),0)</f>
        <v>325</v>
      </c>
      <c r="O1349" s="6">
        <f>Tabella1[[#This Row],[DIFFERENZA EFFETTIVA SE DOPPIO OPERATORE]]-Tabella1[[#This Row],[SCARTI]]</f>
        <v>325</v>
      </c>
      <c r="P1349" s="4">
        <v>0.33333333333333331</v>
      </c>
      <c r="Q1349" s="4">
        <v>0.47916666666666669</v>
      </c>
      <c r="R1349" s="5">
        <f>Tabella1[[#This Row],[ORA FINE MATTINA]]-Tabella1[[#This Row],[ORA INIZIO MATTINA]]</f>
        <v>0.14583333333333337</v>
      </c>
      <c r="S1349" s="4"/>
      <c r="T1349" s="4"/>
      <c r="U1349" s="5">
        <f>Tabella1[[#This Row],[ORA FINE POMERIGGIO]]-Tabella1[[#This Row],[ORA INIZIO POMERIGGIO]]</f>
        <v>0</v>
      </c>
      <c r="V1349" s="5">
        <f>Tabella1[[#This Row],[TOT. TEMPO POMERIGGIO]]+Tabella1[[#This Row],[TOT. TEMPO MATTINA]]</f>
        <v>0.14583333333333337</v>
      </c>
      <c r="W1349" s="7">
        <f>((HOUR(Tabella1[[#This Row],[TOT. ORE]])*60)+MINUTE(Tabella1[[#This Row],[TOT. ORE]]))</f>
        <v>210</v>
      </c>
      <c r="Y1349" s="6">
        <f>Tabella1[[#This Row],[TOT. MINUTI]]-Tabella1[[#This Row],[FERMO MACCHINA]]</f>
        <v>210</v>
      </c>
      <c r="Z1349" s="6">
        <f>ROUNDDOWN(Tabella1[[#This Row],[DIFFERENZA EFFETTIVA - SCARTI]]/Tabella1[[#This Row],[TEMPO EFFETTIVO]]*60,0)</f>
        <v>92</v>
      </c>
    </row>
    <row r="1350" spans="1:27" x14ac:dyDescent="0.25">
      <c r="A1350" s="1">
        <v>44735</v>
      </c>
      <c r="B1350">
        <v>31</v>
      </c>
      <c r="C1350" s="6" t="str">
        <f>VLOOKUP(Tabella1[[#This Row],[COD. OPERATORE]],Tabella3[],2,FALSE)</f>
        <v>MARISTELLA</v>
      </c>
      <c r="D1350" t="s">
        <v>56</v>
      </c>
      <c r="E1350" t="s">
        <v>475</v>
      </c>
      <c r="F1350" t="s">
        <v>64</v>
      </c>
      <c r="G1350" s="6" t="str">
        <f>VLOOKUP(Tabella1[[#This Row],[COD. MACCHINA]],Tabella35[],2,FALSE)</f>
        <v>MANUALE</v>
      </c>
      <c r="H1350">
        <v>200</v>
      </c>
      <c r="I1350">
        <v>500</v>
      </c>
      <c r="J1350" s="6">
        <f>Tabella1[[#This Row],[ASS. FINALI]]-Tabella1[[#This Row],[ASS.INIZIALI]]</f>
        <v>300</v>
      </c>
      <c r="K1350" t="s">
        <v>20</v>
      </c>
      <c r="M1350" s="6">
        <f>ROUNDDOWN(IF(Tabella1[[#This Row],[DOPPIO OPERATORE '[SI/NO']]]="SI",Tabella1[[#This Row],[DIFFERENZA]]/2,Tabella1[[#This Row],[DIFFERENZA]]),0)</f>
        <v>300</v>
      </c>
      <c r="O1350" s="6">
        <f>Tabella1[[#This Row],[DIFFERENZA EFFETTIVA SE DOPPIO OPERATORE]]-Tabella1[[#This Row],[SCARTI]]</f>
        <v>300</v>
      </c>
      <c r="P1350" s="4">
        <v>0.47916666666666669</v>
      </c>
      <c r="Q1350" s="4">
        <v>0.58333333333333337</v>
      </c>
      <c r="R1350" s="5">
        <f>Tabella1[[#This Row],[ORA FINE MATTINA]]-Tabella1[[#This Row],[ORA INIZIO MATTINA]]</f>
        <v>0.10416666666666669</v>
      </c>
      <c r="S1350" s="4"/>
      <c r="T1350" s="4"/>
      <c r="U1350" s="5">
        <f>Tabella1[[#This Row],[ORA FINE POMERIGGIO]]-Tabella1[[#This Row],[ORA INIZIO POMERIGGIO]]</f>
        <v>0</v>
      </c>
      <c r="V1350" s="5">
        <f>Tabella1[[#This Row],[TOT. TEMPO POMERIGGIO]]+Tabella1[[#This Row],[TOT. TEMPO MATTINA]]</f>
        <v>0.10416666666666669</v>
      </c>
      <c r="W1350" s="7">
        <f>((HOUR(Tabella1[[#This Row],[TOT. ORE]])*60)+MINUTE(Tabella1[[#This Row],[TOT. ORE]]))</f>
        <v>150</v>
      </c>
      <c r="Y1350" s="6">
        <f>Tabella1[[#This Row],[TOT. MINUTI]]-Tabella1[[#This Row],[FERMO MACCHINA]]</f>
        <v>150</v>
      </c>
      <c r="Z1350" s="6">
        <f>ROUNDDOWN(Tabella1[[#This Row],[DIFFERENZA EFFETTIVA - SCARTI]]/Tabella1[[#This Row],[TEMPO EFFETTIVO]]*60,0)</f>
        <v>120</v>
      </c>
    </row>
    <row r="1351" spans="1:27" x14ac:dyDescent="0.25">
      <c r="A1351" s="1">
        <v>44735</v>
      </c>
      <c r="B1351">
        <v>31</v>
      </c>
      <c r="C1351" s="6" t="str">
        <f>VLOOKUP(Tabella1[[#This Row],[COD. OPERATORE]],Tabella3[],2,FALSE)</f>
        <v>MARISTELLA</v>
      </c>
      <c r="D1351" t="s">
        <v>16</v>
      </c>
      <c r="E1351" t="s">
        <v>280</v>
      </c>
      <c r="F1351">
        <v>8</v>
      </c>
      <c r="G1351" s="6" t="str">
        <f>VLOOKUP(Tabella1[[#This Row],[COD. MACCHINA]],Tabella35[],2,FALSE)</f>
        <v>MONTAGGIO RUOTE</v>
      </c>
      <c r="H1351">
        <v>0</v>
      </c>
      <c r="I1351">
        <v>1250</v>
      </c>
      <c r="J1351" s="6">
        <f>Tabella1[[#This Row],[ASS. FINALI]]-Tabella1[[#This Row],[ASS.INIZIALI]]</f>
        <v>1250</v>
      </c>
      <c r="K1351" t="s">
        <v>20</v>
      </c>
      <c r="M1351" s="6">
        <f>ROUNDDOWN(IF(Tabella1[[#This Row],[DOPPIO OPERATORE '[SI/NO']]]="SI",Tabella1[[#This Row],[DIFFERENZA]]/2,Tabella1[[#This Row],[DIFFERENZA]]),0)</f>
        <v>1250</v>
      </c>
      <c r="O1351" s="6">
        <f>Tabella1[[#This Row],[DIFFERENZA EFFETTIVA SE DOPPIO OPERATORE]]-Tabella1[[#This Row],[SCARTI]]</f>
        <v>1250</v>
      </c>
      <c r="P1351" s="4">
        <v>0.58333333333333337</v>
      </c>
      <c r="Q1351" s="4">
        <v>0.72916666666666663</v>
      </c>
      <c r="R1351" s="5">
        <f>Tabella1[[#This Row],[ORA FINE MATTINA]]-Tabella1[[#This Row],[ORA INIZIO MATTINA]]</f>
        <v>0.14583333333333326</v>
      </c>
      <c r="S1351" s="4"/>
      <c r="T1351" s="4"/>
      <c r="U1351" s="5">
        <f>Tabella1[[#This Row],[ORA FINE POMERIGGIO]]-Tabella1[[#This Row],[ORA INIZIO POMERIGGIO]]</f>
        <v>0</v>
      </c>
      <c r="V1351" s="5">
        <f>Tabella1[[#This Row],[TOT. TEMPO POMERIGGIO]]+Tabella1[[#This Row],[TOT. TEMPO MATTINA]]</f>
        <v>0.14583333333333326</v>
      </c>
      <c r="W1351" s="7">
        <f>((HOUR(Tabella1[[#This Row],[TOT. ORE]])*60)+MINUTE(Tabella1[[#This Row],[TOT. ORE]]))</f>
        <v>210</v>
      </c>
      <c r="Y1351" s="6">
        <f>Tabella1[[#This Row],[TOT. MINUTI]]-Tabella1[[#This Row],[FERMO MACCHINA]]</f>
        <v>210</v>
      </c>
      <c r="Z1351" s="6">
        <f>ROUNDDOWN(Tabella1[[#This Row],[DIFFERENZA EFFETTIVA - SCARTI]]/Tabella1[[#This Row],[TEMPO EFFETTIVO]]*60,0)</f>
        <v>357</v>
      </c>
      <c r="AA1351" t="s">
        <v>467</v>
      </c>
    </row>
    <row r="1352" spans="1:27" x14ac:dyDescent="0.25">
      <c r="A1352" s="1">
        <v>44736</v>
      </c>
      <c r="B1352">
        <v>31</v>
      </c>
      <c r="C1352" s="6" t="str">
        <f>VLOOKUP(Tabella1[[#This Row],[COD. OPERATORE]],Tabella3[],2,FALSE)</f>
        <v>MARISTELLA</v>
      </c>
      <c r="D1352" t="s">
        <v>16</v>
      </c>
      <c r="E1352" t="s">
        <v>280</v>
      </c>
      <c r="F1352">
        <v>8</v>
      </c>
      <c r="G1352" s="6" t="str">
        <f>VLOOKUP(Tabella1[[#This Row],[COD. MACCHINA]],Tabella35[],2,FALSE)</f>
        <v>MONTAGGIO RUOTE</v>
      </c>
      <c r="H1352">
        <v>1250</v>
      </c>
      <c r="I1352">
        <v>1550</v>
      </c>
      <c r="J1352" s="6">
        <f>Tabella1[[#This Row],[ASS. FINALI]]-Tabella1[[#This Row],[ASS.INIZIALI]]</f>
        <v>300</v>
      </c>
      <c r="K1352" t="s">
        <v>20</v>
      </c>
      <c r="M1352" s="6">
        <f>ROUNDDOWN(IF(Tabella1[[#This Row],[DOPPIO OPERATORE '[SI/NO']]]="SI",Tabella1[[#This Row],[DIFFERENZA]]/2,Tabella1[[#This Row],[DIFFERENZA]]),0)</f>
        <v>300</v>
      </c>
      <c r="O1352" s="6">
        <f>Tabella1[[#This Row],[DIFFERENZA EFFETTIVA SE DOPPIO OPERATORE]]-Tabella1[[#This Row],[SCARTI]]</f>
        <v>300</v>
      </c>
      <c r="P1352" s="4">
        <v>0.33333333333333331</v>
      </c>
      <c r="Q1352" s="4">
        <v>0.41666666666666669</v>
      </c>
      <c r="R1352" s="5">
        <f>Tabella1[[#This Row],[ORA FINE MATTINA]]-Tabella1[[#This Row],[ORA INIZIO MATTINA]]</f>
        <v>8.333333333333337E-2</v>
      </c>
      <c r="S1352" s="4"/>
      <c r="T1352" s="4"/>
      <c r="U1352" s="5">
        <f>Tabella1[[#This Row],[ORA FINE POMERIGGIO]]-Tabella1[[#This Row],[ORA INIZIO POMERIGGIO]]</f>
        <v>0</v>
      </c>
      <c r="V1352" s="5">
        <f>Tabella1[[#This Row],[TOT. TEMPO POMERIGGIO]]+Tabella1[[#This Row],[TOT. TEMPO MATTINA]]</f>
        <v>8.333333333333337E-2</v>
      </c>
      <c r="W1352" s="7">
        <f>((HOUR(Tabella1[[#This Row],[TOT. ORE]])*60)+MINUTE(Tabella1[[#This Row],[TOT. ORE]]))</f>
        <v>120</v>
      </c>
      <c r="Y1352" s="6">
        <f>Tabella1[[#This Row],[TOT. MINUTI]]-Tabella1[[#This Row],[FERMO MACCHINA]]</f>
        <v>120</v>
      </c>
      <c r="Z1352" s="6">
        <f>ROUNDDOWN(Tabella1[[#This Row],[DIFFERENZA EFFETTIVA - SCARTI]]/Tabella1[[#This Row],[TEMPO EFFETTIVO]]*60,0)</f>
        <v>150</v>
      </c>
    </row>
    <row r="1353" spans="1:27" x14ac:dyDescent="0.25">
      <c r="A1353" s="1">
        <v>44736</v>
      </c>
      <c r="B1353">
        <v>31</v>
      </c>
      <c r="C1353" s="6" t="str">
        <f>VLOOKUP(Tabella1[[#This Row],[COD. OPERATORE]],Tabella3[],2,FALSE)</f>
        <v>MARISTELLA</v>
      </c>
      <c r="D1353" t="s">
        <v>16</v>
      </c>
      <c r="E1353" t="s">
        <v>280</v>
      </c>
      <c r="F1353">
        <v>9</v>
      </c>
      <c r="G1353" s="6" t="str">
        <f>VLOOKUP(Tabella1[[#This Row],[COD. MACCHINA]],Tabella35[],2,FALSE)</f>
        <v>MONTAGGIO ANELLINI</v>
      </c>
      <c r="H1353">
        <v>0</v>
      </c>
      <c r="I1353">
        <v>1000</v>
      </c>
      <c r="J1353" s="6">
        <f>Tabella1[[#This Row],[ASS. FINALI]]-Tabella1[[#This Row],[ASS.INIZIALI]]</f>
        <v>1000</v>
      </c>
      <c r="K1353" t="s">
        <v>20</v>
      </c>
      <c r="M1353" s="6">
        <f>ROUNDDOWN(IF(Tabella1[[#This Row],[DOPPIO OPERATORE '[SI/NO']]]="SI",Tabella1[[#This Row],[DIFFERENZA]]/2,Tabella1[[#This Row],[DIFFERENZA]]),0)</f>
        <v>1000</v>
      </c>
      <c r="O1353" s="6">
        <f>Tabella1[[#This Row],[DIFFERENZA EFFETTIVA SE DOPPIO OPERATORE]]-Tabella1[[#This Row],[SCARTI]]</f>
        <v>1000</v>
      </c>
      <c r="P1353" s="4">
        <v>0.41666666666666669</v>
      </c>
      <c r="Q1353" s="4">
        <v>0.45833333333333331</v>
      </c>
      <c r="R1353" s="5">
        <f>Tabella1[[#This Row],[ORA FINE MATTINA]]-Tabella1[[#This Row],[ORA INIZIO MATTINA]]</f>
        <v>4.166666666666663E-2</v>
      </c>
      <c r="S1353" s="4"/>
      <c r="T1353" s="4"/>
      <c r="U1353" s="5">
        <f>Tabella1[[#This Row],[ORA FINE POMERIGGIO]]-Tabella1[[#This Row],[ORA INIZIO POMERIGGIO]]</f>
        <v>0</v>
      </c>
      <c r="V1353" s="5">
        <f>Tabella1[[#This Row],[TOT. TEMPO POMERIGGIO]]+Tabella1[[#This Row],[TOT. TEMPO MATTINA]]</f>
        <v>4.166666666666663E-2</v>
      </c>
      <c r="W1353" s="7">
        <f>((HOUR(Tabella1[[#This Row],[TOT. ORE]])*60)+MINUTE(Tabella1[[#This Row],[TOT. ORE]]))</f>
        <v>60</v>
      </c>
      <c r="Y1353" s="6">
        <f>Tabella1[[#This Row],[TOT. MINUTI]]-Tabella1[[#This Row],[FERMO MACCHINA]]</f>
        <v>60</v>
      </c>
      <c r="Z1353" s="6">
        <f>ROUNDDOWN(Tabella1[[#This Row],[DIFFERENZA EFFETTIVA - SCARTI]]/Tabella1[[#This Row],[TEMPO EFFETTIVO]]*60,0)</f>
        <v>1000</v>
      </c>
    </row>
    <row r="1354" spans="1:27" x14ac:dyDescent="0.25">
      <c r="A1354" s="1">
        <v>44734</v>
      </c>
      <c r="B1354">
        <v>33</v>
      </c>
      <c r="C1354" s="6" t="str">
        <f>VLOOKUP(Tabella1[[#This Row],[COD. OPERATORE]],Tabella3[],2,FALSE)</f>
        <v>KETTY</v>
      </c>
      <c r="D1354" t="s">
        <v>56</v>
      </c>
      <c r="E1354" t="s">
        <v>71</v>
      </c>
      <c r="F1354" t="s">
        <v>64</v>
      </c>
      <c r="G1354" s="6" t="str">
        <f>VLOOKUP(Tabella1[[#This Row],[COD. MACCHINA]],Tabella35[],2,FALSE)</f>
        <v>MANUALE</v>
      </c>
      <c r="H1354">
        <v>0</v>
      </c>
      <c r="I1354">
        <v>200</v>
      </c>
      <c r="J1354" s="6">
        <f>Tabella1[[#This Row],[ASS. FINALI]]-Tabella1[[#This Row],[ASS.INIZIALI]]</f>
        <v>200</v>
      </c>
      <c r="K1354" t="s">
        <v>58</v>
      </c>
      <c r="L1354">
        <v>31</v>
      </c>
      <c r="M1354" s="6">
        <f>ROUNDDOWN(IF(Tabella1[[#This Row],[DOPPIO OPERATORE '[SI/NO']]]="SI",Tabella1[[#This Row],[DIFFERENZA]]/2,Tabella1[[#This Row],[DIFFERENZA]]),0)</f>
        <v>100</v>
      </c>
      <c r="O1354" s="6">
        <f>Tabella1[[#This Row],[DIFFERENZA EFFETTIVA SE DOPPIO OPERATORE]]-Tabella1[[#This Row],[SCARTI]]</f>
        <v>100</v>
      </c>
      <c r="P1354" s="4">
        <v>0.69791666666666663</v>
      </c>
      <c r="Q1354" s="4">
        <v>0.72916666666666663</v>
      </c>
      <c r="R1354" s="5">
        <f>Tabella1[[#This Row],[ORA FINE MATTINA]]-Tabella1[[#This Row],[ORA INIZIO MATTINA]]</f>
        <v>3.125E-2</v>
      </c>
      <c r="S1354" s="4"/>
      <c r="T1354" s="4"/>
      <c r="U1354" s="5">
        <f>Tabella1[[#This Row],[ORA FINE POMERIGGIO]]-Tabella1[[#This Row],[ORA INIZIO POMERIGGIO]]</f>
        <v>0</v>
      </c>
      <c r="V1354" s="5">
        <f>Tabella1[[#This Row],[TOT. TEMPO POMERIGGIO]]+Tabella1[[#This Row],[TOT. TEMPO MATTINA]]</f>
        <v>3.125E-2</v>
      </c>
      <c r="W1354" s="7">
        <f>((HOUR(Tabella1[[#This Row],[TOT. ORE]])*60)+MINUTE(Tabella1[[#This Row],[TOT. ORE]]))</f>
        <v>45</v>
      </c>
      <c r="Y1354" s="6">
        <f>Tabella1[[#This Row],[TOT. MINUTI]]-Tabella1[[#This Row],[FERMO MACCHINA]]</f>
        <v>45</v>
      </c>
      <c r="Z1354" s="6">
        <f>ROUNDDOWN(Tabella1[[#This Row],[DIFFERENZA EFFETTIVA - SCARTI]]/Tabella1[[#This Row],[TEMPO EFFETTIVO]]*60,0)</f>
        <v>133</v>
      </c>
      <c r="AA1354" t="s">
        <v>66</v>
      </c>
    </row>
    <row r="1355" spans="1:27" x14ac:dyDescent="0.25">
      <c r="A1355" s="1">
        <v>44735</v>
      </c>
      <c r="B1355">
        <v>33</v>
      </c>
      <c r="C1355" s="6" t="str">
        <f>VLOOKUP(Tabella1[[#This Row],[COD. OPERATORE]],Tabella3[],2,FALSE)</f>
        <v>KETTY</v>
      </c>
      <c r="D1355" t="s">
        <v>56</v>
      </c>
      <c r="E1355" t="s">
        <v>359</v>
      </c>
      <c r="F1355" t="s">
        <v>64</v>
      </c>
      <c r="G1355" s="6" t="str">
        <f>VLOOKUP(Tabella1[[#This Row],[COD. MACCHINA]],Tabella35[],2,FALSE)</f>
        <v>MANUALE</v>
      </c>
      <c r="H1355">
        <v>0</v>
      </c>
      <c r="I1355">
        <v>2000</v>
      </c>
      <c r="J1355" s="6">
        <f>Tabella1[[#This Row],[ASS. FINALI]]-Tabella1[[#This Row],[ASS.INIZIALI]]</f>
        <v>2000</v>
      </c>
      <c r="K1355" t="s">
        <v>20</v>
      </c>
      <c r="M1355" s="6">
        <f>ROUNDDOWN(IF(Tabella1[[#This Row],[DOPPIO OPERATORE '[SI/NO']]]="SI",Tabella1[[#This Row],[DIFFERENZA]]/2,Tabella1[[#This Row],[DIFFERENZA]]),0)</f>
        <v>2000</v>
      </c>
      <c r="O1355" s="6">
        <f>Tabella1[[#This Row],[DIFFERENZA EFFETTIVA SE DOPPIO OPERATORE]]-Tabella1[[#This Row],[SCARTI]]</f>
        <v>2000</v>
      </c>
      <c r="P1355" s="4">
        <v>0.33333333333333331</v>
      </c>
      <c r="Q1355" s="4">
        <v>0.5</v>
      </c>
      <c r="R1355" s="5">
        <f>Tabella1[[#This Row],[ORA FINE MATTINA]]-Tabella1[[#This Row],[ORA INIZIO MATTINA]]</f>
        <v>0.16666666666666669</v>
      </c>
      <c r="S1355" s="4">
        <v>0.5625</v>
      </c>
      <c r="T1355" s="4">
        <v>0.57986111111111105</v>
      </c>
      <c r="U1355" s="5">
        <f>Tabella1[[#This Row],[ORA FINE POMERIGGIO]]-Tabella1[[#This Row],[ORA INIZIO POMERIGGIO]]</f>
        <v>1.7361111111111049E-2</v>
      </c>
      <c r="V1355" s="5">
        <f>Tabella1[[#This Row],[TOT. TEMPO POMERIGGIO]]+Tabella1[[#This Row],[TOT. TEMPO MATTINA]]</f>
        <v>0.18402777777777773</v>
      </c>
      <c r="W1355" s="7">
        <f>((HOUR(Tabella1[[#This Row],[TOT. ORE]])*60)+MINUTE(Tabella1[[#This Row],[TOT. ORE]]))</f>
        <v>265</v>
      </c>
      <c r="Y1355" s="6">
        <f>Tabella1[[#This Row],[TOT. MINUTI]]-Tabella1[[#This Row],[FERMO MACCHINA]]</f>
        <v>265</v>
      </c>
      <c r="Z1355" s="6">
        <f>ROUNDDOWN(Tabella1[[#This Row],[DIFFERENZA EFFETTIVA - SCARTI]]/Tabella1[[#This Row],[TEMPO EFFETTIVO]]*60,0)</f>
        <v>452</v>
      </c>
    </row>
    <row r="1356" spans="1:27" x14ac:dyDescent="0.25">
      <c r="A1356" s="1">
        <v>44735</v>
      </c>
      <c r="B1356">
        <v>33</v>
      </c>
      <c r="C1356" s="6" t="str">
        <f>VLOOKUP(Tabella1[[#This Row],[COD. OPERATORE]],Tabella3[],2,FALSE)</f>
        <v>KETTY</v>
      </c>
      <c r="D1356" t="s">
        <v>476</v>
      </c>
      <c r="E1356" t="s">
        <v>477</v>
      </c>
      <c r="F1356" t="s">
        <v>64</v>
      </c>
      <c r="G1356" s="6" t="str">
        <f>VLOOKUP(Tabella1[[#This Row],[COD. MACCHINA]],Tabella35[],2,FALSE)</f>
        <v>MANUALE</v>
      </c>
      <c r="H1356">
        <v>200</v>
      </c>
      <c r="I1356">
        <v>400</v>
      </c>
      <c r="J1356" s="6">
        <f>Tabella1[[#This Row],[ASS. FINALI]]-Tabella1[[#This Row],[ASS.INIZIALI]]</f>
        <v>200</v>
      </c>
      <c r="K1356" t="s">
        <v>58</v>
      </c>
      <c r="L1356">
        <v>8</v>
      </c>
      <c r="M1356" s="6">
        <f>ROUNDDOWN(IF(Tabella1[[#This Row],[DOPPIO OPERATORE '[SI/NO']]]="SI",Tabella1[[#This Row],[DIFFERENZA]]/2,Tabella1[[#This Row],[DIFFERENZA]]),0)</f>
        <v>100</v>
      </c>
      <c r="O1356" s="6">
        <f>Tabella1[[#This Row],[DIFFERENZA EFFETTIVA SE DOPPIO OPERATORE]]-Tabella1[[#This Row],[SCARTI]]</f>
        <v>100</v>
      </c>
      <c r="P1356" s="4">
        <v>0.57986111111111105</v>
      </c>
      <c r="Q1356" s="4">
        <v>0.60069444444444442</v>
      </c>
      <c r="R1356" s="5">
        <f>Tabella1[[#This Row],[ORA FINE MATTINA]]-Tabella1[[#This Row],[ORA INIZIO MATTINA]]</f>
        <v>2.083333333333337E-2</v>
      </c>
      <c r="S1356" s="4"/>
      <c r="T1356" s="4"/>
      <c r="U1356" s="5">
        <f>Tabella1[[#This Row],[ORA FINE POMERIGGIO]]-Tabella1[[#This Row],[ORA INIZIO POMERIGGIO]]</f>
        <v>0</v>
      </c>
      <c r="V1356" s="5">
        <f>Tabella1[[#This Row],[TOT. TEMPO POMERIGGIO]]+Tabella1[[#This Row],[TOT. TEMPO MATTINA]]</f>
        <v>2.083333333333337E-2</v>
      </c>
      <c r="W1356" s="7">
        <f>((HOUR(Tabella1[[#This Row],[TOT. ORE]])*60)+MINUTE(Tabella1[[#This Row],[TOT. ORE]]))</f>
        <v>30</v>
      </c>
      <c r="Y1356" s="6">
        <f>Tabella1[[#This Row],[TOT. MINUTI]]-Tabella1[[#This Row],[FERMO MACCHINA]]</f>
        <v>30</v>
      </c>
      <c r="Z1356" s="6">
        <f>ROUNDDOWN(Tabella1[[#This Row],[DIFFERENZA EFFETTIVA - SCARTI]]/Tabella1[[#This Row],[TEMPO EFFETTIVO]]*60,0)</f>
        <v>200</v>
      </c>
    </row>
    <row r="1357" spans="1:27" x14ac:dyDescent="0.25">
      <c r="A1357" s="1">
        <v>44735</v>
      </c>
      <c r="B1357">
        <v>33</v>
      </c>
      <c r="C1357" s="6" t="str">
        <f>VLOOKUP(Tabella1[[#This Row],[COD. OPERATORE]],Tabella3[],2,FALSE)</f>
        <v>KETTY</v>
      </c>
      <c r="D1357" t="s">
        <v>56</v>
      </c>
      <c r="E1357" t="s">
        <v>478</v>
      </c>
      <c r="F1357" t="s">
        <v>64</v>
      </c>
      <c r="G1357" s="6" t="str">
        <f>VLOOKUP(Tabella1[[#This Row],[COD. MACCHINA]],Tabella35[],2,FALSE)</f>
        <v>MANUALE</v>
      </c>
      <c r="H1357">
        <v>0</v>
      </c>
      <c r="I1357">
        <v>1250</v>
      </c>
      <c r="J1357" s="6">
        <f>Tabella1[[#This Row],[ASS. FINALI]]-Tabella1[[#This Row],[ASS.INIZIALI]]</f>
        <v>1250</v>
      </c>
      <c r="K1357" t="s">
        <v>58</v>
      </c>
      <c r="L1357">
        <v>8</v>
      </c>
      <c r="M1357" s="6">
        <f>ROUNDDOWN(IF(Tabella1[[#This Row],[DOPPIO OPERATORE '[SI/NO']]]="SI",Tabella1[[#This Row],[DIFFERENZA]]/2,Tabella1[[#This Row],[DIFFERENZA]]),0)</f>
        <v>625</v>
      </c>
      <c r="O1357" s="6">
        <f>Tabella1[[#This Row],[DIFFERENZA EFFETTIVA SE DOPPIO OPERATORE]]-Tabella1[[#This Row],[SCARTI]]</f>
        <v>625</v>
      </c>
      <c r="P1357" s="4">
        <v>0.60069444444444442</v>
      </c>
      <c r="Q1357" s="4">
        <v>0.72916666666666663</v>
      </c>
      <c r="R1357" s="5">
        <f>Tabella1[[#This Row],[ORA FINE MATTINA]]-Tabella1[[#This Row],[ORA INIZIO MATTINA]]</f>
        <v>0.12847222222222221</v>
      </c>
      <c r="S1357" s="4"/>
      <c r="T1357" s="4"/>
      <c r="U1357" s="5">
        <f>Tabella1[[#This Row],[ORA FINE POMERIGGIO]]-Tabella1[[#This Row],[ORA INIZIO POMERIGGIO]]</f>
        <v>0</v>
      </c>
      <c r="V1357" s="5">
        <f>Tabella1[[#This Row],[TOT. TEMPO POMERIGGIO]]+Tabella1[[#This Row],[TOT. TEMPO MATTINA]]</f>
        <v>0.12847222222222221</v>
      </c>
      <c r="W1357" s="7">
        <f>((HOUR(Tabella1[[#This Row],[TOT. ORE]])*60)+MINUTE(Tabella1[[#This Row],[TOT. ORE]]))</f>
        <v>185</v>
      </c>
      <c r="Y1357" s="6">
        <f>Tabella1[[#This Row],[TOT. MINUTI]]-Tabella1[[#This Row],[FERMO MACCHINA]]</f>
        <v>185</v>
      </c>
      <c r="Z1357" s="6">
        <f>ROUNDDOWN(Tabella1[[#This Row],[DIFFERENZA EFFETTIVA - SCARTI]]/Tabella1[[#This Row],[TEMPO EFFETTIVO]]*60,0)</f>
        <v>202</v>
      </c>
      <c r="AA1357" t="s">
        <v>66</v>
      </c>
    </row>
    <row r="1358" spans="1:27" x14ac:dyDescent="0.25">
      <c r="A1358" s="1">
        <v>44736</v>
      </c>
      <c r="B1358">
        <v>33</v>
      </c>
      <c r="C1358" s="6" t="str">
        <f>VLOOKUP(Tabella1[[#This Row],[COD. OPERATORE]],Tabella3[],2,FALSE)</f>
        <v>KETTY</v>
      </c>
      <c r="D1358" t="s">
        <v>56</v>
      </c>
      <c r="E1358" t="s">
        <v>479</v>
      </c>
      <c r="F1358" t="s">
        <v>64</v>
      </c>
      <c r="G1358" s="6" t="str">
        <f>VLOOKUP(Tabella1[[#This Row],[COD. MACCHINA]],Tabella35[],2,FALSE)</f>
        <v>MANUALE</v>
      </c>
      <c r="H1358">
        <v>1250</v>
      </c>
      <c r="I1358">
        <v>2500</v>
      </c>
      <c r="J1358" s="6">
        <f>Tabella1[[#This Row],[ASS. FINALI]]-Tabella1[[#This Row],[ASS.INIZIALI]]</f>
        <v>1250</v>
      </c>
      <c r="K1358" t="s">
        <v>58</v>
      </c>
      <c r="L1358">
        <v>8</v>
      </c>
      <c r="M1358" s="6">
        <f>ROUNDDOWN(IF(Tabella1[[#This Row],[DOPPIO OPERATORE '[SI/NO']]]="SI",Tabella1[[#This Row],[DIFFERENZA]]/2,Tabella1[[#This Row],[DIFFERENZA]]),0)</f>
        <v>625</v>
      </c>
      <c r="O1358" s="6">
        <f>Tabella1[[#This Row],[DIFFERENZA EFFETTIVA SE DOPPIO OPERATORE]]-Tabella1[[#This Row],[SCARTI]]</f>
        <v>625</v>
      </c>
      <c r="P1358" s="4">
        <v>0.33333333333333331</v>
      </c>
      <c r="Q1358" s="4">
        <v>0.44444444444444442</v>
      </c>
      <c r="R1358" s="5">
        <f>Tabella1[[#This Row],[ORA FINE MATTINA]]-Tabella1[[#This Row],[ORA INIZIO MATTINA]]</f>
        <v>0.1111111111111111</v>
      </c>
      <c r="S1358" s="4"/>
      <c r="T1358" s="4"/>
      <c r="U1358" s="5">
        <f>Tabella1[[#This Row],[ORA FINE POMERIGGIO]]-Tabella1[[#This Row],[ORA INIZIO POMERIGGIO]]</f>
        <v>0</v>
      </c>
      <c r="V1358" s="5">
        <f>Tabella1[[#This Row],[TOT. TEMPO POMERIGGIO]]+Tabella1[[#This Row],[TOT. TEMPO MATTINA]]</f>
        <v>0.1111111111111111</v>
      </c>
      <c r="W1358" s="7">
        <f>((HOUR(Tabella1[[#This Row],[TOT. ORE]])*60)+MINUTE(Tabella1[[#This Row],[TOT. ORE]]))</f>
        <v>160</v>
      </c>
      <c r="Y1358" s="6">
        <f>Tabella1[[#This Row],[TOT. MINUTI]]-Tabella1[[#This Row],[FERMO MACCHINA]]</f>
        <v>160</v>
      </c>
      <c r="Z1358" s="6">
        <f>ROUNDDOWN(Tabella1[[#This Row],[DIFFERENZA EFFETTIVA - SCARTI]]/Tabella1[[#This Row],[TEMPO EFFETTIVO]]*60,0)</f>
        <v>234</v>
      </c>
      <c r="AA1358" t="s">
        <v>66</v>
      </c>
    </row>
    <row r="1359" spans="1:27" x14ac:dyDescent="0.25">
      <c r="A1359" s="1">
        <v>44736</v>
      </c>
      <c r="B1359">
        <v>33</v>
      </c>
      <c r="C1359" s="6" t="str">
        <f>VLOOKUP(Tabella1[[#This Row],[COD. OPERATORE]],Tabella3[],2,FALSE)</f>
        <v>KETTY</v>
      </c>
      <c r="D1359" t="s">
        <v>56</v>
      </c>
      <c r="E1359" t="s">
        <v>109</v>
      </c>
      <c r="F1359" t="s">
        <v>64</v>
      </c>
      <c r="G1359" s="6" t="str">
        <f>VLOOKUP(Tabella1[[#This Row],[COD. MACCHINA]],Tabella35[],2,FALSE)</f>
        <v>MANUALE</v>
      </c>
      <c r="H1359">
        <v>0</v>
      </c>
      <c r="I1359">
        <v>640</v>
      </c>
      <c r="J1359" s="6">
        <f>Tabella1[[#This Row],[ASS. FINALI]]-Tabella1[[#This Row],[ASS.INIZIALI]]</f>
        <v>640</v>
      </c>
      <c r="K1359" t="s">
        <v>20</v>
      </c>
      <c r="M1359" s="6">
        <f>ROUNDDOWN(IF(Tabella1[[#This Row],[DOPPIO OPERATORE '[SI/NO']]]="SI",Tabella1[[#This Row],[DIFFERENZA]]/2,Tabella1[[#This Row],[DIFFERENZA]]),0)</f>
        <v>640</v>
      </c>
      <c r="O1359" s="6">
        <f>Tabella1[[#This Row],[DIFFERENZA EFFETTIVA SE DOPPIO OPERATORE]]-Tabella1[[#This Row],[SCARTI]]</f>
        <v>640</v>
      </c>
      <c r="P1359" s="4">
        <v>0.44444444444444442</v>
      </c>
      <c r="Q1359" s="4">
        <v>0.5</v>
      </c>
      <c r="R1359" s="5">
        <f>Tabella1[[#This Row],[ORA FINE MATTINA]]-Tabella1[[#This Row],[ORA INIZIO MATTINA]]</f>
        <v>5.555555555555558E-2</v>
      </c>
      <c r="S1359" s="4"/>
      <c r="T1359" s="4"/>
      <c r="U1359" s="5">
        <f>Tabella1[[#This Row],[ORA FINE POMERIGGIO]]-Tabella1[[#This Row],[ORA INIZIO POMERIGGIO]]</f>
        <v>0</v>
      </c>
      <c r="V1359" s="5">
        <f>Tabella1[[#This Row],[TOT. TEMPO POMERIGGIO]]+Tabella1[[#This Row],[TOT. TEMPO MATTINA]]</f>
        <v>5.555555555555558E-2</v>
      </c>
      <c r="W1359" s="7">
        <f>((HOUR(Tabella1[[#This Row],[TOT. ORE]])*60)+MINUTE(Tabella1[[#This Row],[TOT. ORE]]))</f>
        <v>80</v>
      </c>
      <c r="Y1359" s="6">
        <f>Tabella1[[#This Row],[TOT. MINUTI]]-Tabella1[[#This Row],[FERMO MACCHINA]]</f>
        <v>80</v>
      </c>
      <c r="Z1359" s="6">
        <f>ROUNDDOWN(Tabella1[[#This Row],[DIFFERENZA EFFETTIVA - SCARTI]]/Tabella1[[#This Row],[TEMPO EFFETTIVO]]*60,0)</f>
        <v>480</v>
      </c>
    </row>
    <row r="1360" spans="1:27" x14ac:dyDescent="0.25">
      <c r="A1360" s="1">
        <v>44736</v>
      </c>
      <c r="B1360">
        <v>33</v>
      </c>
      <c r="C1360" s="6" t="str">
        <f>VLOOKUP(Tabella1[[#This Row],[COD. OPERATORE]],Tabella3[],2,FALSE)</f>
        <v>KETTY</v>
      </c>
      <c r="D1360" t="s">
        <v>74</v>
      </c>
      <c r="E1360" t="s">
        <v>345</v>
      </c>
      <c r="F1360">
        <v>22</v>
      </c>
      <c r="G1360" s="6" t="str">
        <f>VLOOKUP(Tabella1[[#This Row],[COD. MACCHINA]],Tabella35[],2,FALSE)</f>
        <v>LASER VIOLA</v>
      </c>
      <c r="H1360">
        <v>939</v>
      </c>
      <c r="I1360">
        <v>1511</v>
      </c>
      <c r="J1360" s="6">
        <f>Tabella1[[#This Row],[ASS. FINALI]]-Tabella1[[#This Row],[ASS.INIZIALI]]</f>
        <v>572</v>
      </c>
      <c r="K1360" t="s">
        <v>20</v>
      </c>
      <c r="M1360" s="6">
        <f>ROUNDDOWN(IF(Tabella1[[#This Row],[DOPPIO OPERATORE '[SI/NO']]]="SI",Tabella1[[#This Row],[DIFFERENZA]]/2,Tabella1[[#This Row],[DIFFERENZA]]),0)</f>
        <v>572</v>
      </c>
      <c r="O1360" s="6">
        <f>Tabella1[[#This Row],[DIFFERENZA EFFETTIVA SE DOPPIO OPERATORE]]-Tabella1[[#This Row],[SCARTI]]</f>
        <v>572</v>
      </c>
      <c r="P1360" s="4">
        <v>0.5625</v>
      </c>
      <c r="Q1360" s="4">
        <v>0.72916666666666663</v>
      </c>
      <c r="R1360" s="5">
        <f>Tabella1[[#This Row],[ORA FINE MATTINA]]-Tabella1[[#This Row],[ORA INIZIO MATTINA]]</f>
        <v>0.16666666666666663</v>
      </c>
      <c r="S1360" s="4"/>
      <c r="T1360" s="4"/>
      <c r="U1360" s="5">
        <f>Tabella1[[#This Row],[ORA FINE POMERIGGIO]]-Tabella1[[#This Row],[ORA INIZIO POMERIGGIO]]</f>
        <v>0</v>
      </c>
      <c r="V1360" s="5">
        <f>Tabella1[[#This Row],[TOT. TEMPO POMERIGGIO]]+Tabella1[[#This Row],[TOT. TEMPO MATTINA]]</f>
        <v>0.16666666666666663</v>
      </c>
      <c r="W1360" s="7">
        <f>((HOUR(Tabella1[[#This Row],[TOT. ORE]])*60)+MINUTE(Tabella1[[#This Row],[TOT. ORE]]))</f>
        <v>240</v>
      </c>
      <c r="X1360">
        <v>10</v>
      </c>
      <c r="Y1360" s="6">
        <f>Tabella1[[#This Row],[TOT. MINUTI]]-Tabella1[[#This Row],[FERMO MACCHINA]]</f>
        <v>230</v>
      </c>
      <c r="Z1360" s="6">
        <f>ROUNDDOWN(Tabella1[[#This Row],[DIFFERENZA EFFETTIVA - SCARTI]]/Tabella1[[#This Row],[TEMPO EFFETTIVO]]*60,0)</f>
        <v>149</v>
      </c>
    </row>
    <row r="1361" spans="1:27" x14ac:dyDescent="0.25">
      <c r="A1361" s="1">
        <v>44736</v>
      </c>
      <c r="B1361">
        <v>33</v>
      </c>
      <c r="C1361" s="6" t="str">
        <f>VLOOKUP(Tabella1[[#This Row],[COD. OPERATORE]],Tabella3[],2,FALSE)</f>
        <v>KETTY</v>
      </c>
      <c r="D1361" t="s">
        <v>74</v>
      </c>
      <c r="E1361" t="s">
        <v>344</v>
      </c>
      <c r="F1361">
        <v>4</v>
      </c>
      <c r="G1361" s="6" t="str">
        <f>VLOOKUP(Tabella1[[#This Row],[COD. MACCHINA]],Tabella35[],2,FALSE)</f>
        <v>LASER VERDE</v>
      </c>
      <c r="H1361">
        <v>14479</v>
      </c>
      <c r="I1361">
        <v>15004</v>
      </c>
      <c r="J1361" s="6">
        <f>Tabella1[[#This Row],[ASS. FINALI]]-Tabella1[[#This Row],[ASS.INIZIALI]]</f>
        <v>525</v>
      </c>
      <c r="K1361" t="s">
        <v>20</v>
      </c>
      <c r="M1361" s="6">
        <f>ROUNDDOWN(IF(Tabella1[[#This Row],[DOPPIO OPERATORE '[SI/NO']]]="SI",Tabella1[[#This Row],[DIFFERENZA]]/2,Tabella1[[#This Row],[DIFFERENZA]]),0)</f>
        <v>525</v>
      </c>
      <c r="O1361" s="6">
        <f>Tabella1[[#This Row],[DIFFERENZA EFFETTIVA SE DOPPIO OPERATORE]]-Tabella1[[#This Row],[SCARTI]]</f>
        <v>525</v>
      </c>
      <c r="P1361" s="4">
        <v>0.5625</v>
      </c>
      <c r="Q1361" s="4">
        <v>0.72916666666666663</v>
      </c>
      <c r="R1361" s="5">
        <f>Tabella1[[#This Row],[ORA FINE MATTINA]]-Tabella1[[#This Row],[ORA INIZIO MATTINA]]</f>
        <v>0.16666666666666663</v>
      </c>
      <c r="S1361" s="4"/>
      <c r="T1361" s="4"/>
      <c r="U1361" s="5">
        <f>Tabella1[[#This Row],[ORA FINE POMERIGGIO]]-Tabella1[[#This Row],[ORA INIZIO POMERIGGIO]]</f>
        <v>0</v>
      </c>
      <c r="V1361" s="5">
        <f>Tabella1[[#This Row],[TOT. TEMPO POMERIGGIO]]+Tabella1[[#This Row],[TOT. TEMPO MATTINA]]</f>
        <v>0.16666666666666663</v>
      </c>
      <c r="W1361" s="7">
        <f>((HOUR(Tabella1[[#This Row],[TOT. ORE]])*60)+MINUTE(Tabella1[[#This Row],[TOT. ORE]]))</f>
        <v>240</v>
      </c>
      <c r="X1361">
        <v>10</v>
      </c>
      <c r="Y1361" s="6">
        <f>Tabella1[[#This Row],[TOT. MINUTI]]-Tabella1[[#This Row],[FERMO MACCHINA]]</f>
        <v>230</v>
      </c>
      <c r="Z1361" s="6">
        <f>ROUNDDOWN(Tabella1[[#This Row],[DIFFERENZA EFFETTIVA - SCARTI]]/Tabella1[[#This Row],[TEMPO EFFETTIVO]]*60,0)</f>
        <v>136</v>
      </c>
    </row>
    <row r="1362" spans="1:27" x14ac:dyDescent="0.25">
      <c r="A1362" s="1">
        <v>44739</v>
      </c>
      <c r="B1362">
        <v>33</v>
      </c>
      <c r="C1362" s="6" t="str">
        <f>VLOOKUP(Tabella1[[#This Row],[COD. OPERATORE]],Tabella3[],2,FALSE)</f>
        <v>KETTY</v>
      </c>
      <c r="D1362" t="s">
        <v>74</v>
      </c>
      <c r="E1362" t="s">
        <v>345</v>
      </c>
      <c r="F1362">
        <v>22</v>
      </c>
      <c r="G1362" s="6" t="str">
        <f>VLOOKUP(Tabella1[[#This Row],[COD. MACCHINA]],Tabella35[],2,FALSE)</f>
        <v>LASER VIOLA</v>
      </c>
      <c r="H1362">
        <v>1512</v>
      </c>
      <c r="I1362">
        <v>1620</v>
      </c>
      <c r="J1362" s="6">
        <f>Tabella1[[#This Row],[ASS. FINALI]]-Tabella1[[#This Row],[ASS.INIZIALI]]</f>
        <v>108</v>
      </c>
      <c r="K1362" t="s">
        <v>20</v>
      </c>
      <c r="M1362" s="6">
        <f>ROUNDDOWN(IF(Tabella1[[#This Row],[DOPPIO OPERATORE '[SI/NO']]]="SI",Tabella1[[#This Row],[DIFFERENZA]]/2,Tabella1[[#This Row],[DIFFERENZA]]),0)</f>
        <v>108</v>
      </c>
      <c r="O1362" s="6">
        <f>Tabella1[[#This Row],[DIFFERENZA EFFETTIVA SE DOPPIO OPERATORE]]-Tabella1[[#This Row],[SCARTI]]</f>
        <v>108</v>
      </c>
      <c r="P1362" s="4">
        <v>0.33333333333333331</v>
      </c>
      <c r="Q1362" s="4">
        <v>0.36458333333333331</v>
      </c>
      <c r="R1362" s="5">
        <f>Tabella1[[#This Row],[ORA FINE MATTINA]]-Tabella1[[#This Row],[ORA INIZIO MATTINA]]</f>
        <v>3.125E-2</v>
      </c>
      <c r="S1362" s="4"/>
      <c r="T1362" s="4"/>
      <c r="U1362" s="5">
        <f>Tabella1[[#This Row],[ORA FINE POMERIGGIO]]-Tabella1[[#This Row],[ORA INIZIO POMERIGGIO]]</f>
        <v>0</v>
      </c>
      <c r="V1362" s="5">
        <f>Tabella1[[#This Row],[TOT. TEMPO POMERIGGIO]]+Tabella1[[#This Row],[TOT. TEMPO MATTINA]]</f>
        <v>3.125E-2</v>
      </c>
      <c r="W1362" s="7">
        <f>((HOUR(Tabella1[[#This Row],[TOT. ORE]])*60)+MINUTE(Tabella1[[#This Row],[TOT. ORE]]))</f>
        <v>45</v>
      </c>
      <c r="Y1362" s="6">
        <f>Tabella1[[#This Row],[TOT. MINUTI]]-Tabella1[[#This Row],[FERMO MACCHINA]]</f>
        <v>45</v>
      </c>
      <c r="Z1362" s="6">
        <f>ROUNDDOWN(Tabella1[[#This Row],[DIFFERENZA EFFETTIVA - SCARTI]]/Tabella1[[#This Row],[TEMPO EFFETTIVO]]*60,0)</f>
        <v>144</v>
      </c>
    </row>
    <row r="1363" spans="1:27" x14ac:dyDescent="0.25">
      <c r="A1363" s="1">
        <v>44739</v>
      </c>
      <c r="B1363">
        <v>33</v>
      </c>
      <c r="C1363" s="6" t="str">
        <f>VLOOKUP(Tabella1[[#This Row],[COD. OPERATORE]],Tabella3[],2,FALSE)</f>
        <v>KETTY</v>
      </c>
      <c r="D1363" t="s">
        <v>74</v>
      </c>
      <c r="E1363" t="s">
        <v>344</v>
      </c>
      <c r="F1363">
        <v>4</v>
      </c>
      <c r="G1363" s="6" t="str">
        <f>VLOOKUP(Tabella1[[#This Row],[COD. MACCHINA]],Tabella35[],2,FALSE)</f>
        <v>LASER VERDE</v>
      </c>
      <c r="H1363">
        <v>15005</v>
      </c>
      <c r="I1363">
        <v>15264</v>
      </c>
      <c r="J1363" s="6">
        <f>Tabella1[[#This Row],[ASS. FINALI]]-Tabella1[[#This Row],[ASS.INIZIALI]]</f>
        <v>259</v>
      </c>
      <c r="K1363" t="s">
        <v>20</v>
      </c>
      <c r="M1363" s="6">
        <f>ROUNDDOWN(IF(Tabella1[[#This Row],[DOPPIO OPERATORE '[SI/NO']]]="SI",Tabella1[[#This Row],[DIFFERENZA]]/2,Tabella1[[#This Row],[DIFFERENZA]]),0)</f>
        <v>259</v>
      </c>
      <c r="O1363" s="6">
        <f>Tabella1[[#This Row],[DIFFERENZA EFFETTIVA SE DOPPIO OPERATORE]]-Tabella1[[#This Row],[SCARTI]]</f>
        <v>259</v>
      </c>
      <c r="P1363" s="4">
        <v>0.33333333333333331</v>
      </c>
      <c r="Q1363" s="4">
        <v>0.39930555555555558</v>
      </c>
      <c r="R1363" s="5">
        <f>Tabella1[[#This Row],[ORA FINE MATTINA]]-Tabella1[[#This Row],[ORA INIZIO MATTINA]]</f>
        <v>6.5972222222222265E-2</v>
      </c>
      <c r="S1363" s="4"/>
      <c r="T1363" s="4"/>
      <c r="U1363" s="5">
        <f>Tabella1[[#This Row],[ORA FINE POMERIGGIO]]-Tabella1[[#This Row],[ORA INIZIO POMERIGGIO]]</f>
        <v>0</v>
      </c>
      <c r="V1363" s="5">
        <f>Tabella1[[#This Row],[TOT. TEMPO POMERIGGIO]]+Tabella1[[#This Row],[TOT. TEMPO MATTINA]]</f>
        <v>6.5972222222222265E-2</v>
      </c>
      <c r="W1363" s="7">
        <f>((HOUR(Tabella1[[#This Row],[TOT. ORE]])*60)+MINUTE(Tabella1[[#This Row],[TOT. ORE]]))</f>
        <v>95</v>
      </c>
      <c r="Y1363" s="6">
        <f>Tabella1[[#This Row],[TOT. MINUTI]]-Tabella1[[#This Row],[FERMO MACCHINA]]</f>
        <v>95</v>
      </c>
      <c r="Z1363" s="6">
        <f>ROUNDDOWN(Tabella1[[#This Row],[DIFFERENZA EFFETTIVA - SCARTI]]/Tabella1[[#This Row],[TEMPO EFFETTIVO]]*60,0)</f>
        <v>163</v>
      </c>
    </row>
    <row r="1364" spans="1:27" x14ac:dyDescent="0.25">
      <c r="A1364" s="1">
        <v>44739</v>
      </c>
      <c r="B1364">
        <v>33</v>
      </c>
      <c r="C1364" s="6" t="str">
        <f>VLOOKUP(Tabella1[[#This Row],[COD. OPERATORE]],Tabella3[],2,FALSE)</f>
        <v>KETTY</v>
      </c>
      <c r="D1364" t="s">
        <v>56</v>
      </c>
      <c r="E1364" t="s">
        <v>95</v>
      </c>
      <c r="F1364" t="s">
        <v>64</v>
      </c>
      <c r="G1364" s="6" t="str">
        <f>VLOOKUP(Tabella1[[#This Row],[COD. MACCHINA]],Tabella35[],2,FALSE)</f>
        <v>MANUALE</v>
      </c>
      <c r="H1364">
        <v>1200</v>
      </c>
      <c r="I1364">
        <v>1600</v>
      </c>
      <c r="J1364" s="6">
        <f>Tabella1[[#This Row],[ASS. FINALI]]-Tabella1[[#This Row],[ASS.INIZIALI]]</f>
        <v>400</v>
      </c>
      <c r="K1364" t="s">
        <v>58</v>
      </c>
      <c r="L1364">
        <v>2</v>
      </c>
      <c r="M1364" s="6">
        <f>ROUNDDOWN(IF(Tabella1[[#This Row],[DOPPIO OPERATORE '[SI/NO']]]="SI",Tabella1[[#This Row],[DIFFERENZA]]/2,Tabella1[[#This Row],[DIFFERENZA]]),0)</f>
        <v>200</v>
      </c>
      <c r="O1364" s="6">
        <f>Tabella1[[#This Row],[DIFFERENZA EFFETTIVA SE DOPPIO OPERATORE]]-Tabella1[[#This Row],[SCARTI]]</f>
        <v>200</v>
      </c>
      <c r="P1364" s="4">
        <v>0.39930555555555558</v>
      </c>
      <c r="Q1364" s="4">
        <v>0.47222222222222227</v>
      </c>
      <c r="R1364" s="5">
        <f>Tabella1[[#This Row],[ORA FINE MATTINA]]-Tabella1[[#This Row],[ORA INIZIO MATTINA]]</f>
        <v>7.2916666666666685E-2</v>
      </c>
      <c r="S1364" s="4"/>
      <c r="T1364" s="4"/>
      <c r="U1364" s="5">
        <f>Tabella1[[#This Row],[ORA FINE POMERIGGIO]]-Tabella1[[#This Row],[ORA INIZIO POMERIGGIO]]</f>
        <v>0</v>
      </c>
      <c r="V1364" s="5">
        <f>Tabella1[[#This Row],[TOT. TEMPO POMERIGGIO]]+Tabella1[[#This Row],[TOT. TEMPO MATTINA]]</f>
        <v>7.2916666666666685E-2</v>
      </c>
      <c r="W1364" s="7">
        <f>((HOUR(Tabella1[[#This Row],[TOT. ORE]])*60)+MINUTE(Tabella1[[#This Row],[TOT. ORE]]))</f>
        <v>105</v>
      </c>
      <c r="Y1364" s="6">
        <f>Tabella1[[#This Row],[TOT. MINUTI]]-Tabella1[[#This Row],[FERMO MACCHINA]]</f>
        <v>105</v>
      </c>
      <c r="Z1364" s="6">
        <f>ROUNDDOWN(Tabella1[[#This Row],[DIFFERENZA EFFETTIVA - SCARTI]]/Tabella1[[#This Row],[TEMPO EFFETTIVO]]*60,0)</f>
        <v>114</v>
      </c>
    </row>
    <row r="1365" spans="1:27" x14ac:dyDescent="0.25">
      <c r="A1365" s="1">
        <v>44739</v>
      </c>
      <c r="B1365">
        <v>33</v>
      </c>
      <c r="C1365" s="6" t="str">
        <f>VLOOKUP(Tabella1[[#This Row],[COD. OPERATORE]],Tabella3[],2,FALSE)</f>
        <v>KETTY</v>
      </c>
      <c r="D1365" t="s">
        <v>202</v>
      </c>
      <c r="E1365" t="s">
        <v>480</v>
      </c>
      <c r="F1365">
        <v>22</v>
      </c>
      <c r="G1365" s="6" t="str">
        <f>VLOOKUP(Tabella1[[#This Row],[COD. MACCHINA]],Tabella35[],2,FALSE)</f>
        <v>LASER VIOLA</v>
      </c>
      <c r="H1365">
        <v>0</v>
      </c>
      <c r="I1365">
        <v>278</v>
      </c>
      <c r="J1365" s="6">
        <f>Tabella1[[#This Row],[ASS. FINALI]]-Tabella1[[#This Row],[ASS.INIZIALI]]</f>
        <v>278</v>
      </c>
      <c r="K1365" t="s">
        <v>20</v>
      </c>
      <c r="M1365" s="6">
        <f>ROUNDDOWN(IF(Tabella1[[#This Row],[DOPPIO OPERATORE '[SI/NO']]]="SI",Tabella1[[#This Row],[DIFFERENZA]]/2,Tabella1[[#This Row],[DIFFERENZA]]),0)</f>
        <v>278</v>
      </c>
      <c r="O1365" s="6">
        <f>Tabella1[[#This Row],[DIFFERENZA EFFETTIVA SE DOPPIO OPERATORE]]-Tabella1[[#This Row],[SCARTI]]</f>
        <v>278</v>
      </c>
      <c r="P1365" s="4">
        <v>0.47222222222222227</v>
      </c>
      <c r="Q1365" s="4">
        <v>0.5</v>
      </c>
      <c r="R1365" s="5">
        <f>Tabella1[[#This Row],[ORA FINE MATTINA]]-Tabella1[[#This Row],[ORA INIZIO MATTINA]]</f>
        <v>2.7777777777777735E-2</v>
      </c>
      <c r="S1365" s="4">
        <v>0.5625</v>
      </c>
      <c r="T1365" s="4">
        <v>0.56944444444444442</v>
      </c>
      <c r="U1365" s="5">
        <f>Tabella1[[#This Row],[ORA FINE POMERIGGIO]]-Tabella1[[#This Row],[ORA INIZIO POMERIGGIO]]</f>
        <v>6.9444444444444198E-3</v>
      </c>
      <c r="V1365" s="5">
        <f>Tabella1[[#This Row],[TOT. TEMPO POMERIGGIO]]+Tabella1[[#This Row],[TOT. TEMPO MATTINA]]</f>
        <v>3.4722222222222154E-2</v>
      </c>
      <c r="W1365" s="7">
        <f>((HOUR(Tabella1[[#This Row],[TOT. ORE]])*60)+MINUTE(Tabella1[[#This Row],[TOT. ORE]]))</f>
        <v>50</v>
      </c>
      <c r="Y1365" s="6">
        <f>Tabella1[[#This Row],[TOT. MINUTI]]-Tabella1[[#This Row],[FERMO MACCHINA]]</f>
        <v>50</v>
      </c>
      <c r="Z1365" s="6">
        <f>ROUNDDOWN(Tabella1[[#This Row],[DIFFERENZA EFFETTIVA - SCARTI]]/Tabella1[[#This Row],[TEMPO EFFETTIVO]]*60,0)</f>
        <v>333</v>
      </c>
    </row>
    <row r="1366" spans="1:27" x14ac:dyDescent="0.25">
      <c r="A1366" s="1">
        <v>44735</v>
      </c>
      <c r="B1366">
        <v>2</v>
      </c>
      <c r="C1366" s="6" t="str">
        <f>VLOOKUP(Tabella1[[#This Row],[COD. OPERATORE]],Tabella3[],2,FALSE)</f>
        <v>DAVIDE</v>
      </c>
      <c r="D1366" t="s">
        <v>56</v>
      </c>
      <c r="E1366" t="s">
        <v>86</v>
      </c>
      <c r="F1366" t="s">
        <v>64</v>
      </c>
      <c r="G1366" s="6" t="str">
        <f>VLOOKUP(Tabella1[[#This Row],[COD. MACCHINA]],Tabella35[],2,FALSE)</f>
        <v>MANUALE</v>
      </c>
      <c r="H1366">
        <v>1800</v>
      </c>
      <c r="I1366">
        <v>2000</v>
      </c>
      <c r="J1366" s="6">
        <f>Tabella1[[#This Row],[ASS. FINALI]]-Tabella1[[#This Row],[ASS.INIZIALI]]</f>
        <v>200</v>
      </c>
      <c r="K1366" t="s">
        <v>20</v>
      </c>
      <c r="M1366" s="6">
        <f>ROUNDDOWN(IF(Tabella1[[#This Row],[DOPPIO OPERATORE '[SI/NO']]]="SI",Tabella1[[#This Row],[DIFFERENZA]]/2,Tabella1[[#This Row],[DIFFERENZA]]),0)</f>
        <v>200</v>
      </c>
      <c r="O1366" s="6">
        <f>Tabella1[[#This Row],[DIFFERENZA EFFETTIVA SE DOPPIO OPERATORE]]-Tabella1[[#This Row],[SCARTI]]</f>
        <v>200</v>
      </c>
      <c r="P1366" s="4">
        <v>0.625</v>
      </c>
      <c r="Q1366" s="4">
        <v>0.75</v>
      </c>
      <c r="R1366" s="5">
        <f>Tabella1[[#This Row],[ORA FINE MATTINA]]-Tabella1[[#This Row],[ORA INIZIO MATTINA]]</f>
        <v>0.125</v>
      </c>
      <c r="S1366" s="4"/>
      <c r="T1366" s="4"/>
      <c r="U1366" s="5">
        <f>Tabella1[[#This Row],[ORA FINE POMERIGGIO]]-Tabella1[[#This Row],[ORA INIZIO POMERIGGIO]]</f>
        <v>0</v>
      </c>
      <c r="V1366" s="5">
        <f>Tabella1[[#This Row],[TOT. TEMPO POMERIGGIO]]+Tabella1[[#This Row],[TOT. TEMPO MATTINA]]</f>
        <v>0.125</v>
      </c>
      <c r="W1366" s="7">
        <f>((HOUR(Tabella1[[#This Row],[TOT. ORE]])*60)+MINUTE(Tabella1[[#This Row],[TOT. ORE]]))</f>
        <v>180</v>
      </c>
      <c r="Y1366" s="6">
        <f>Tabella1[[#This Row],[TOT. MINUTI]]-Tabella1[[#This Row],[FERMO MACCHINA]]</f>
        <v>180</v>
      </c>
      <c r="Z1366" s="6">
        <f>ROUNDDOWN(Tabella1[[#This Row],[DIFFERENZA EFFETTIVA - SCARTI]]/Tabella1[[#This Row],[TEMPO EFFETTIVO]]*60,0)</f>
        <v>66</v>
      </c>
    </row>
    <row r="1367" spans="1:27" x14ac:dyDescent="0.25">
      <c r="A1367" s="1">
        <v>44735</v>
      </c>
      <c r="B1367">
        <v>2</v>
      </c>
      <c r="C1367" s="6" t="str">
        <f>VLOOKUP(Tabella1[[#This Row],[COD. OPERATORE]],Tabella3[],2,FALSE)</f>
        <v>DAVIDE</v>
      </c>
      <c r="D1367" t="s">
        <v>56</v>
      </c>
      <c r="E1367" t="s">
        <v>95</v>
      </c>
      <c r="F1367" t="s">
        <v>64</v>
      </c>
      <c r="G1367" s="6" t="str">
        <f>VLOOKUP(Tabella1[[#This Row],[COD. MACCHINA]],Tabella35[],2,FALSE)</f>
        <v>MANUALE</v>
      </c>
      <c r="H1367">
        <v>0</v>
      </c>
      <c r="I1367">
        <v>340</v>
      </c>
      <c r="J1367" s="6">
        <f>Tabella1[[#This Row],[ASS. FINALI]]-Tabella1[[#This Row],[ASS.INIZIALI]]</f>
        <v>340</v>
      </c>
      <c r="K1367" t="s">
        <v>20</v>
      </c>
      <c r="M1367" s="6">
        <f>ROUNDDOWN(IF(Tabella1[[#This Row],[DOPPIO OPERATORE '[SI/NO']]]="SI",Tabella1[[#This Row],[DIFFERENZA]]/2,Tabella1[[#This Row],[DIFFERENZA]]),0)</f>
        <v>340</v>
      </c>
      <c r="O1367" s="6">
        <f>Tabella1[[#This Row],[DIFFERENZA EFFETTIVA SE DOPPIO OPERATORE]]-Tabella1[[#This Row],[SCARTI]]</f>
        <v>340</v>
      </c>
      <c r="P1367" s="4">
        <v>0.625</v>
      </c>
      <c r="Q1367" s="4">
        <v>0.75</v>
      </c>
      <c r="R1367" s="5">
        <f>Tabella1[[#This Row],[ORA FINE MATTINA]]-Tabella1[[#This Row],[ORA INIZIO MATTINA]]</f>
        <v>0.125</v>
      </c>
      <c r="S1367" s="4"/>
      <c r="T1367" s="4"/>
      <c r="U1367" s="5">
        <f>Tabella1[[#This Row],[ORA FINE POMERIGGIO]]-Tabella1[[#This Row],[ORA INIZIO POMERIGGIO]]</f>
        <v>0</v>
      </c>
      <c r="V1367" s="5">
        <f>Tabella1[[#This Row],[TOT. TEMPO POMERIGGIO]]+Tabella1[[#This Row],[TOT. TEMPO MATTINA]]</f>
        <v>0.125</v>
      </c>
      <c r="W1367" s="7">
        <f>((HOUR(Tabella1[[#This Row],[TOT. ORE]])*60)+MINUTE(Tabella1[[#This Row],[TOT. ORE]]))</f>
        <v>180</v>
      </c>
      <c r="Y1367" s="6">
        <f>Tabella1[[#This Row],[TOT. MINUTI]]-Tabella1[[#This Row],[FERMO MACCHINA]]</f>
        <v>180</v>
      </c>
      <c r="Z1367" s="6">
        <f>ROUNDDOWN(Tabella1[[#This Row],[DIFFERENZA EFFETTIVA - SCARTI]]/Tabella1[[#This Row],[TEMPO EFFETTIVO]]*60,0)</f>
        <v>113</v>
      </c>
    </row>
    <row r="1368" spans="1:27" x14ac:dyDescent="0.25">
      <c r="A1368" s="1">
        <v>44735</v>
      </c>
      <c r="B1368">
        <v>2</v>
      </c>
      <c r="C1368" s="6" t="str">
        <f>VLOOKUP(Tabella1[[#This Row],[COD. OPERATORE]],Tabella3[],2,FALSE)</f>
        <v>DAVIDE</v>
      </c>
      <c r="D1368" t="s">
        <v>56</v>
      </c>
      <c r="E1368" t="s">
        <v>95</v>
      </c>
      <c r="F1368" t="s">
        <v>64</v>
      </c>
      <c r="G1368" s="6" t="str">
        <f>VLOOKUP(Tabella1[[#This Row],[COD. MACCHINA]],Tabella35[],2,FALSE)</f>
        <v>MANUALE</v>
      </c>
      <c r="H1368">
        <v>340</v>
      </c>
      <c r="I1368">
        <v>760</v>
      </c>
      <c r="J1368" s="6">
        <f>Tabella1[[#This Row],[ASS. FINALI]]-Tabella1[[#This Row],[ASS.INIZIALI]]</f>
        <v>420</v>
      </c>
      <c r="K1368" t="s">
        <v>20</v>
      </c>
      <c r="M1368" s="6">
        <f>ROUNDDOWN(IF(Tabella1[[#This Row],[DOPPIO OPERATORE '[SI/NO']]]="SI",Tabella1[[#This Row],[DIFFERENZA]]/2,Tabella1[[#This Row],[DIFFERENZA]]),0)</f>
        <v>420</v>
      </c>
      <c r="O1368" s="6">
        <f>Tabella1[[#This Row],[DIFFERENZA EFFETTIVA SE DOPPIO OPERATORE]]-Tabella1[[#This Row],[SCARTI]]</f>
        <v>420</v>
      </c>
      <c r="P1368" s="4">
        <v>0.33333333333333331</v>
      </c>
      <c r="Q1368" s="4">
        <v>0.5</v>
      </c>
      <c r="R1368" s="5">
        <f>Tabella1[[#This Row],[ORA FINE MATTINA]]-Tabella1[[#This Row],[ORA INIZIO MATTINA]]</f>
        <v>0.16666666666666669</v>
      </c>
      <c r="S1368" s="4"/>
      <c r="T1368" s="4"/>
      <c r="U1368" s="5">
        <f>Tabella1[[#This Row],[ORA FINE POMERIGGIO]]-Tabella1[[#This Row],[ORA INIZIO POMERIGGIO]]</f>
        <v>0</v>
      </c>
      <c r="V1368" s="5">
        <f>Tabella1[[#This Row],[TOT. TEMPO POMERIGGIO]]+Tabella1[[#This Row],[TOT. TEMPO MATTINA]]</f>
        <v>0.16666666666666669</v>
      </c>
      <c r="W1368" s="7">
        <f>((HOUR(Tabella1[[#This Row],[TOT. ORE]])*60)+MINUTE(Tabella1[[#This Row],[TOT. ORE]]))</f>
        <v>240</v>
      </c>
      <c r="Y1368" s="6">
        <f>Tabella1[[#This Row],[TOT. MINUTI]]-Tabella1[[#This Row],[FERMO MACCHINA]]</f>
        <v>240</v>
      </c>
      <c r="Z1368" s="6">
        <f>ROUNDDOWN(Tabella1[[#This Row],[DIFFERENZA EFFETTIVA - SCARTI]]/Tabella1[[#This Row],[TEMPO EFFETTIVO]]*60,0)</f>
        <v>105</v>
      </c>
    </row>
    <row r="1369" spans="1:27" x14ac:dyDescent="0.25">
      <c r="A1369" s="1">
        <v>44736</v>
      </c>
      <c r="B1369">
        <v>2</v>
      </c>
      <c r="C1369" s="6" t="str">
        <f>VLOOKUP(Tabella1[[#This Row],[COD. OPERATORE]],Tabella3[],2,FALSE)</f>
        <v>DAVIDE</v>
      </c>
      <c r="D1369" t="s">
        <v>56</v>
      </c>
      <c r="E1369" t="s">
        <v>95</v>
      </c>
      <c r="F1369" t="s">
        <v>64</v>
      </c>
      <c r="G1369" s="6" t="str">
        <f>VLOOKUP(Tabella1[[#This Row],[COD. MACCHINA]],Tabella35[],2,FALSE)</f>
        <v>MANUALE</v>
      </c>
      <c r="H1369">
        <v>1100</v>
      </c>
      <c r="I1369">
        <v>1335</v>
      </c>
      <c r="J1369" s="6">
        <f>Tabella1[[#This Row],[ASS. FINALI]]-Tabella1[[#This Row],[ASS.INIZIALI]]</f>
        <v>235</v>
      </c>
      <c r="K1369" t="s">
        <v>58</v>
      </c>
      <c r="L1369">
        <v>1</v>
      </c>
      <c r="M1369" s="6">
        <f>ROUNDDOWN(IF(Tabella1[[#This Row],[DOPPIO OPERATORE '[SI/NO']]]="SI",Tabella1[[#This Row],[DIFFERENZA]]/2,Tabella1[[#This Row],[DIFFERENZA]]),0)</f>
        <v>117</v>
      </c>
      <c r="O1369" s="6">
        <f>Tabella1[[#This Row],[DIFFERENZA EFFETTIVA SE DOPPIO OPERATORE]]-Tabella1[[#This Row],[SCARTI]]</f>
        <v>117</v>
      </c>
      <c r="P1369" s="4">
        <v>0.67708333333333337</v>
      </c>
      <c r="Q1369" s="4">
        <v>0.75</v>
      </c>
      <c r="R1369" s="5">
        <f>Tabella1[[#This Row],[ORA FINE MATTINA]]-Tabella1[[#This Row],[ORA INIZIO MATTINA]]</f>
        <v>7.291666666666663E-2</v>
      </c>
      <c r="S1369" s="4"/>
      <c r="T1369" s="4"/>
      <c r="U1369" s="5">
        <f>Tabella1[[#This Row],[ORA FINE POMERIGGIO]]-Tabella1[[#This Row],[ORA INIZIO POMERIGGIO]]</f>
        <v>0</v>
      </c>
      <c r="V1369" s="5">
        <f>Tabella1[[#This Row],[TOT. TEMPO POMERIGGIO]]+Tabella1[[#This Row],[TOT. TEMPO MATTINA]]</f>
        <v>7.291666666666663E-2</v>
      </c>
      <c r="W1369" s="7">
        <f>((HOUR(Tabella1[[#This Row],[TOT. ORE]])*60)+MINUTE(Tabella1[[#This Row],[TOT. ORE]]))</f>
        <v>105</v>
      </c>
      <c r="Y1369" s="6">
        <f>Tabella1[[#This Row],[TOT. MINUTI]]-Tabella1[[#This Row],[FERMO MACCHINA]]</f>
        <v>105</v>
      </c>
      <c r="Z1369" s="6">
        <f>ROUNDDOWN(Tabella1[[#This Row],[DIFFERENZA EFFETTIVA - SCARTI]]/Tabella1[[#This Row],[TEMPO EFFETTIVO]]*60,0)</f>
        <v>66</v>
      </c>
    </row>
    <row r="1370" spans="1:27" x14ac:dyDescent="0.25">
      <c r="A1370" s="1">
        <v>44739</v>
      </c>
      <c r="B1370">
        <v>2</v>
      </c>
      <c r="C1370" s="6" t="str">
        <f>VLOOKUP(Tabella1[[#This Row],[COD. OPERATORE]],Tabella3[],2,FALSE)</f>
        <v>DAVIDE</v>
      </c>
      <c r="D1370" t="s">
        <v>56</v>
      </c>
      <c r="E1370" t="s">
        <v>95</v>
      </c>
      <c r="F1370" t="s">
        <v>64</v>
      </c>
      <c r="G1370" s="6" t="str">
        <f>VLOOKUP(Tabella1[[#This Row],[COD. MACCHINA]],Tabella35[],2,FALSE)</f>
        <v>MANUALE</v>
      </c>
      <c r="H1370">
        <v>1335</v>
      </c>
      <c r="I1370">
        <v>1742</v>
      </c>
      <c r="J1370" s="6">
        <f>Tabella1[[#This Row],[ASS. FINALI]]-Tabella1[[#This Row],[ASS.INIZIALI]]</f>
        <v>407</v>
      </c>
      <c r="K1370" t="s">
        <v>58</v>
      </c>
      <c r="L1370">
        <v>33</v>
      </c>
      <c r="M1370" s="6">
        <f>ROUNDDOWN(IF(Tabella1[[#This Row],[DOPPIO OPERATORE '[SI/NO']]]="SI",Tabella1[[#This Row],[DIFFERENZA]]/2,Tabella1[[#This Row],[DIFFERENZA]]),0)</f>
        <v>203</v>
      </c>
      <c r="O1370" s="6">
        <f>Tabella1[[#This Row],[DIFFERENZA EFFETTIVA SE DOPPIO OPERATORE]]-Tabella1[[#This Row],[SCARTI]]</f>
        <v>203</v>
      </c>
      <c r="P1370" s="4">
        <v>0.41666666666666669</v>
      </c>
      <c r="Q1370" s="4">
        <v>0.5</v>
      </c>
      <c r="R1370" s="5">
        <f>Tabella1[[#This Row],[ORA FINE MATTINA]]-Tabella1[[#This Row],[ORA INIZIO MATTINA]]</f>
        <v>8.3333333333333315E-2</v>
      </c>
      <c r="S1370" s="4"/>
      <c r="T1370" s="4"/>
      <c r="U1370" s="5">
        <f>Tabella1[[#This Row],[ORA FINE POMERIGGIO]]-Tabella1[[#This Row],[ORA INIZIO POMERIGGIO]]</f>
        <v>0</v>
      </c>
      <c r="V1370" s="5">
        <f>Tabella1[[#This Row],[TOT. TEMPO POMERIGGIO]]+Tabella1[[#This Row],[TOT. TEMPO MATTINA]]</f>
        <v>8.3333333333333315E-2</v>
      </c>
      <c r="W1370" s="7">
        <f>((HOUR(Tabella1[[#This Row],[TOT. ORE]])*60)+MINUTE(Tabella1[[#This Row],[TOT. ORE]]))</f>
        <v>120</v>
      </c>
      <c r="Y1370" s="6">
        <f>Tabella1[[#This Row],[TOT. MINUTI]]-Tabella1[[#This Row],[FERMO MACCHINA]]</f>
        <v>120</v>
      </c>
      <c r="Z1370" s="6">
        <f>ROUNDDOWN(Tabella1[[#This Row],[DIFFERENZA EFFETTIVA - SCARTI]]/Tabella1[[#This Row],[TEMPO EFFETTIVO]]*60,0)</f>
        <v>101</v>
      </c>
    </row>
    <row r="1371" spans="1:27" x14ac:dyDescent="0.25">
      <c r="A1371" s="1">
        <v>44739</v>
      </c>
      <c r="B1371">
        <v>2</v>
      </c>
      <c r="C1371" s="6" t="str">
        <f>VLOOKUP(Tabella1[[#This Row],[COD. OPERATORE]],Tabella3[],2,FALSE)</f>
        <v>DAVIDE</v>
      </c>
      <c r="D1371" t="s">
        <v>56</v>
      </c>
      <c r="E1371" t="s">
        <v>95</v>
      </c>
      <c r="F1371" t="s">
        <v>64</v>
      </c>
      <c r="G1371" s="6" t="str">
        <f>VLOOKUP(Tabella1[[#This Row],[COD. MACCHINA]],Tabella35[],2,FALSE)</f>
        <v>MANUALE</v>
      </c>
      <c r="H1371">
        <v>1742</v>
      </c>
      <c r="I1371">
        <v>2000</v>
      </c>
      <c r="J1371" s="6">
        <f>Tabella1[[#This Row],[ASS. FINALI]]-Tabella1[[#This Row],[ASS.INIZIALI]]</f>
        <v>258</v>
      </c>
      <c r="K1371" t="s">
        <v>58</v>
      </c>
      <c r="L1371">
        <v>8</v>
      </c>
      <c r="M1371" s="6">
        <f>ROUNDDOWN(IF(Tabella1[[#This Row],[DOPPIO OPERATORE '[SI/NO']]]="SI",Tabella1[[#This Row],[DIFFERENZA]]/2,Tabella1[[#This Row],[DIFFERENZA]]),0)</f>
        <v>129</v>
      </c>
      <c r="O1371" s="6">
        <f>Tabella1[[#This Row],[DIFFERENZA EFFETTIVA SE DOPPIO OPERATORE]]-Tabella1[[#This Row],[SCARTI]]</f>
        <v>129</v>
      </c>
      <c r="P1371" s="4">
        <v>0.58333333333333337</v>
      </c>
      <c r="Q1371" s="4">
        <v>0.61458333333333337</v>
      </c>
      <c r="R1371" s="5">
        <f>Tabella1[[#This Row],[ORA FINE MATTINA]]-Tabella1[[#This Row],[ORA INIZIO MATTINA]]</f>
        <v>3.125E-2</v>
      </c>
      <c r="S1371" s="4"/>
      <c r="T1371" s="4"/>
      <c r="U1371" s="5">
        <f>Tabella1[[#This Row],[ORA FINE POMERIGGIO]]-Tabella1[[#This Row],[ORA INIZIO POMERIGGIO]]</f>
        <v>0</v>
      </c>
      <c r="V1371" s="5">
        <f>Tabella1[[#This Row],[TOT. TEMPO POMERIGGIO]]+Tabella1[[#This Row],[TOT. TEMPO MATTINA]]</f>
        <v>3.125E-2</v>
      </c>
      <c r="W1371" s="7">
        <f>((HOUR(Tabella1[[#This Row],[TOT. ORE]])*60)+MINUTE(Tabella1[[#This Row],[TOT. ORE]]))</f>
        <v>45</v>
      </c>
      <c r="Y1371" s="6">
        <f>Tabella1[[#This Row],[TOT. MINUTI]]-Tabella1[[#This Row],[FERMO MACCHINA]]</f>
        <v>45</v>
      </c>
      <c r="Z1371" s="6">
        <f>ROUNDDOWN(Tabella1[[#This Row],[DIFFERENZA EFFETTIVA - SCARTI]]/Tabella1[[#This Row],[TEMPO EFFETTIVO]]*60,0)</f>
        <v>172</v>
      </c>
    </row>
    <row r="1372" spans="1:27" x14ac:dyDescent="0.25">
      <c r="A1372" s="1">
        <v>44739</v>
      </c>
      <c r="B1372">
        <v>2</v>
      </c>
      <c r="C1372" s="6" t="str">
        <f>VLOOKUP(Tabella1[[#This Row],[COD. OPERATORE]],Tabella3[],2,FALSE)</f>
        <v>DAVIDE</v>
      </c>
      <c r="D1372" t="s">
        <v>56</v>
      </c>
      <c r="E1372" t="s">
        <v>180</v>
      </c>
      <c r="F1372" t="s">
        <v>64</v>
      </c>
      <c r="G1372" s="6" t="str">
        <f>VLOOKUP(Tabella1[[#This Row],[COD. MACCHINA]],Tabella35[],2,FALSE)</f>
        <v>MANUALE</v>
      </c>
      <c r="H1372">
        <v>0</v>
      </c>
      <c r="I1372">
        <v>750</v>
      </c>
      <c r="J1372" s="6">
        <f>Tabella1[[#This Row],[ASS. FINALI]]-Tabella1[[#This Row],[ASS.INIZIALI]]</f>
        <v>750</v>
      </c>
      <c r="K1372" t="s">
        <v>20</v>
      </c>
      <c r="M1372" s="6">
        <f>ROUNDDOWN(IF(Tabella1[[#This Row],[DOPPIO OPERATORE '[SI/NO']]]="SI",Tabella1[[#This Row],[DIFFERENZA]]/2,Tabella1[[#This Row],[DIFFERENZA]]),0)</f>
        <v>750</v>
      </c>
      <c r="O1372" s="6">
        <f>Tabella1[[#This Row],[DIFFERENZA EFFETTIVA SE DOPPIO OPERATORE]]-Tabella1[[#This Row],[SCARTI]]</f>
        <v>750</v>
      </c>
      <c r="P1372" s="4">
        <v>0.61458333333333337</v>
      </c>
      <c r="Q1372" s="4">
        <v>0.72916666666666663</v>
      </c>
      <c r="R1372" s="5">
        <f>Tabella1[[#This Row],[ORA FINE MATTINA]]-Tabella1[[#This Row],[ORA INIZIO MATTINA]]</f>
        <v>0.11458333333333326</v>
      </c>
      <c r="S1372" s="4"/>
      <c r="T1372" s="4"/>
      <c r="U1372" s="5">
        <f>Tabella1[[#This Row],[ORA FINE POMERIGGIO]]-Tabella1[[#This Row],[ORA INIZIO POMERIGGIO]]</f>
        <v>0</v>
      </c>
      <c r="V1372" s="5">
        <f>Tabella1[[#This Row],[TOT. TEMPO POMERIGGIO]]+Tabella1[[#This Row],[TOT. TEMPO MATTINA]]</f>
        <v>0.11458333333333326</v>
      </c>
      <c r="W1372" s="7">
        <f>((HOUR(Tabella1[[#This Row],[TOT. ORE]])*60)+MINUTE(Tabella1[[#This Row],[TOT. ORE]]))</f>
        <v>165</v>
      </c>
      <c r="Y1372" s="6">
        <f>Tabella1[[#This Row],[TOT. MINUTI]]-Tabella1[[#This Row],[FERMO MACCHINA]]</f>
        <v>165</v>
      </c>
      <c r="Z1372" s="6">
        <f>ROUNDDOWN(Tabella1[[#This Row],[DIFFERENZA EFFETTIVA - SCARTI]]/Tabella1[[#This Row],[TEMPO EFFETTIVO]]*60,0)</f>
        <v>272</v>
      </c>
      <c r="AA1372" t="s">
        <v>450</v>
      </c>
    </row>
    <row r="1373" spans="1:27" x14ac:dyDescent="0.25">
      <c r="A1373" s="1">
        <v>44736</v>
      </c>
      <c r="B1373">
        <v>31</v>
      </c>
      <c r="C1373" s="6" t="str">
        <f>VLOOKUP(Tabella1[[#This Row],[COD. OPERATORE]],Tabella3[],2,FALSE)</f>
        <v>MARISTELLA</v>
      </c>
      <c r="D1373" t="s">
        <v>16</v>
      </c>
      <c r="E1373" t="s">
        <v>280</v>
      </c>
      <c r="F1373">
        <v>8</v>
      </c>
      <c r="G1373" s="6" t="str">
        <f>VLOOKUP(Tabella1[[#This Row],[COD. MACCHINA]],Tabella35[],2,FALSE)</f>
        <v>MONTAGGIO RUOTE</v>
      </c>
      <c r="H1373">
        <v>1950</v>
      </c>
      <c r="I1373">
        <v>3570</v>
      </c>
      <c r="J1373" s="6">
        <f>Tabella1[[#This Row],[ASS. FINALI]]-Tabella1[[#This Row],[ASS.INIZIALI]]</f>
        <v>1620</v>
      </c>
      <c r="K1373" t="s">
        <v>20</v>
      </c>
      <c r="M1373" s="6">
        <f>ROUNDDOWN(IF(Tabella1[[#This Row],[DOPPIO OPERATORE '[SI/NO']]]="SI",Tabella1[[#This Row],[DIFFERENZA]]/2,Tabella1[[#This Row],[DIFFERENZA]]),0)</f>
        <v>1620</v>
      </c>
      <c r="O1373" s="6">
        <f>Tabella1[[#This Row],[DIFFERENZA EFFETTIVA SE DOPPIO OPERATORE]]-Tabella1[[#This Row],[SCARTI]]</f>
        <v>1620</v>
      </c>
      <c r="P1373" s="4">
        <v>0.45833333333333331</v>
      </c>
      <c r="Q1373" s="4">
        <v>0.5</v>
      </c>
      <c r="R1373" s="5">
        <f>Tabella1[[#This Row],[ORA FINE MATTINA]]-Tabella1[[#This Row],[ORA INIZIO MATTINA]]</f>
        <v>4.1666666666666685E-2</v>
      </c>
      <c r="S1373" s="4">
        <v>0.5625</v>
      </c>
      <c r="T1373" s="4">
        <v>0.6875</v>
      </c>
      <c r="U1373" s="5">
        <f>Tabella1[[#This Row],[ORA FINE POMERIGGIO]]-Tabella1[[#This Row],[ORA INIZIO POMERIGGIO]]</f>
        <v>0.125</v>
      </c>
      <c r="V1373" s="5">
        <f>Tabella1[[#This Row],[TOT. TEMPO POMERIGGIO]]+Tabella1[[#This Row],[TOT. TEMPO MATTINA]]</f>
        <v>0.16666666666666669</v>
      </c>
      <c r="W1373" s="7">
        <f>((HOUR(Tabella1[[#This Row],[TOT. ORE]])*60)+MINUTE(Tabella1[[#This Row],[TOT. ORE]]))</f>
        <v>240</v>
      </c>
      <c r="Y1373" s="6">
        <f>Tabella1[[#This Row],[TOT. MINUTI]]-Tabella1[[#This Row],[FERMO MACCHINA]]</f>
        <v>240</v>
      </c>
      <c r="Z1373" s="6">
        <f>ROUNDDOWN(Tabella1[[#This Row],[DIFFERENZA EFFETTIVA - SCARTI]]/Tabella1[[#This Row],[TEMPO EFFETTIVO]]*60,0)</f>
        <v>405</v>
      </c>
    </row>
    <row r="1374" spans="1:27" x14ac:dyDescent="0.25">
      <c r="A1374" s="1">
        <v>44739</v>
      </c>
      <c r="B1374">
        <v>31</v>
      </c>
      <c r="C1374" s="6" t="str">
        <f>VLOOKUP(Tabella1[[#This Row],[COD. OPERATORE]],Tabella3[],2,FALSE)</f>
        <v>MARISTELLA</v>
      </c>
      <c r="D1374" t="s">
        <v>16</v>
      </c>
      <c r="E1374" t="s">
        <v>280</v>
      </c>
      <c r="F1374">
        <v>8</v>
      </c>
      <c r="G1374" s="6" t="str">
        <f>VLOOKUP(Tabella1[[#This Row],[COD. MACCHINA]],Tabella35[],2,FALSE)</f>
        <v>MONTAGGIO RUOTE</v>
      </c>
      <c r="H1374">
        <v>3570</v>
      </c>
      <c r="I1374">
        <v>5750</v>
      </c>
      <c r="J1374" s="6">
        <f>Tabella1[[#This Row],[ASS. FINALI]]-Tabella1[[#This Row],[ASS.INIZIALI]]</f>
        <v>2180</v>
      </c>
      <c r="K1374" t="s">
        <v>20</v>
      </c>
      <c r="M1374" s="6">
        <f>ROUNDDOWN(IF(Tabella1[[#This Row],[DOPPIO OPERATORE '[SI/NO']]]="SI",Tabella1[[#This Row],[DIFFERENZA]]/2,Tabella1[[#This Row],[DIFFERENZA]]),0)</f>
        <v>2180</v>
      </c>
      <c r="O1374" s="6">
        <f>Tabella1[[#This Row],[DIFFERENZA EFFETTIVA SE DOPPIO OPERATORE]]-Tabella1[[#This Row],[SCARTI]]</f>
        <v>2180</v>
      </c>
      <c r="P1374" s="4">
        <v>0.33333333333333331</v>
      </c>
      <c r="Q1374" s="4">
        <v>0.58333333333333337</v>
      </c>
      <c r="R1374" s="5">
        <f>Tabella1[[#This Row],[ORA FINE MATTINA]]-Tabella1[[#This Row],[ORA INIZIO MATTINA]]</f>
        <v>0.25000000000000006</v>
      </c>
      <c r="S1374" s="4"/>
      <c r="T1374" s="4"/>
      <c r="U1374" s="5">
        <f>Tabella1[[#This Row],[ORA FINE POMERIGGIO]]-Tabella1[[#This Row],[ORA INIZIO POMERIGGIO]]</f>
        <v>0</v>
      </c>
      <c r="V1374" s="5">
        <f>Tabella1[[#This Row],[TOT. TEMPO POMERIGGIO]]+Tabella1[[#This Row],[TOT. TEMPO MATTINA]]</f>
        <v>0.25000000000000006</v>
      </c>
      <c r="W1374" s="7">
        <f>((HOUR(Tabella1[[#This Row],[TOT. ORE]])*60)+MINUTE(Tabella1[[#This Row],[TOT. ORE]]))</f>
        <v>360</v>
      </c>
      <c r="Y1374" s="6">
        <f>Tabella1[[#This Row],[TOT. MINUTI]]-Tabella1[[#This Row],[FERMO MACCHINA]]</f>
        <v>360</v>
      </c>
      <c r="Z1374" s="6">
        <f>ROUNDDOWN(Tabella1[[#This Row],[DIFFERENZA EFFETTIVA - SCARTI]]/Tabella1[[#This Row],[TEMPO EFFETTIVO]]*60,0)</f>
        <v>363</v>
      </c>
      <c r="AA1374" t="s">
        <v>481</v>
      </c>
    </row>
    <row r="1375" spans="1:27" x14ac:dyDescent="0.25">
      <c r="A1375" s="1">
        <v>44739</v>
      </c>
      <c r="B1375">
        <v>31</v>
      </c>
      <c r="C1375" s="6" t="str">
        <f>VLOOKUP(Tabella1[[#This Row],[COD. OPERATORE]],Tabella3[],2,FALSE)</f>
        <v>MARISTELLA</v>
      </c>
      <c r="D1375" t="s">
        <v>56</v>
      </c>
      <c r="E1375" t="s">
        <v>249</v>
      </c>
      <c r="F1375" t="s">
        <v>64</v>
      </c>
      <c r="G1375" s="6" t="str">
        <f>VLOOKUP(Tabella1[[#This Row],[COD. MACCHINA]],Tabella35[],2,FALSE)</f>
        <v>MANUALE</v>
      </c>
      <c r="H1375">
        <v>0</v>
      </c>
      <c r="I1375">
        <v>100</v>
      </c>
      <c r="J1375" s="6">
        <f>Tabella1[[#This Row],[ASS. FINALI]]-Tabella1[[#This Row],[ASS.INIZIALI]]</f>
        <v>100</v>
      </c>
      <c r="K1375" t="s">
        <v>20</v>
      </c>
      <c r="M1375" s="6">
        <f>ROUNDDOWN(IF(Tabella1[[#This Row],[DOPPIO OPERATORE '[SI/NO']]]="SI",Tabella1[[#This Row],[DIFFERENZA]]/2,Tabella1[[#This Row],[DIFFERENZA]]),0)</f>
        <v>100</v>
      </c>
      <c r="O1375" s="6">
        <f>Tabella1[[#This Row],[DIFFERENZA EFFETTIVA SE DOPPIO OPERATORE]]-Tabella1[[#This Row],[SCARTI]]</f>
        <v>100</v>
      </c>
      <c r="P1375" s="4">
        <v>0.58333333333333337</v>
      </c>
      <c r="Q1375" s="4">
        <v>0.625</v>
      </c>
      <c r="R1375" s="5">
        <f>Tabella1[[#This Row],[ORA FINE MATTINA]]-Tabella1[[#This Row],[ORA INIZIO MATTINA]]</f>
        <v>4.166666666666663E-2</v>
      </c>
      <c r="S1375" s="4"/>
      <c r="T1375" s="4"/>
      <c r="U1375" s="5">
        <f>Tabella1[[#This Row],[ORA FINE POMERIGGIO]]-Tabella1[[#This Row],[ORA INIZIO POMERIGGIO]]</f>
        <v>0</v>
      </c>
      <c r="V1375" s="5">
        <f>Tabella1[[#This Row],[TOT. TEMPO POMERIGGIO]]+Tabella1[[#This Row],[TOT. TEMPO MATTINA]]</f>
        <v>4.166666666666663E-2</v>
      </c>
      <c r="W1375" s="7">
        <f>((HOUR(Tabella1[[#This Row],[TOT. ORE]])*60)+MINUTE(Tabella1[[#This Row],[TOT. ORE]]))</f>
        <v>60</v>
      </c>
      <c r="Y1375" s="6">
        <f>Tabella1[[#This Row],[TOT. MINUTI]]-Tabella1[[#This Row],[FERMO MACCHINA]]</f>
        <v>60</v>
      </c>
      <c r="Z1375" s="6">
        <f>ROUNDDOWN(Tabella1[[#This Row],[DIFFERENZA EFFETTIVA - SCARTI]]/Tabella1[[#This Row],[TEMPO EFFETTIVO]]*60,0)</f>
        <v>100</v>
      </c>
    </row>
    <row r="1376" spans="1:27" x14ac:dyDescent="0.25">
      <c r="A1376" s="1">
        <v>44739</v>
      </c>
      <c r="B1376">
        <v>31</v>
      </c>
      <c r="C1376" s="6" t="str">
        <f>VLOOKUP(Tabella1[[#This Row],[COD. OPERATORE]],Tabella3[],2,FALSE)</f>
        <v>MARISTELLA</v>
      </c>
      <c r="D1376" t="s">
        <v>16</v>
      </c>
      <c r="E1376" t="s">
        <v>290</v>
      </c>
      <c r="F1376">
        <v>6</v>
      </c>
      <c r="G1376" s="6" t="str">
        <f>VLOOKUP(Tabella1[[#This Row],[COD. MACCHINA]],Tabella35[],2,FALSE)</f>
        <v>MSA matr.4319</v>
      </c>
      <c r="H1376">
        <v>150</v>
      </c>
      <c r="I1376">
        <v>500</v>
      </c>
      <c r="J1376" s="6">
        <f>Tabella1[[#This Row],[ASS. FINALI]]-Tabella1[[#This Row],[ASS.INIZIALI]]</f>
        <v>350</v>
      </c>
      <c r="K1376" t="s">
        <v>20</v>
      </c>
      <c r="M1376" s="6">
        <f>ROUNDDOWN(IF(Tabella1[[#This Row],[DOPPIO OPERATORE '[SI/NO']]]="SI",Tabella1[[#This Row],[DIFFERENZA]]/2,Tabella1[[#This Row],[DIFFERENZA]]),0)</f>
        <v>350</v>
      </c>
      <c r="O1376" s="6">
        <f>Tabella1[[#This Row],[DIFFERENZA EFFETTIVA SE DOPPIO OPERATORE]]-Tabella1[[#This Row],[SCARTI]]</f>
        <v>350</v>
      </c>
      <c r="P1376" s="4">
        <v>0.625</v>
      </c>
      <c r="Q1376" s="4">
        <v>0.72916666666666663</v>
      </c>
      <c r="R1376" s="5">
        <f>Tabella1[[#This Row],[ORA FINE MATTINA]]-Tabella1[[#This Row],[ORA INIZIO MATTINA]]</f>
        <v>0.10416666666666663</v>
      </c>
      <c r="S1376" s="4"/>
      <c r="T1376" s="4"/>
      <c r="U1376" s="5">
        <f>Tabella1[[#This Row],[ORA FINE POMERIGGIO]]-Tabella1[[#This Row],[ORA INIZIO POMERIGGIO]]</f>
        <v>0</v>
      </c>
      <c r="V1376" s="5">
        <f>Tabella1[[#This Row],[TOT. TEMPO POMERIGGIO]]+Tabella1[[#This Row],[TOT. TEMPO MATTINA]]</f>
        <v>0.10416666666666663</v>
      </c>
      <c r="W1376" s="7">
        <f>((HOUR(Tabella1[[#This Row],[TOT. ORE]])*60)+MINUTE(Tabella1[[#This Row],[TOT. ORE]]))</f>
        <v>150</v>
      </c>
      <c r="Y1376" s="6">
        <f>Tabella1[[#This Row],[TOT. MINUTI]]-Tabella1[[#This Row],[FERMO MACCHINA]]</f>
        <v>150</v>
      </c>
      <c r="Z1376" s="6">
        <f>ROUNDDOWN(Tabella1[[#This Row],[DIFFERENZA EFFETTIVA - SCARTI]]/Tabella1[[#This Row],[TEMPO EFFETTIVO]]*60,0)</f>
        <v>140</v>
      </c>
    </row>
    <row r="1377" spans="1:27" x14ac:dyDescent="0.25">
      <c r="A1377" s="1">
        <v>44740</v>
      </c>
      <c r="B1377">
        <v>31</v>
      </c>
      <c r="C1377" s="6" t="str">
        <f>VLOOKUP(Tabella1[[#This Row],[COD. OPERATORE]],Tabella3[],2,FALSE)</f>
        <v>MARISTELLA</v>
      </c>
      <c r="D1377" t="s">
        <v>16</v>
      </c>
      <c r="E1377" t="s">
        <v>280</v>
      </c>
      <c r="F1377">
        <v>8</v>
      </c>
      <c r="G1377" s="6" t="str">
        <f>VLOOKUP(Tabella1[[#This Row],[COD. MACCHINA]],Tabella35[],2,FALSE)</f>
        <v>MONTAGGIO RUOTE</v>
      </c>
      <c r="H1377">
        <v>5750</v>
      </c>
      <c r="I1377">
        <v>6000</v>
      </c>
      <c r="J1377" s="6">
        <f>Tabella1[[#This Row],[ASS. FINALI]]-Tabella1[[#This Row],[ASS.INIZIALI]]</f>
        <v>250</v>
      </c>
      <c r="K1377" t="s">
        <v>20</v>
      </c>
      <c r="M1377" s="6">
        <f>ROUNDDOWN(IF(Tabella1[[#This Row],[DOPPIO OPERATORE '[SI/NO']]]="SI",Tabella1[[#This Row],[DIFFERENZA]]/2,Tabella1[[#This Row],[DIFFERENZA]]),0)</f>
        <v>250</v>
      </c>
      <c r="O1377" s="6">
        <f>Tabella1[[#This Row],[DIFFERENZA EFFETTIVA SE DOPPIO OPERATORE]]-Tabella1[[#This Row],[SCARTI]]</f>
        <v>250</v>
      </c>
      <c r="P1377" s="4">
        <v>0.33333333333333331</v>
      </c>
      <c r="Q1377" s="4">
        <v>0.38194444444444442</v>
      </c>
      <c r="R1377" s="5">
        <f>Tabella1[[#This Row],[ORA FINE MATTINA]]-Tabella1[[#This Row],[ORA INIZIO MATTINA]]</f>
        <v>4.8611111111111105E-2</v>
      </c>
      <c r="S1377" s="4"/>
      <c r="T1377" s="4"/>
      <c r="U1377" s="5">
        <f>Tabella1[[#This Row],[ORA FINE POMERIGGIO]]-Tabella1[[#This Row],[ORA INIZIO POMERIGGIO]]</f>
        <v>0</v>
      </c>
      <c r="V1377" s="5">
        <f>Tabella1[[#This Row],[TOT. TEMPO POMERIGGIO]]+Tabella1[[#This Row],[TOT. TEMPO MATTINA]]</f>
        <v>4.8611111111111105E-2</v>
      </c>
      <c r="W1377" s="7">
        <f>((HOUR(Tabella1[[#This Row],[TOT. ORE]])*60)+MINUTE(Tabella1[[#This Row],[TOT. ORE]]))</f>
        <v>70</v>
      </c>
      <c r="Y1377" s="6">
        <f>Tabella1[[#This Row],[TOT. MINUTI]]-Tabella1[[#This Row],[FERMO MACCHINA]]</f>
        <v>70</v>
      </c>
      <c r="Z1377" s="6">
        <f>ROUNDDOWN(Tabella1[[#This Row],[DIFFERENZA EFFETTIVA - SCARTI]]/Tabella1[[#This Row],[TEMPO EFFETTIVO]]*60,0)</f>
        <v>214</v>
      </c>
    </row>
    <row r="1378" spans="1:27" x14ac:dyDescent="0.25">
      <c r="A1378" s="1">
        <v>44740</v>
      </c>
      <c r="B1378">
        <v>31</v>
      </c>
      <c r="C1378" s="6" t="str">
        <f>VLOOKUP(Tabella1[[#This Row],[COD. OPERATORE]],Tabella3[],2,FALSE)</f>
        <v>MARISTELLA</v>
      </c>
      <c r="D1378" t="s">
        <v>16</v>
      </c>
      <c r="E1378" t="s">
        <v>290</v>
      </c>
      <c r="F1378">
        <v>6</v>
      </c>
      <c r="G1378" s="6" t="str">
        <f>VLOOKUP(Tabella1[[#This Row],[COD. MACCHINA]],Tabella35[],2,FALSE)</f>
        <v>MSA matr.4319</v>
      </c>
      <c r="H1378">
        <v>0</v>
      </c>
      <c r="I1378">
        <v>1000</v>
      </c>
      <c r="J1378" s="6">
        <f>Tabella1[[#This Row],[ASS. FINALI]]-Tabella1[[#This Row],[ASS.INIZIALI]]</f>
        <v>1000</v>
      </c>
      <c r="K1378" t="s">
        <v>20</v>
      </c>
      <c r="M1378" s="6">
        <f>ROUNDDOWN(IF(Tabella1[[#This Row],[DOPPIO OPERATORE '[SI/NO']]]="SI",Tabella1[[#This Row],[DIFFERENZA]]/2,Tabella1[[#This Row],[DIFFERENZA]]),0)</f>
        <v>1000</v>
      </c>
      <c r="O1378" s="6">
        <f>Tabella1[[#This Row],[DIFFERENZA EFFETTIVA SE DOPPIO OPERATORE]]-Tabella1[[#This Row],[SCARTI]]</f>
        <v>1000</v>
      </c>
      <c r="P1378" s="4">
        <v>0.38194444444444442</v>
      </c>
      <c r="Q1378" s="4">
        <v>0.64583333333333337</v>
      </c>
      <c r="R1378" s="5">
        <f>Tabella1[[#This Row],[ORA FINE MATTINA]]-Tabella1[[#This Row],[ORA INIZIO MATTINA]]</f>
        <v>0.26388888888888895</v>
      </c>
      <c r="S1378" s="4"/>
      <c r="T1378" s="4"/>
      <c r="U1378" s="5">
        <f>Tabella1[[#This Row],[ORA FINE POMERIGGIO]]-Tabella1[[#This Row],[ORA INIZIO POMERIGGIO]]</f>
        <v>0</v>
      </c>
      <c r="V1378" s="5">
        <f>Tabella1[[#This Row],[TOT. TEMPO POMERIGGIO]]+Tabella1[[#This Row],[TOT. TEMPO MATTINA]]</f>
        <v>0.26388888888888895</v>
      </c>
      <c r="W1378" s="7">
        <f>((HOUR(Tabella1[[#This Row],[TOT. ORE]])*60)+MINUTE(Tabella1[[#This Row],[TOT. ORE]]))</f>
        <v>380</v>
      </c>
      <c r="Y1378" s="6">
        <f>Tabella1[[#This Row],[TOT. MINUTI]]-Tabella1[[#This Row],[FERMO MACCHINA]]</f>
        <v>380</v>
      </c>
      <c r="Z1378" s="6">
        <f>ROUNDDOWN(Tabella1[[#This Row],[DIFFERENZA EFFETTIVA - SCARTI]]/Tabella1[[#This Row],[TEMPO EFFETTIVO]]*60,0)</f>
        <v>157</v>
      </c>
    </row>
    <row r="1379" spans="1:27" x14ac:dyDescent="0.25">
      <c r="A1379" s="1">
        <v>44740</v>
      </c>
      <c r="B1379">
        <v>31</v>
      </c>
      <c r="C1379" s="6" t="str">
        <f>VLOOKUP(Tabella1[[#This Row],[COD. OPERATORE]],Tabella3[],2,FALSE)</f>
        <v>MARISTELLA</v>
      </c>
      <c r="D1379" t="s">
        <v>56</v>
      </c>
      <c r="E1379" t="s">
        <v>71</v>
      </c>
      <c r="F1379" t="s">
        <v>64</v>
      </c>
      <c r="G1379" s="6" t="str">
        <f>VLOOKUP(Tabella1[[#This Row],[COD. MACCHINA]],Tabella35[],2,FALSE)</f>
        <v>MANUALE</v>
      </c>
      <c r="H1379">
        <v>370</v>
      </c>
      <c r="I1379">
        <v>620</v>
      </c>
      <c r="J1379" s="6">
        <f>Tabella1[[#This Row],[ASS. FINALI]]-Tabella1[[#This Row],[ASS.INIZIALI]]</f>
        <v>250</v>
      </c>
      <c r="K1379" t="s">
        <v>20</v>
      </c>
      <c r="M1379" s="6">
        <f>ROUNDDOWN(IF(Tabella1[[#This Row],[DOPPIO OPERATORE '[SI/NO']]]="SI",Tabella1[[#This Row],[DIFFERENZA]]/2,Tabella1[[#This Row],[DIFFERENZA]]),0)</f>
        <v>250</v>
      </c>
      <c r="O1379" s="6">
        <f>Tabella1[[#This Row],[DIFFERENZA EFFETTIVA SE DOPPIO OPERATORE]]-Tabella1[[#This Row],[SCARTI]]</f>
        <v>250</v>
      </c>
      <c r="P1379" s="4">
        <v>0.64583333333333337</v>
      </c>
      <c r="Q1379" s="4">
        <v>0.72916666666666663</v>
      </c>
      <c r="R1379" s="5">
        <f>Tabella1[[#This Row],[ORA FINE MATTINA]]-Tabella1[[#This Row],[ORA INIZIO MATTINA]]</f>
        <v>8.3333333333333259E-2</v>
      </c>
      <c r="S1379" s="4"/>
      <c r="T1379" s="4"/>
      <c r="U1379" s="5">
        <f>Tabella1[[#This Row],[ORA FINE POMERIGGIO]]-Tabella1[[#This Row],[ORA INIZIO POMERIGGIO]]</f>
        <v>0</v>
      </c>
      <c r="V1379" s="5">
        <f>Tabella1[[#This Row],[TOT. TEMPO POMERIGGIO]]+Tabella1[[#This Row],[TOT. TEMPO MATTINA]]</f>
        <v>8.3333333333333259E-2</v>
      </c>
      <c r="W1379" s="7">
        <f>((HOUR(Tabella1[[#This Row],[TOT. ORE]])*60)+MINUTE(Tabella1[[#This Row],[TOT. ORE]]))</f>
        <v>120</v>
      </c>
      <c r="Y1379" s="6">
        <f>Tabella1[[#This Row],[TOT. MINUTI]]-Tabella1[[#This Row],[FERMO MACCHINA]]</f>
        <v>120</v>
      </c>
      <c r="Z1379" s="6">
        <f>ROUNDDOWN(Tabella1[[#This Row],[DIFFERENZA EFFETTIVA - SCARTI]]/Tabella1[[#This Row],[TEMPO EFFETTIVO]]*60,0)</f>
        <v>125</v>
      </c>
    </row>
    <row r="1380" spans="1:27" x14ac:dyDescent="0.25">
      <c r="A1380" s="1">
        <v>44741</v>
      </c>
      <c r="B1380">
        <v>31</v>
      </c>
      <c r="C1380" s="6" t="str">
        <f>VLOOKUP(Tabella1[[#This Row],[COD. OPERATORE]],Tabella3[],2,FALSE)</f>
        <v>MARISTELLA</v>
      </c>
      <c r="D1380" t="s">
        <v>56</v>
      </c>
      <c r="E1380" t="s">
        <v>71</v>
      </c>
      <c r="F1380" t="s">
        <v>64</v>
      </c>
      <c r="G1380" s="6" t="str">
        <f>VLOOKUP(Tabella1[[#This Row],[COD. MACCHINA]],Tabella35[],2,FALSE)</f>
        <v>MANUALE</v>
      </c>
      <c r="H1380">
        <v>750</v>
      </c>
      <c r="I1380">
        <v>2350</v>
      </c>
      <c r="J1380" s="6">
        <f>Tabella1[[#This Row],[ASS. FINALI]]-Tabella1[[#This Row],[ASS.INIZIALI]]</f>
        <v>1600</v>
      </c>
      <c r="K1380" t="s">
        <v>20</v>
      </c>
      <c r="M1380" s="6">
        <f>ROUNDDOWN(IF(Tabella1[[#This Row],[DOPPIO OPERATORE '[SI/NO']]]="SI",Tabella1[[#This Row],[DIFFERENZA]]/2,Tabella1[[#This Row],[DIFFERENZA]]),0)</f>
        <v>1600</v>
      </c>
      <c r="O1380" s="6">
        <f>Tabella1[[#This Row],[DIFFERENZA EFFETTIVA SE DOPPIO OPERATORE]]-Tabella1[[#This Row],[SCARTI]]</f>
        <v>1600</v>
      </c>
      <c r="P1380" s="4">
        <v>0.33333333333333331</v>
      </c>
      <c r="Q1380" s="4">
        <v>0.5</v>
      </c>
      <c r="R1380" s="5">
        <f>Tabella1[[#This Row],[ORA FINE MATTINA]]-Tabella1[[#This Row],[ORA INIZIO MATTINA]]</f>
        <v>0.16666666666666669</v>
      </c>
      <c r="S1380" s="4">
        <v>0.5625</v>
      </c>
      <c r="T1380" s="4">
        <v>0.66666666666666663</v>
      </c>
      <c r="U1380" s="5">
        <f>Tabella1[[#This Row],[ORA FINE POMERIGGIO]]-Tabella1[[#This Row],[ORA INIZIO POMERIGGIO]]</f>
        <v>0.10416666666666663</v>
      </c>
      <c r="V1380" s="5">
        <f>Tabella1[[#This Row],[TOT. TEMPO POMERIGGIO]]+Tabella1[[#This Row],[TOT. TEMPO MATTINA]]</f>
        <v>0.27083333333333331</v>
      </c>
      <c r="W1380" s="7">
        <f>((HOUR(Tabella1[[#This Row],[TOT. ORE]])*60)+MINUTE(Tabella1[[#This Row],[TOT. ORE]]))</f>
        <v>390</v>
      </c>
      <c r="Y1380" s="6">
        <f>Tabella1[[#This Row],[TOT. MINUTI]]-Tabella1[[#This Row],[FERMO MACCHINA]]</f>
        <v>390</v>
      </c>
      <c r="Z1380" s="6">
        <f>ROUNDDOWN(Tabella1[[#This Row],[DIFFERENZA EFFETTIVA - SCARTI]]/Tabella1[[#This Row],[TEMPO EFFETTIVO]]*60,0)</f>
        <v>246</v>
      </c>
    </row>
    <row r="1381" spans="1:27" x14ac:dyDescent="0.25">
      <c r="A1381" s="1">
        <v>44742</v>
      </c>
      <c r="B1381">
        <v>31</v>
      </c>
      <c r="C1381" s="6" t="str">
        <f>VLOOKUP(Tabella1[[#This Row],[COD. OPERATORE]],Tabella3[],2,FALSE)</f>
        <v>MARISTELLA</v>
      </c>
      <c r="D1381" t="s">
        <v>56</v>
      </c>
      <c r="E1381" t="s">
        <v>71</v>
      </c>
      <c r="F1381" t="s">
        <v>64</v>
      </c>
      <c r="G1381" s="6" t="str">
        <f>VLOOKUP(Tabella1[[#This Row],[COD. MACCHINA]],Tabella35[],2,FALSE)</f>
        <v>MANUALE</v>
      </c>
      <c r="H1381">
        <v>2450</v>
      </c>
      <c r="I1381">
        <v>2500</v>
      </c>
      <c r="J1381" s="6">
        <f>Tabella1[[#This Row],[ASS. FINALI]]-Tabella1[[#This Row],[ASS.INIZIALI]]</f>
        <v>50</v>
      </c>
      <c r="K1381" t="s">
        <v>20</v>
      </c>
      <c r="M1381" s="6">
        <f>ROUNDDOWN(IF(Tabella1[[#This Row],[DOPPIO OPERATORE '[SI/NO']]]="SI",Tabella1[[#This Row],[DIFFERENZA]]/2,Tabella1[[#This Row],[DIFFERENZA]]),0)</f>
        <v>50</v>
      </c>
      <c r="O1381" s="6">
        <f>Tabella1[[#This Row],[DIFFERENZA EFFETTIVA SE DOPPIO OPERATORE]]-Tabella1[[#This Row],[SCARTI]]</f>
        <v>50</v>
      </c>
      <c r="P1381" s="4">
        <v>0.33333333333333331</v>
      </c>
      <c r="Q1381" s="4">
        <v>0.34722222222222227</v>
      </c>
      <c r="R1381" s="5">
        <f>Tabella1[[#This Row],[ORA FINE MATTINA]]-Tabella1[[#This Row],[ORA INIZIO MATTINA]]</f>
        <v>1.3888888888888951E-2</v>
      </c>
      <c r="S1381" s="4"/>
      <c r="T1381" s="4"/>
      <c r="U1381" s="5">
        <f>Tabella1[[#This Row],[ORA FINE POMERIGGIO]]-Tabella1[[#This Row],[ORA INIZIO POMERIGGIO]]</f>
        <v>0</v>
      </c>
      <c r="V1381" s="5">
        <f>Tabella1[[#This Row],[TOT. TEMPO POMERIGGIO]]+Tabella1[[#This Row],[TOT. TEMPO MATTINA]]</f>
        <v>1.3888888888888951E-2</v>
      </c>
      <c r="W1381" s="7">
        <f>((HOUR(Tabella1[[#This Row],[TOT. ORE]])*60)+MINUTE(Tabella1[[#This Row],[TOT. ORE]]))</f>
        <v>20</v>
      </c>
      <c r="Y1381" s="6">
        <f>Tabella1[[#This Row],[TOT. MINUTI]]-Tabella1[[#This Row],[FERMO MACCHINA]]</f>
        <v>20</v>
      </c>
      <c r="Z1381" s="6">
        <f>ROUNDDOWN(Tabella1[[#This Row],[DIFFERENZA EFFETTIVA - SCARTI]]/Tabella1[[#This Row],[TEMPO EFFETTIVO]]*60,0)</f>
        <v>150</v>
      </c>
    </row>
    <row r="1382" spans="1:27" x14ac:dyDescent="0.25">
      <c r="A1382" s="1">
        <v>44739</v>
      </c>
      <c r="B1382">
        <v>33</v>
      </c>
      <c r="C1382" s="6" t="str">
        <f>VLOOKUP(Tabella1[[#This Row],[COD. OPERATORE]],Tabella3[],2,FALSE)</f>
        <v>KETTY</v>
      </c>
      <c r="D1382" t="s">
        <v>16</v>
      </c>
      <c r="E1382" t="s">
        <v>290</v>
      </c>
      <c r="F1382" t="s">
        <v>64</v>
      </c>
      <c r="G1382" s="6" t="str">
        <f>VLOOKUP(Tabella1[[#This Row],[COD. MACCHINA]],Tabella35[],2,FALSE)</f>
        <v>MANUALE</v>
      </c>
      <c r="H1382">
        <v>615757</v>
      </c>
      <c r="I1382">
        <v>615890</v>
      </c>
      <c r="J1382" s="6">
        <f>Tabella1[[#This Row],[ASS. FINALI]]-Tabella1[[#This Row],[ASS.INIZIALI]]</f>
        <v>133</v>
      </c>
      <c r="K1382" t="s">
        <v>20</v>
      </c>
      <c r="M1382" s="6">
        <f>ROUNDDOWN(IF(Tabella1[[#This Row],[DOPPIO OPERATORE '[SI/NO']]]="SI",Tabella1[[#This Row],[DIFFERENZA]]/2,Tabella1[[#This Row],[DIFFERENZA]]),0)</f>
        <v>133</v>
      </c>
      <c r="O1382" s="6">
        <f>Tabella1[[#This Row],[DIFFERENZA EFFETTIVA SE DOPPIO OPERATORE]]-Tabella1[[#This Row],[SCARTI]]</f>
        <v>133</v>
      </c>
      <c r="P1382" s="4">
        <v>0.58680555555555558</v>
      </c>
      <c r="Q1382" s="4">
        <v>0.61111111111111105</v>
      </c>
      <c r="R1382" s="5">
        <f>Tabella1[[#This Row],[ORA FINE MATTINA]]-Tabella1[[#This Row],[ORA INIZIO MATTINA]]</f>
        <v>2.4305555555555469E-2</v>
      </c>
      <c r="S1382" s="4"/>
      <c r="T1382" s="4"/>
      <c r="U1382" s="5">
        <f>Tabella1[[#This Row],[ORA FINE POMERIGGIO]]-Tabella1[[#This Row],[ORA INIZIO POMERIGGIO]]</f>
        <v>0</v>
      </c>
      <c r="V1382" s="5">
        <f>Tabella1[[#This Row],[TOT. TEMPO POMERIGGIO]]+Tabella1[[#This Row],[TOT. TEMPO MATTINA]]</f>
        <v>2.4305555555555469E-2</v>
      </c>
      <c r="W1382" s="7">
        <f>((HOUR(Tabella1[[#This Row],[TOT. ORE]])*60)+MINUTE(Tabella1[[#This Row],[TOT. ORE]]))</f>
        <v>35</v>
      </c>
      <c r="Y1382" s="6">
        <f>Tabella1[[#This Row],[TOT. MINUTI]]-Tabella1[[#This Row],[FERMO MACCHINA]]</f>
        <v>35</v>
      </c>
      <c r="Z1382" s="6">
        <f>ROUNDDOWN(Tabella1[[#This Row],[DIFFERENZA EFFETTIVA - SCARTI]]/Tabella1[[#This Row],[TEMPO EFFETTIVO]]*60,0)</f>
        <v>228</v>
      </c>
    </row>
    <row r="1383" spans="1:27" x14ac:dyDescent="0.25">
      <c r="A1383" s="1">
        <v>44739</v>
      </c>
      <c r="B1383">
        <v>33</v>
      </c>
      <c r="C1383" s="6" t="str">
        <f>VLOOKUP(Tabella1[[#This Row],[COD. OPERATORE]],Tabella3[],2,FALSE)</f>
        <v>KETTY</v>
      </c>
      <c r="D1383" t="s">
        <v>74</v>
      </c>
      <c r="E1383" t="s">
        <v>345</v>
      </c>
      <c r="F1383">
        <v>22</v>
      </c>
      <c r="G1383" s="6" t="str">
        <f>VLOOKUP(Tabella1[[#This Row],[COD. MACCHINA]],Tabella35[],2,FALSE)</f>
        <v>LASER VIOLA</v>
      </c>
      <c r="H1383">
        <v>1620</v>
      </c>
      <c r="I1383">
        <v>1981</v>
      </c>
      <c r="J1383" s="6">
        <f>Tabella1[[#This Row],[ASS. FINALI]]-Tabella1[[#This Row],[ASS.INIZIALI]]</f>
        <v>361</v>
      </c>
      <c r="K1383" t="s">
        <v>20</v>
      </c>
      <c r="M1383" s="6">
        <f>ROUNDDOWN(IF(Tabella1[[#This Row],[DOPPIO OPERATORE '[SI/NO']]]="SI",Tabella1[[#This Row],[DIFFERENZA]]/2,Tabella1[[#This Row],[DIFFERENZA]]),0)</f>
        <v>361</v>
      </c>
      <c r="O1383" s="6">
        <f>Tabella1[[#This Row],[DIFFERENZA EFFETTIVA SE DOPPIO OPERATORE]]-Tabella1[[#This Row],[SCARTI]]</f>
        <v>361</v>
      </c>
      <c r="P1383" s="4">
        <v>0.61111111111111105</v>
      </c>
      <c r="Q1383" s="4">
        <v>0.72916666666666663</v>
      </c>
      <c r="R1383" s="5">
        <f>Tabella1[[#This Row],[ORA FINE MATTINA]]-Tabella1[[#This Row],[ORA INIZIO MATTINA]]</f>
        <v>0.11805555555555558</v>
      </c>
      <c r="S1383" s="4"/>
      <c r="T1383" s="4"/>
      <c r="U1383" s="5">
        <f>Tabella1[[#This Row],[ORA FINE POMERIGGIO]]-Tabella1[[#This Row],[ORA INIZIO POMERIGGIO]]</f>
        <v>0</v>
      </c>
      <c r="V1383" s="5">
        <f>Tabella1[[#This Row],[TOT. TEMPO POMERIGGIO]]+Tabella1[[#This Row],[TOT. TEMPO MATTINA]]</f>
        <v>0.11805555555555558</v>
      </c>
      <c r="W1383" s="7">
        <f>((HOUR(Tabella1[[#This Row],[TOT. ORE]])*60)+MINUTE(Tabella1[[#This Row],[TOT. ORE]]))</f>
        <v>170</v>
      </c>
      <c r="Y1383" s="6">
        <f>Tabella1[[#This Row],[TOT. MINUTI]]-Tabella1[[#This Row],[FERMO MACCHINA]]</f>
        <v>170</v>
      </c>
      <c r="Z1383" s="6">
        <f>ROUNDDOWN(Tabella1[[#This Row],[DIFFERENZA EFFETTIVA - SCARTI]]/Tabella1[[#This Row],[TEMPO EFFETTIVO]]*60,0)</f>
        <v>127</v>
      </c>
    </row>
    <row r="1384" spans="1:27" x14ac:dyDescent="0.25">
      <c r="A1384" s="1">
        <v>44739</v>
      </c>
      <c r="B1384">
        <v>33</v>
      </c>
      <c r="C1384" s="6" t="str">
        <f>VLOOKUP(Tabella1[[#This Row],[COD. OPERATORE]],Tabella3[],2,FALSE)</f>
        <v>KETTY</v>
      </c>
      <c r="D1384" t="s">
        <v>74</v>
      </c>
      <c r="E1384" t="s">
        <v>344</v>
      </c>
      <c r="F1384">
        <v>4</v>
      </c>
      <c r="G1384" s="6" t="str">
        <f>VLOOKUP(Tabella1[[#This Row],[COD. MACCHINA]],Tabella35[],2,FALSE)</f>
        <v>LASER VERDE</v>
      </c>
      <c r="H1384">
        <v>15264</v>
      </c>
      <c r="I1384">
        <v>15626</v>
      </c>
      <c r="J1384" s="6">
        <f>Tabella1[[#This Row],[ASS. FINALI]]-Tabella1[[#This Row],[ASS.INIZIALI]]</f>
        <v>362</v>
      </c>
      <c r="K1384" t="s">
        <v>20</v>
      </c>
      <c r="M1384" s="6">
        <f>ROUNDDOWN(IF(Tabella1[[#This Row],[DOPPIO OPERATORE '[SI/NO']]]="SI",Tabella1[[#This Row],[DIFFERENZA]]/2,Tabella1[[#This Row],[DIFFERENZA]]),0)</f>
        <v>362</v>
      </c>
      <c r="O1384" s="6">
        <f>Tabella1[[#This Row],[DIFFERENZA EFFETTIVA SE DOPPIO OPERATORE]]-Tabella1[[#This Row],[SCARTI]]</f>
        <v>362</v>
      </c>
      <c r="P1384" s="4">
        <v>0.61111111111111105</v>
      </c>
      <c r="Q1384" s="4">
        <v>0.72916666666666663</v>
      </c>
      <c r="R1384" s="5">
        <f>Tabella1[[#This Row],[ORA FINE MATTINA]]-Tabella1[[#This Row],[ORA INIZIO MATTINA]]</f>
        <v>0.11805555555555558</v>
      </c>
      <c r="S1384" s="4"/>
      <c r="T1384" s="4"/>
      <c r="U1384" s="5">
        <f>Tabella1[[#This Row],[ORA FINE POMERIGGIO]]-Tabella1[[#This Row],[ORA INIZIO POMERIGGIO]]</f>
        <v>0</v>
      </c>
      <c r="V1384" s="5">
        <f>Tabella1[[#This Row],[TOT. TEMPO POMERIGGIO]]+Tabella1[[#This Row],[TOT. TEMPO MATTINA]]</f>
        <v>0.11805555555555558</v>
      </c>
      <c r="W1384" s="7">
        <f>((HOUR(Tabella1[[#This Row],[TOT. ORE]])*60)+MINUTE(Tabella1[[#This Row],[TOT. ORE]]))</f>
        <v>170</v>
      </c>
      <c r="Y1384" s="6">
        <f>Tabella1[[#This Row],[TOT. MINUTI]]-Tabella1[[#This Row],[FERMO MACCHINA]]</f>
        <v>170</v>
      </c>
      <c r="Z1384" s="6">
        <f>ROUNDDOWN(Tabella1[[#This Row],[DIFFERENZA EFFETTIVA - SCARTI]]/Tabella1[[#This Row],[TEMPO EFFETTIVO]]*60,0)</f>
        <v>127</v>
      </c>
    </row>
    <row r="1385" spans="1:27" x14ac:dyDescent="0.25">
      <c r="A1385" s="1">
        <v>44739</v>
      </c>
      <c r="B1385">
        <v>33</v>
      </c>
      <c r="C1385" s="6" t="str">
        <f>VLOOKUP(Tabella1[[#This Row],[COD. OPERATORE]],Tabella3[],2,FALSE)</f>
        <v>KETTY</v>
      </c>
      <c r="D1385" t="s">
        <v>202</v>
      </c>
      <c r="E1385" t="s">
        <v>482</v>
      </c>
      <c r="F1385">
        <v>4</v>
      </c>
      <c r="G1385" s="6" t="str">
        <f>VLOOKUP(Tabella1[[#This Row],[COD. MACCHINA]],Tabella35[],2,FALSE)</f>
        <v>LASER VERDE</v>
      </c>
      <c r="H1385">
        <v>0</v>
      </c>
      <c r="I1385">
        <v>74</v>
      </c>
      <c r="J1385" s="6">
        <f>Tabella1[[#This Row],[ASS. FINALI]]-Tabella1[[#This Row],[ASS.INIZIALI]]</f>
        <v>74</v>
      </c>
      <c r="K1385" t="s">
        <v>20</v>
      </c>
      <c r="M1385" s="6">
        <f>ROUNDDOWN(IF(Tabella1[[#This Row],[DOPPIO OPERATORE '[SI/NO']]]="SI",Tabella1[[#This Row],[DIFFERENZA]]/2,Tabella1[[#This Row],[DIFFERENZA]]),0)</f>
        <v>74</v>
      </c>
      <c r="O1385" s="6">
        <f>Tabella1[[#This Row],[DIFFERENZA EFFETTIVA SE DOPPIO OPERATORE]]-Tabella1[[#This Row],[SCARTI]]</f>
        <v>74</v>
      </c>
      <c r="P1385" s="4">
        <v>0.47222222222222227</v>
      </c>
      <c r="Q1385" s="4">
        <v>0.5</v>
      </c>
      <c r="R1385" s="5">
        <f>Tabella1[[#This Row],[ORA FINE MATTINA]]-Tabella1[[#This Row],[ORA INIZIO MATTINA]]</f>
        <v>2.7777777777777735E-2</v>
      </c>
      <c r="S1385" s="4">
        <v>0.5625</v>
      </c>
      <c r="T1385" s="4">
        <v>0.58611111111111114</v>
      </c>
      <c r="U1385" s="5">
        <f>Tabella1[[#This Row],[ORA FINE POMERIGGIO]]-Tabella1[[#This Row],[ORA INIZIO POMERIGGIO]]</f>
        <v>2.3611111111111138E-2</v>
      </c>
      <c r="V1385" s="5">
        <f>Tabella1[[#This Row],[TOT. TEMPO POMERIGGIO]]+Tabella1[[#This Row],[TOT. TEMPO MATTINA]]</f>
        <v>5.1388888888888873E-2</v>
      </c>
      <c r="W1385" s="7">
        <f>((HOUR(Tabella1[[#This Row],[TOT. ORE]])*60)+MINUTE(Tabella1[[#This Row],[TOT. ORE]]))</f>
        <v>74</v>
      </c>
      <c r="Y1385" s="6">
        <f>Tabella1[[#This Row],[TOT. MINUTI]]-Tabella1[[#This Row],[FERMO MACCHINA]]</f>
        <v>74</v>
      </c>
      <c r="Z1385" s="6">
        <f>ROUNDDOWN(Tabella1[[#This Row],[DIFFERENZA EFFETTIVA - SCARTI]]/Tabella1[[#This Row],[TEMPO EFFETTIVO]]*60,0)</f>
        <v>60</v>
      </c>
    </row>
    <row r="1386" spans="1:27" x14ac:dyDescent="0.25">
      <c r="A1386" s="1">
        <v>44740</v>
      </c>
      <c r="B1386">
        <v>33</v>
      </c>
      <c r="C1386" s="6" t="str">
        <f>VLOOKUP(Tabella1[[#This Row],[COD. OPERATORE]],Tabella3[],2,FALSE)</f>
        <v>KETTY</v>
      </c>
      <c r="D1386" t="s">
        <v>87</v>
      </c>
      <c r="E1386" t="s">
        <v>483</v>
      </c>
      <c r="F1386">
        <v>7</v>
      </c>
      <c r="G1386" s="6" t="str">
        <f>VLOOKUP(Tabella1[[#This Row],[COD. MACCHINA]],Tabella35[],2,FALSE)</f>
        <v>MSA matr.2316</v>
      </c>
      <c r="H1386">
        <v>2446773</v>
      </c>
      <c r="I1386">
        <v>2446875</v>
      </c>
      <c r="J1386" s="6">
        <f>Tabella1[[#This Row],[ASS. FINALI]]-Tabella1[[#This Row],[ASS.INIZIALI]]</f>
        <v>102</v>
      </c>
      <c r="K1386" t="s">
        <v>20</v>
      </c>
      <c r="M1386" s="6">
        <f>ROUNDDOWN(IF(Tabella1[[#This Row],[DOPPIO OPERATORE '[SI/NO']]]="SI",Tabella1[[#This Row],[DIFFERENZA]]/2,Tabella1[[#This Row],[DIFFERENZA]]),0)</f>
        <v>102</v>
      </c>
      <c r="O1386" s="6">
        <f>Tabella1[[#This Row],[DIFFERENZA EFFETTIVA SE DOPPIO OPERATORE]]-Tabella1[[#This Row],[SCARTI]]</f>
        <v>102</v>
      </c>
      <c r="P1386" s="4">
        <v>0.33333333333333331</v>
      </c>
      <c r="Q1386" s="4">
        <v>0.38194444444444442</v>
      </c>
      <c r="R1386" s="5">
        <f>Tabella1[[#This Row],[ORA FINE MATTINA]]-Tabella1[[#This Row],[ORA INIZIO MATTINA]]</f>
        <v>4.8611111111111105E-2</v>
      </c>
      <c r="S1386" s="4"/>
      <c r="T1386" s="4"/>
      <c r="U1386" s="5">
        <f>Tabella1[[#This Row],[ORA FINE POMERIGGIO]]-Tabella1[[#This Row],[ORA INIZIO POMERIGGIO]]</f>
        <v>0</v>
      </c>
      <c r="V1386" s="5">
        <f>Tabella1[[#This Row],[TOT. TEMPO POMERIGGIO]]+Tabella1[[#This Row],[TOT. TEMPO MATTINA]]</f>
        <v>4.8611111111111105E-2</v>
      </c>
      <c r="W1386" s="7">
        <f>((HOUR(Tabella1[[#This Row],[TOT. ORE]])*60)+MINUTE(Tabella1[[#This Row],[TOT. ORE]]))</f>
        <v>70</v>
      </c>
      <c r="Y1386" s="6">
        <f>Tabella1[[#This Row],[TOT. MINUTI]]-Tabella1[[#This Row],[FERMO MACCHINA]]</f>
        <v>70</v>
      </c>
      <c r="Z1386" s="6">
        <f>ROUNDDOWN(Tabella1[[#This Row],[DIFFERENZA EFFETTIVA - SCARTI]]/Tabella1[[#This Row],[TEMPO EFFETTIVO]]*60,0)</f>
        <v>87</v>
      </c>
    </row>
    <row r="1387" spans="1:27" x14ac:dyDescent="0.25">
      <c r="A1387" s="1">
        <v>44740</v>
      </c>
      <c r="B1387">
        <v>33</v>
      </c>
      <c r="C1387" s="6" t="str">
        <f>VLOOKUP(Tabella1[[#This Row],[COD. OPERATORE]],Tabella3[],2,FALSE)</f>
        <v>KETTY</v>
      </c>
      <c r="D1387" t="s">
        <v>56</v>
      </c>
      <c r="E1387" t="s">
        <v>73</v>
      </c>
      <c r="F1387" t="s">
        <v>64</v>
      </c>
      <c r="G1387" s="6" t="str">
        <f>VLOOKUP(Tabella1[[#This Row],[COD. MACCHINA]],Tabella35[],2,FALSE)</f>
        <v>MANUALE</v>
      </c>
      <c r="H1387">
        <v>0</v>
      </c>
      <c r="I1387">
        <v>2500</v>
      </c>
      <c r="J1387" s="6">
        <f>Tabella1[[#This Row],[ASS. FINALI]]-Tabella1[[#This Row],[ASS.INIZIALI]]</f>
        <v>2500</v>
      </c>
      <c r="K1387" t="s">
        <v>58</v>
      </c>
      <c r="M1387" s="6">
        <f>ROUNDDOWN(IF(Tabella1[[#This Row],[DOPPIO OPERATORE '[SI/NO']]]="SI",Tabella1[[#This Row],[DIFFERENZA]]/2,Tabella1[[#This Row],[DIFFERENZA]]),0)</f>
        <v>1250</v>
      </c>
      <c r="O1387" s="6">
        <f>Tabella1[[#This Row],[DIFFERENZA EFFETTIVA SE DOPPIO OPERATORE]]-Tabella1[[#This Row],[SCARTI]]</f>
        <v>1250</v>
      </c>
      <c r="P1387" s="4">
        <v>0.38194444444444442</v>
      </c>
      <c r="Q1387" s="4">
        <v>0.5</v>
      </c>
      <c r="R1387" s="5">
        <f>Tabella1[[#This Row],[ORA FINE MATTINA]]-Tabella1[[#This Row],[ORA INIZIO MATTINA]]</f>
        <v>0.11805555555555558</v>
      </c>
      <c r="S1387" s="4">
        <v>0.5625</v>
      </c>
      <c r="T1387" s="4">
        <v>0.67708333333333337</v>
      </c>
      <c r="U1387" s="5">
        <f>Tabella1[[#This Row],[ORA FINE POMERIGGIO]]-Tabella1[[#This Row],[ORA INIZIO POMERIGGIO]]</f>
        <v>0.11458333333333337</v>
      </c>
      <c r="V1387" s="5">
        <f>Tabella1[[#This Row],[TOT. TEMPO POMERIGGIO]]+Tabella1[[#This Row],[TOT. TEMPO MATTINA]]</f>
        <v>0.23263888888888895</v>
      </c>
      <c r="W1387" s="7">
        <f>((HOUR(Tabella1[[#This Row],[TOT. ORE]])*60)+MINUTE(Tabella1[[#This Row],[TOT. ORE]]))</f>
        <v>335</v>
      </c>
      <c r="Y1387" s="6">
        <f>Tabella1[[#This Row],[TOT. MINUTI]]-Tabella1[[#This Row],[FERMO MACCHINA]]</f>
        <v>335</v>
      </c>
      <c r="Z1387" s="6">
        <f>ROUNDDOWN(Tabella1[[#This Row],[DIFFERENZA EFFETTIVA - SCARTI]]/Tabella1[[#This Row],[TEMPO EFFETTIVO]]*60,0)</f>
        <v>223</v>
      </c>
      <c r="AA1387" t="s">
        <v>66</v>
      </c>
    </row>
    <row r="1388" spans="1:27" x14ac:dyDescent="0.25">
      <c r="A1388" s="1">
        <v>44740</v>
      </c>
      <c r="B1388">
        <v>33</v>
      </c>
      <c r="C1388" s="6" t="str">
        <f>VLOOKUP(Tabella1[[#This Row],[COD. OPERATORE]],Tabella3[],2,FALSE)</f>
        <v>KETTY</v>
      </c>
      <c r="D1388" t="s">
        <v>16</v>
      </c>
      <c r="E1388" t="s">
        <v>470</v>
      </c>
      <c r="F1388" t="s">
        <v>64</v>
      </c>
      <c r="G1388" s="6" t="str">
        <f>VLOOKUP(Tabella1[[#This Row],[COD. MACCHINA]],Tabella35[],2,FALSE)</f>
        <v>MANUALE</v>
      </c>
      <c r="H1388">
        <v>0</v>
      </c>
      <c r="I1388">
        <v>700</v>
      </c>
      <c r="J1388" s="6">
        <f>Tabella1[[#This Row],[ASS. FINALI]]-Tabella1[[#This Row],[ASS.INIZIALI]]</f>
        <v>700</v>
      </c>
      <c r="K1388" t="s">
        <v>20</v>
      </c>
      <c r="M1388" s="6">
        <f>ROUNDDOWN(IF(Tabella1[[#This Row],[DOPPIO OPERATORE '[SI/NO']]]="SI",Tabella1[[#This Row],[DIFFERENZA]]/2,Tabella1[[#This Row],[DIFFERENZA]]),0)</f>
        <v>700</v>
      </c>
      <c r="O1388" s="6">
        <f>Tabella1[[#This Row],[DIFFERENZA EFFETTIVA SE DOPPIO OPERATORE]]-Tabella1[[#This Row],[SCARTI]]</f>
        <v>700</v>
      </c>
      <c r="P1388" s="4">
        <v>0.67708333333333337</v>
      </c>
      <c r="Q1388" s="4">
        <v>0.72916666666666663</v>
      </c>
      <c r="R1388" s="5">
        <f>Tabella1[[#This Row],[ORA FINE MATTINA]]-Tabella1[[#This Row],[ORA INIZIO MATTINA]]</f>
        <v>5.2083333333333259E-2</v>
      </c>
      <c r="S1388" s="4"/>
      <c r="T1388" s="4"/>
      <c r="U1388" s="5">
        <f>Tabella1[[#This Row],[ORA FINE POMERIGGIO]]-Tabella1[[#This Row],[ORA INIZIO POMERIGGIO]]</f>
        <v>0</v>
      </c>
      <c r="V1388" s="5">
        <f>Tabella1[[#This Row],[TOT. TEMPO POMERIGGIO]]+Tabella1[[#This Row],[TOT. TEMPO MATTINA]]</f>
        <v>5.2083333333333259E-2</v>
      </c>
      <c r="W1388" s="7">
        <f>((HOUR(Tabella1[[#This Row],[TOT. ORE]])*60)+MINUTE(Tabella1[[#This Row],[TOT. ORE]]))</f>
        <v>75</v>
      </c>
      <c r="Y1388" s="6">
        <f>Tabella1[[#This Row],[TOT. MINUTI]]-Tabella1[[#This Row],[FERMO MACCHINA]]</f>
        <v>75</v>
      </c>
      <c r="Z1388" s="6">
        <f>ROUNDDOWN(Tabella1[[#This Row],[DIFFERENZA EFFETTIVA - SCARTI]]/Tabella1[[#This Row],[TEMPO EFFETTIVO]]*60,0)</f>
        <v>560</v>
      </c>
    </row>
    <row r="1389" spans="1:27" x14ac:dyDescent="0.25">
      <c r="A1389" s="1">
        <v>44741</v>
      </c>
      <c r="B1389">
        <v>33</v>
      </c>
      <c r="C1389" s="6" t="str">
        <f>VLOOKUP(Tabella1[[#This Row],[COD. OPERATORE]],Tabella3[],2,FALSE)</f>
        <v>KETTY</v>
      </c>
      <c r="D1389" t="s">
        <v>16</v>
      </c>
      <c r="E1389" t="s">
        <v>470</v>
      </c>
      <c r="F1389" t="s">
        <v>64</v>
      </c>
      <c r="G1389" s="6" t="str">
        <f>VLOOKUP(Tabella1[[#This Row],[COD. MACCHINA]],Tabella35[],2,FALSE)</f>
        <v>MANUALE</v>
      </c>
      <c r="H1389">
        <v>700</v>
      </c>
      <c r="I1389">
        <v>5000</v>
      </c>
      <c r="J1389" s="6">
        <f>Tabella1[[#This Row],[ASS. FINALI]]-Tabella1[[#This Row],[ASS.INIZIALI]]</f>
        <v>4300</v>
      </c>
      <c r="K1389" t="s">
        <v>20</v>
      </c>
      <c r="M1389" s="6">
        <f>ROUNDDOWN(IF(Tabella1[[#This Row],[DOPPIO OPERATORE '[SI/NO']]]="SI",Tabella1[[#This Row],[DIFFERENZA]]/2,Tabella1[[#This Row],[DIFFERENZA]]),0)</f>
        <v>4300</v>
      </c>
      <c r="O1389" s="6">
        <f>Tabella1[[#This Row],[DIFFERENZA EFFETTIVA SE DOPPIO OPERATORE]]-Tabella1[[#This Row],[SCARTI]]</f>
        <v>4300</v>
      </c>
      <c r="P1389" s="4">
        <v>0.33333333333333331</v>
      </c>
      <c r="Q1389" s="4">
        <v>0.5</v>
      </c>
      <c r="R1389" s="5">
        <f>Tabella1[[#This Row],[ORA FINE MATTINA]]-Tabella1[[#This Row],[ORA INIZIO MATTINA]]</f>
        <v>0.16666666666666669</v>
      </c>
      <c r="S1389" s="4">
        <v>0.5625</v>
      </c>
      <c r="T1389" s="4">
        <v>0.72916666666666663</v>
      </c>
      <c r="U1389" s="5">
        <f>Tabella1[[#This Row],[ORA FINE POMERIGGIO]]-Tabella1[[#This Row],[ORA INIZIO POMERIGGIO]]</f>
        <v>0.16666666666666663</v>
      </c>
      <c r="V1389" s="5">
        <f>Tabella1[[#This Row],[TOT. TEMPO POMERIGGIO]]+Tabella1[[#This Row],[TOT. TEMPO MATTINA]]</f>
        <v>0.33333333333333331</v>
      </c>
      <c r="W1389" s="7">
        <f>((HOUR(Tabella1[[#This Row],[TOT. ORE]])*60)+MINUTE(Tabella1[[#This Row],[TOT. ORE]]))</f>
        <v>480</v>
      </c>
      <c r="Y1389" s="6">
        <f>Tabella1[[#This Row],[TOT. MINUTI]]-Tabella1[[#This Row],[FERMO MACCHINA]]</f>
        <v>480</v>
      </c>
      <c r="Z1389" s="6">
        <f>ROUNDDOWN(Tabella1[[#This Row],[DIFFERENZA EFFETTIVA - SCARTI]]/Tabella1[[#This Row],[TEMPO EFFETTIVO]]*60,0)</f>
        <v>537</v>
      </c>
      <c r="AA1389" t="s">
        <v>66</v>
      </c>
    </row>
    <row r="1390" spans="1:27" x14ac:dyDescent="0.25">
      <c r="A1390" s="1">
        <v>44742</v>
      </c>
      <c r="B1390">
        <v>33</v>
      </c>
      <c r="C1390" s="6" t="str">
        <f>VLOOKUP(Tabella1[[#This Row],[COD. OPERATORE]],Tabella3[],2,FALSE)</f>
        <v>KETTY</v>
      </c>
      <c r="D1390" t="s">
        <v>262</v>
      </c>
      <c r="E1390" t="s">
        <v>164</v>
      </c>
      <c r="F1390">
        <v>7</v>
      </c>
      <c r="G1390" s="6" t="str">
        <f>VLOOKUP(Tabella1[[#This Row],[COD. MACCHINA]],Tabella35[],2,FALSE)</f>
        <v>MSA matr.2316</v>
      </c>
      <c r="H1390">
        <v>2446878</v>
      </c>
      <c r="I1390">
        <v>2448395</v>
      </c>
      <c r="J1390" s="6">
        <f>Tabella1[[#This Row],[ASS. FINALI]]-Tabella1[[#This Row],[ASS.INIZIALI]]</f>
        <v>1517</v>
      </c>
      <c r="K1390" t="s">
        <v>20</v>
      </c>
      <c r="M1390" s="6">
        <f>ROUNDDOWN(IF(Tabella1[[#This Row],[DOPPIO OPERATORE '[SI/NO']]]="SI",Tabella1[[#This Row],[DIFFERENZA]]/2,Tabella1[[#This Row],[DIFFERENZA]]),0)</f>
        <v>1517</v>
      </c>
      <c r="O1390" s="6">
        <f>Tabella1[[#This Row],[DIFFERENZA EFFETTIVA SE DOPPIO OPERATORE]]-Tabella1[[#This Row],[SCARTI]]</f>
        <v>1517</v>
      </c>
      <c r="P1390" s="4">
        <v>0.33333333333333331</v>
      </c>
      <c r="Q1390" s="4">
        <v>0.5</v>
      </c>
      <c r="R1390" s="5">
        <f>Tabella1[[#This Row],[ORA FINE MATTINA]]-Tabella1[[#This Row],[ORA INIZIO MATTINA]]</f>
        <v>0.16666666666666669</v>
      </c>
      <c r="S1390" s="4"/>
      <c r="T1390" s="4"/>
      <c r="U1390" s="5">
        <f>Tabella1[[#This Row],[ORA FINE POMERIGGIO]]-Tabella1[[#This Row],[ORA INIZIO POMERIGGIO]]</f>
        <v>0</v>
      </c>
      <c r="V1390" s="5">
        <f>Tabella1[[#This Row],[TOT. TEMPO POMERIGGIO]]+Tabella1[[#This Row],[TOT. TEMPO MATTINA]]</f>
        <v>0.16666666666666669</v>
      </c>
      <c r="W1390" s="7">
        <f>((HOUR(Tabella1[[#This Row],[TOT. ORE]])*60)+MINUTE(Tabella1[[#This Row],[TOT. ORE]]))</f>
        <v>240</v>
      </c>
      <c r="Y1390" s="6">
        <f>Tabella1[[#This Row],[TOT. MINUTI]]-Tabella1[[#This Row],[FERMO MACCHINA]]</f>
        <v>240</v>
      </c>
      <c r="Z1390" s="6">
        <f>ROUNDDOWN(Tabella1[[#This Row],[DIFFERENZA EFFETTIVA - SCARTI]]/Tabella1[[#This Row],[TEMPO EFFETTIVO]]*60,0)</f>
        <v>379</v>
      </c>
    </row>
    <row r="1391" spans="1:27" x14ac:dyDescent="0.25">
      <c r="A1391" s="1">
        <v>44742</v>
      </c>
      <c r="B1391">
        <v>33</v>
      </c>
      <c r="C1391" s="6" t="str">
        <f>VLOOKUP(Tabella1[[#This Row],[COD. OPERATORE]],Tabella3[],2,FALSE)</f>
        <v>KETTY</v>
      </c>
      <c r="D1391" t="s">
        <v>56</v>
      </c>
      <c r="E1391" t="s">
        <v>484</v>
      </c>
      <c r="F1391" t="s">
        <v>64</v>
      </c>
      <c r="G1391" s="6" t="str">
        <f>VLOOKUP(Tabella1[[#This Row],[COD. MACCHINA]],Tabella35[],2,FALSE)</f>
        <v>MANUALE</v>
      </c>
      <c r="H1391">
        <v>0</v>
      </c>
      <c r="I1391">
        <v>480</v>
      </c>
      <c r="J1391" s="6">
        <f>Tabella1[[#This Row],[ASS. FINALI]]-Tabella1[[#This Row],[ASS.INIZIALI]]</f>
        <v>480</v>
      </c>
      <c r="K1391" t="s">
        <v>58</v>
      </c>
      <c r="L1391">
        <v>8</v>
      </c>
      <c r="M1391" s="6">
        <f>ROUNDDOWN(IF(Tabella1[[#This Row],[DOPPIO OPERATORE '[SI/NO']]]="SI",Tabella1[[#This Row],[DIFFERENZA]]/2,Tabella1[[#This Row],[DIFFERENZA]]),0)</f>
        <v>240</v>
      </c>
      <c r="O1391" s="6">
        <f>Tabella1[[#This Row],[DIFFERENZA EFFETTIVA SE DOPPIO OPERATORE]]-Tabella1[[#This Row],[SCARTI]]</f>
        <v>240</v>
      </c>
      <c r="P1391" s="4">
        <v>0.5625</v>
      </c>
      <c r="Q1391" s="4">
        <v>0.63194444444444442</v>
      </c>
      <c r="R1391" s="5">
        <f>Tabella1[[#This Row],[ORA FINE MATTINA]]-Tabella1[[#This Row],[ORA INIZIO MATTINA]]</f>
        <v>6.944444444444442E-2</v>
      </c>
      <c r="S1391" s="4"/>
      <c r="T1391" s="4"/>
      <c r="U1391" s="5">
        <f>Tabella1[[#This Row],[ORA FINE POMERIGGIO]]-Tabella1[[#This Row],[ORA INIZIO POMERIGGIO]]</f>
        <v>0</v>
      </c>
      <c r="V1391" s="5">
        <f>Tabella1[[#This Row],[TOT. TEMPO POMERIGGIO]]+Tabella1[[#This Row],[TOT. TEMPO MATTINA]]</f>
        <v>6.944444444444442E-2</v>
      </c>
      <c r="W1391" s="7">
        <f>((HOUR(Tabella1[[#This Row],[TOT. ORE]])*60)+MINUTE(Tabella1[[#This Row],[TOT. ORE]]))</f>
        <v>100</v>
      </c>
      <c r="Y1391" s="6">
        <f>Tabella1[[#This Row],[TOT. MINUTI]]-Tabella1[[#This Row],[FERMO MACCHINA]]</f>
        <v>100</v>
      </c>
      <c r="Z1391" s="6">
        <f>ROUNDDOWN(Tabella1[[#This Row],[DIFFERENZA EFFETTIVA - SCARTI]]/Tabella1[[#This Row],[TEMPO EFFETTIVO]]*60,0)</f>
        <v>144</v>
      </c>
    </row>
    <row r="1392" spans="1:27" x14ac:dyDescent="0.25">
      <c r="A1392" s="1">
        <v>44742</v>
      </c>
      <c r="B1392">
        <v>33</v>
      </c>
      <c r="C1392" s="6" t="str">
        <f>VLOOKUP(Tabella1[[#This Row],[COD. OPERATORE]],Tabella3[],2,FALSE)</f>
        <v>KETTY</v>
      </c>
      <c r="D1392" t="s">
        <v>262</v>
      </c>
      <c r="E1392" t="s">
        <v>164</v>
      </c>
      <c r="F1392">
        <v>7</v>
      </c>
      <c r="G1392" s="6" t="str">
        <f>VLOOKUP(Tabella1[[#This Row],[COD. MACCHINA]],Tabella35[],2,FALSE)</f>
        <v>MSA matr.2316</v>
      </c>
      <c r="H1392">
        <v>2448396</v>
      </c>
      <c r="I1392">
        <v>2449180</v>
      </c>
      <c r="J1392" s="6">
        <f>Tabella1[[#This Row],[ASS. FINALI]]-Tabella1[[#This Row],[ASS.INIZIALI]]</f>
        <v>784</v>
      </c>
      <c r="K1392" t="s">
        <v>20</v>
      </c>
      <c r="M1392" s="6">
        <f>ROUNDDOWN(IF(Tabella1[[#This Row],[DOPPIO OPERATORE '[SI/NO']]]="SI",Tabella1[[#This Row],[DIFFERENZA]]/2,Tabella1[[#This Row],[DIFFERENZA]]),0)</f>
        <v>784</v>
      </c>
      <c r="O1392" s="6">
        <f>Tabella1[[#This Row],[DIFFERENZA EFFETTIVA SE DOPPIO OPERATORE]]-Tabella1[[#This Row],[SCARTI]]</f>
        <v>784</v>
      </c>
      <c r="P1392" s="4">
        <v>0.63194444444444442</v>
      </c>
      <c r="Q1392" s="4">
        <v>0.72916666666666663</v>
      </c>
      <c r="R1392" s="5">
        <f>Tabella1[[#This Row],[ORA FINE MATTINA]]-Tabella1[[#This Row],[ORA INIZIO MATTINA]]</f>
        <v>9.722222222222221E-2</v>
      </c>
      <c r="S1392" s="4"/>
      <c r="T1392" s="4"/>
      <c r="U1392" s="5">
        <f>Tabella1[[#This Row],[ORA FINE POMERIGGIO]]-Tabella1[[#This Row],[ORA INIZIO POMERIGGIO]]</f>
        <v>0</v>
      </c>
      <c r="V1392" s="5">
        <f>Tabella1[[#This Row],[TOT. TEMPO POMERIGGIO]]+Tabella1[[#This Row],[TOT. TEMPO MATTINA]]</f>
        <v>9.722222222222221E-2</v>
      </c>
      <c r="W1392" s="7">
        <f>((HOUR(Tabella1[[#This Row],[TOT. ORE]])*60)+MINUTE(Tabella1[[#This Row],[TOT. ORE]]))</f>
        <v>140</v>
      </c>
      <c r="Y1392" s="6">
        <f>Tabella1[[#This Row],[TOT. MINUTI]]-Tabella1[[#This Row],[FERMO MACCHINA]]</f>
        <v>140</v>
      </c>
      <c r="Z1392" s="6">
        <f>ROUNDDOWN(Tabella1[[#This Row],[DIFFERENZA EFFETTIVA - SCARTI]]/Tabella1[[#This Row],[TEMPO EFFETTIVO]]*60,0)</f>
        <v>336</v>
      </c>
    </row>
    <row r="1393" spans="1:27" x14ac:dyDescent="0.25">
      <c r="A1393" s="1">
        <v>44740</v>
      </c>
      <c r="B1393">
        <v>2</v>
      </c>
      <c r="C1393" s="6" t="str">
        <f>VLOOKUP(Tabella1[[#This Row],[COD. OPERATORE]],Tabella3[],2,FALSE)</f>
        <v>DAVIDE</v>
      </c>
      <c r="D1393" t="s">
        <v>56</v>
      </c>
      <c r="E1393" t="s">
        <v>180</v>
      </c>
      <c r="F1393" t="s">
        <v>64</v>
      </c>
      <c r="G1393" s="6" t="str">
        <f>VLOOKUP(Tabella1[[#This Row],[COD. MACCHINA]],Tabella35[],2,FALSE)</f>
        <v>MANUALE</v>
      </c>
      <c r="H1393">
        <v>750</v>
      </c>
      <c r="I1393">
        <v>2050</v>
      </c>
      <c r="J1393" s="6">
        <f>Tabella1[[#This Row],[ASS. FINALI]]-Tabella1[[#This Row],[ASS.INIZIALI]]</f>
        <v>1300</v>
      </c>
      <c r="K1393" t="s">
        <v>20</v>
      </c>
      <c r="M1393" s="6">
        <f>ROUNDDOWN(IF(Tabella1[[#This Row],[DOPPIO OPERATORE '[SI/NO']]]="SI",Tabella1[[#This Row],[DIFFERENZA]]/2,Tabella1[[#This Row],[DIFFERENZA]]),0)</f>
        <v>1300</v>
      </c>
      <c r="O1393" s="6">
        <f>Tabella1[[#This Row],[DIFFERENZA EFFETTIVA SE DOPPIO OPERATORE]]-Tabella1[[#This Row],[SCARTI]]</f>
        <v>1300</v>
      </c>
      <c r="P1393" s="4">
        <v>0.36458333333333331</v>
      </c>
      <c r="Q1393" s="4">
        <v>0.5</v>
      </c>
      <c r="R1393" s="5">
        <f>Tabella1[[#This Row],[ORA FINE MATTINA]]-Tabella1[[#This Row],[ORA INIZIO MATTINA]]</f>
        <v>0.13541666666666669</v>
      </c>
      <c r="S1393" s="4"/>
      <c r="T1393" s="4"/>
      <c r="U1393" s="5">
        <f>Tabella1[[#This Row],[ORA FINE POMERIGGIO]]-Tabella1[[#This Row],[ORA INIZIO POMERIGGIO]]</f>
        <v>0</v>
      </c>
      <c r="V1393" s="5">
        <f>Tabella1[[#This Row],[TOT. TEMPO POMERIGGIO]]+Tabella1[[#This Row],[TOT. TEMPO MATTINA]]</f>
        <v>0.13541666666666669</v>
      </c>
      <c r="W1393" s="7">
        <f>((HOUR(Tabella1[[#This Row],[TOT. ORE]])*60)+MINUTE(Tabella1[[#This Row],[TOT. ORE]]))</f>
        <v>195</v>
      </c>
      <c r="Y1393" s="6">
        <f>Tabella1[[#This Row],[TOT. MINUTI]]-Tabella1[[#This Row],[FERMO MACCHINA]]</f>
        <v>195</v>
      </c>
      <c r="Z1393" s="6">
        <f>ROUNDDOWN(Tabella1[[#This Row],[DIFFERENZA EFFETTIVA - SCARTI]]/Tabella1[[#This Row],[TEMPO EFFETTIVO]]*60,0)</f>
        <v>400</v>
      </c>
    </row>
    <row r="1394" spans="1:27" x14ac:dyDescent="0.25">
      <c r="A1394" s="1">
        <v>44740</v>
      </c>
      <c r="B1394">
        <v>2</v>
      </c>
      <c r="C1394" s="6" t="str">
        <f>VLOOKUP(Tabella1[[#This Row],[COD. OPERATORE]],Tabella3[],2,FALSE)</f>
        <v>DAVIDE</v>
      </c>
      <c r="D1394" t="s">
        <v>56</v>
      </c>
      <c r="E1394" t="s">
        <v>71</v>
      </c>
      <c r="F1394" t="s">
        <v>64</v>
      </c>
      <c r="G1394" s="6" t="str">
        <f>VLOOKUP(Tabella1[[#This Row],[COD. MACCHINA]],Tabella35[],2,FALSE)</f>
        <v>MANUALE</v>
      </c>
      <c r="H1394">
        <v>500</v>
      </c>
      <c r="I1394">
        <v>773</v>
      </c>
      <c r="J1394" s="6">
        <f>Tabella1[[#This Row],[ASS. FINALI]]-Tabella1[[#This Row],[ASS.INIZIALI]]</f>
        <v>273</v>
      </c>
      <c r="K1394" t="s">
        <v>58</v>
      </c>
      <c r="L1394">
        <v>31</v>
      </c>
      <c r="M1394" s="6">
        <f>ROUNDDOWN(IF(Tabella1[[#This Row],[DOPPIO OPERATORE '[SI/NO']]]="SI",Tabella1[[#This Row],[DIFFERENZA]]/2,Tabella1[[#This Row],[DIFFERENZA]]),0)</f>
        <v>136</v>
      </c>
      <c r="O1394" s="6">
        <f>Tabella1[[#This Row],[DIFFERENZA EFFETTIVA SE DOPPIO OPERATORE]]-Tabella1[[#This Row],[SCARTI]]</f>
        <v>136</v>
      </c>
      <c r="P1394" s="4">
        <v>0.67708333333333337</v>
      </c>
      <c r="Q1394" s="4">
        <v>0.75</v>
      </c>
      <c r="R1394" s="5">
        <f>Tabella1[[#This Row],[ORA FINE MATTINA]]-Tabella1[[#This Row],[ORA INIZIO MATTINA]]</f>
        <v>7.291666666666663E-2</v>
      </c>
      <c r="S1394" s="4"/>
      <c r="T1394" s="4"/>
      <c r="U1394" s="5">
        <f>Tabella1[[#This Row],[ORA FINE POMERIGGIO]]-Tabella1[[#This Row],[ORA INIZIO POMERIGGIO]]</f>
        <v>0</v>
      </c>
      <c r="V1394" s="5">
        <f>Tabella1[[#This Row],[TOT. TEMPO POMERIGGIO]]+Tabella1[[#This Row],[TOT. TEMPO MATTINA]]</f>
        <v>7.291666666666663E-2</v>
      </c>
      <c r="W1394" s="7">
        <f>((HOUR(Tabella1[[#This Row],[TOT. ORE]])*60)+MINUTE(Tabella1[[#This Row],[TOT. ORE]]))</f>
        <v>105</v>
      </c>
      <c r="Y1394" s="6">
        <f>Tabella1[[#This Row],[TOT. MINUTI]]-Tabella1[[#This Row],[FERMO MACCHINA]]</f>
        <v>105</v>
      </c>
      <c r="Z1394" s="6">
        <f>ROUNDDOWN(Tabella1[[#This Row],[DIFFERENZA EFFETTIVA - SCARTI]]/Tabella1[[#This Row],[TEMPO EFFETTIVO]]*60,0)</f>
        <v>77</v>
      </c>
    </row>
    <row r="1395" spans="1:27" x14ac:dyDescent="0.25">
      <c r="A1395" s="1">
        <v>44741</v>
      </c>
      <c r="B1395">
        <v>2</v>
      </c>
      <c r="C1395" s="6" t="str">
        <f>VLOOKUP(Tabella1[[#This Row],[COD. OPERATORE]],Tabella3[],2,FALSE)</f>
        <v>DAVIDE</v>
      </c>
      <c r="D1395" t="s">
        <v>56</v>
      </c>
      <c r="E1395" t="s">
        <v>213</v>
      </c>
      <c r="F1395">
        <v>12</v>
      </c>
      <c r="G1395" s="6" t="str">
        <f>VLOOKUP(Tabella1[[#This Row],[COD. MACCHINA]],Tabella35[],2,FALSE)</f>
        <v>FRESA matr.550/6</v>
      </c>
      <c r="H1395">
        <v>0</v>
      </c>
      <c r="I1395">
        <v>400</v>
      </c>
      <c r="J1395" s="6">
        <f>Tabella1[[#This Row],[ASS. FINALI]]-Tabella1[[#This Row],[ASS.INIZIALI]]</f>
        <v>400</v>
      </c>
      <c r="K1395" t="s">
        <v>20</v>
      </c>
      <c r="M1395" s="6">
        <f>ROUNDDOWN(IF(Tabella1[[#This Row],[DOPPIO OPERATORE '[SI/NO']]]="SI",Tabella1[[#This Row],[DIFFERENZA]]/2,Tabella1[[#This Row],[DIFFERENZA]]),0)</f>
        <v>400</v>
      </c>
      <c r="O1395" s="6">
        <f>Tabella1[[#This Row],[DIFFERENZA EFFETTIVA SE DOPPIO OPERATORE]]-Tabella1[[#This Row],[SCARTI]]</f>
        <v>400</v>
      </c>
      <c r="P1395" s="4">
        <v>0.45833333333333331</v>
      </c>
      <c r="Q1395" s="4">
        <v>0.5</v>
      </c>
      <c r="R1395" s="5">
        <f>Tabella1[[#This Row],[ORA FINE MATTINA]]-Tabella1[[#This Row],[ORA INIZIO MATTINA]]</f>
        <v>4.1666666666666685E-2</v>
      </c>
      <c r="S1395" s="4"/>
      <c r="T1395" s="4"/>
      <c r="U1395" s="5">
        <f>Tabella1[[#This Row],[ORA FINE POMERIGGIO]]-Tabella1[[#This Row],[ORA INIZIO POMERIGGIO]]</f>
        <v>0</v>
      </c>
      <c r="V1395" s="5">
        <f>Tabella1[[#This Row],[TOT. TEMPO POMERIGGIO]]+Tabella1[[#This Row],[TOT. TEMPO MATTINA]]</f>
        <v>4.1666666666666685E-2</v>
      </c>
      <c r="W1395" s="7">
        <f>((HOUR(Tabella1[[#This Row],[TOT. ORE]])*60)+MINUTE(Tabella1[[#This Row],[TOT. ORE]]))</f>
        <v>60</v>
      </c>
      <c r="Y1395" s="6">
        <f>Tabella1[[#This Row],[TOT. MINUTI]]-Tabella1[[#This Row],[FERMO MACCHINA]]</f>
        <v>60</v>
      </c>
      <c r="Z1395" s="6">
        <f>ROUNDDOWN(Tabella1[[#This Row],[DIFFERENZA EFFETTIVA - SCARTI]]/Tabella1[[#This Row],[TEMPO EFFETTIVO]]*60,0)</f>
        <v>400</v>
      </c>
    </row>
    <row r="1396" spans="1:27" x14ac:dyDescent="0.25">
      <c r="A1396" s="1">
        <v>44741</v>
      </c>
      <c r="B1396">
        <v>2</v>
      </c>
      <c r="C1396" s="6" t="str">
        <f>VLOOKUP(Tabella1[[#This Row],[COD. OPERATORE]],Tabella3[],2,FALSE)</f>
        <v>DAVIDE</v>
      </c>
      <c r="D1396" t="s">
        <v>56</v>
      </c>
      <c r="E1396" t="s">
        <v>213</v>
      </c>
      <c r="F1396">
        <v>12</v>
      </c>
      <c r="G1396" s="6" t="str">
        <f>VLOOKUP(Tabella1[[#This Row],[COD. MACCHINA]],Tabella35[],2,FALSE)</f>
        <v>FRESA matr.550/6</v>
      </c>
      <c r="H1396">
        <v>400</v>
      </c>
      <c r="I1396">
        <v>1360</v>
      </c>
      <c r="J1396" s="6">
        <f>Tabella1[[#This Row],[ASS. FINALI]]-Tabella1[[#This Row],[ASS.INIZIALI]]</f>
        <v>960</v>
      </c>
      <c r="K1396" t="s">
        <v>20</v>
      </c>
      <c r="M1396" s="6">
        <f>ROUNDDOWN(IF(Tabella1[[#This Row],[DOPPIO OPERATORE '[SI/NO']]]="SI",Tabella1[[#This Row],[DIFFERENZA]]/2,Tabella1[[#This Row],[DIFFERENZA]]),0)</f>
        <v>960</v>
      </c>
      <c r="O1396" s="6">
        <f>Tabella1[[#This Row],[DIFFERENZA EFFETTIVA SE DOPPIO OPERATORE]]-Tabella1[[#This Row],[SCARTI]]</f>
        <v>960</v>
      </c>
      <c r="P1396" s="4">
        <v>0.58333333333333337</v>
      </c>
      <c r="Q1396" s="4">
        <v>0.70833333333333337</v>
      </c>
      <c r="R1396" s="5">
        <f>Tabella1[[#This Row],[ORA FINE MATTINA]]-Tabella1[[#This Row],[ORA INIZIO MATTINA]]</f>
        <v>0.125</v>
      </c>
      <c r="S1396" s="4"/>
      <c r="T1396" s="4"/>
      <c r="U1396" s="5">
        <f>Tabella1[[#This Row],[ORA FINE POMERIGGIO]]-Tabella1[[#This Row],[ORA INIZIO POMERIGGIO]]</f>
        <v>0</v>
      </c>
      <c r="V1396" s="5">
        <f>Tabella1[[#This Row],[TOT. TEMPO POMERIGGIO]]+Tabella1[[#This Row],[TOT. TEMPO MATTINA]]</f>
        <v>0.125</v>
      </c>
      <c r="W1396" s="7">
        <f>((HOUR(Tabella1[[#This Row],[TOT. ORE]])*60)+MINUTE(Tabella1[[#This Row],[TOT. ORE]]))</f>
        <v>180</v>
      </c>
      <c r="Y1396" s="6">
        <f>Tabella1[[#This Row],[TOT. MINUTI]]-Tabella1[[#This Row],[FERMO MACCHINA]]</f>
        <v>180</v>
      </c>
      <c r="Z1396" s="6">
        <f>ROUNDDOWN(Tabella1[[#This Row],[DIFFERENZA EFFETTIVA - SCARTI]]/Tabella1[[#This Row],[TEMPO EFFETTIVO]]*60,0)</f>
        <v>320</v>
      </c>
    </row>
    <row r="1397" spans="1:27" x14ac:dyDescent="0.25">
      <c r="A1397" s="1">
        <v>44741</v>
      </c>
      <c r="B1397">
        <v>2</v>
      </c>
      <c r="C1397" s="6" t="str">
        <f>VLOOKUP(Tabella1[[#This Row],[COD. OPERATORE]],Tabella3[],2,FALSE)</f>
        <v>DAVIDE</v>
      </c>
      <c r="D1397" t="s">
        <v>56</v>
      </c>
      <c r="E1397" t="s">
        <v>71</v>
      </c>
      <c r="F1397" t="s">
        <v>64</v>
      </c>
      <c r="G1397" s="6" t="str">
        <f>VLOOKUP(Tabella1[[#This Row],[COD. MACCHINA]],Tabella35[],2,FALSE)</f>
        <v>MANUALE</v>
      </c>
      <c r="H1397">
        <v>2250</v>
      </c>
      <c r="I1397">
        <v>2450</v>
      </c>
      <c r="J1397" s="6">
        <f>Tabella1[[#This Row],[ASS. FINALI]]-Tabella1[[#This Row],[ASS.INIZIALI]]</f>
        <v>200</v>
      </c>
      <c r="K1397" t="s">
        <v>20</v>
      </c>
      <c r="M1397" s="6">
        <f>ROUNDDOWN(IF(Tabella1[[#This Row],[DOPPIO OPERATORE '[SI/NO']]]="SI",Tabella1[[#This Row],[DIFFERENZA]]/2,Tabella1[[#This Row],[DIFFERENZA]]),0)</f>
        <v>200</v>
      </c>
      <c r="O1397" s="6">
        <f>Tabella1[[#This Row],[DIFFERENZA EFFETTIVA SE DOPPIO OPERATORE]]-Tabella1[[#This Row],[SCARTI]]</f>
        <v>200</v>
      </c>
      <c r="P1397" s="4">
        <v>0.70833333333333337</v>
      </c>
      <c r="Q1397" s="4">
        <v>0.75</v>
      </c>
      <c r="R1397" s="5">
        <f>Tabella1[[#This Row],[ORA FINE MATTINA]]-Tabella1[[#This Row],[ORA INIZIO MATTINA]]</f>
        <v>4.166666666666663E-2</v>
      </c>
      <c r="S1397" s="4"/>
      <c r="T1397" s="4"/>
      <c r="U1397" s="5">
        <f>Tabella1[[#This Row],[ORA FINE POMERIGGIO]]-Tabella1[[#This Row],[ORA INIZIO POMERIGGIO]]</f>
        <v>0</v>
      </c>
      <c r="V1397" s="5">
        <f>Tabella1[[#This Row],[TOT. TEMPO POMERIGGIO]]+Tabella1[[#This Row],[TOT. TEMPO MATTINA]]</f>
        <v>4.166666666666663E-2</v>
      </c>
      <c r="W1397" s="7">
        <f>((HOUR(Tabella1[[#This Row],[TOT. ORE]])*60)+MINUTE(Tabella1[[#This Row],[TOT. ORE]]))</f>
        <v>60</v>
      </c>
      <c r="Y1397" s="6">
        <f>Tabella1[[#This Row],[TOT. MINUTI]]-Tabella1[[#This Row],[FERMO MACCHINA]]</f>
        <v>60</v>
      </c>
      <c r="Z1397" s="6">
        <f>ROUNDDOWN(Tabella1[[#This Row],[DIFFERENZA EFFETTIVA - SCARTI]]/Tabella1[[#This Row],[TEMPO EFFETTIVO]]*60,0)</f>
        <v>200</v>
      </c>
    </row>
    <row r="1398" spans="1:27" x14ac:dyDescent="0.25">
      <c r="A1398" s="1">
        <v>44742</v>
      </c>
      <c r="B1398">
        <v>2</v>
      </c>
      <c r="C1398" s="6" t="str">
        <f>VLOOKUP(Tabella1[[#This Row],[COD. OPERATORE]],Tabella3[],2,FALSE)</f>
        <v>DAVIDE</v>
      </c>
      <c r="D1398" t="s">
        <v>16</v>
      </c>
      <c r="E1398" t="s">
        <v>485</v>
      </c>
      <c r="F1398" t="s">
        <v>64</v>
      </c>
      <c r="G1398" s="6" t="str">
        <f>VLOOKUP(Tabella1[[#This Row],[COD. MACCHINA]],Tabella35[],2,FALSE)</f>
        <v>MANUALE</v>
      </c>
      <c r="H1398">
        <v>1000</v>
      </c>
      <c r="I1398">
        <v>2300</v>
      </c>
      <c r="J1398" s="6">
        <f>Tabella1[[#This Row],[ASS. FINALI]]-Tabella1[[#This Row],[ASS.INIZIALI]]</f>
        <v>1300</v>
      </c>
      <c r="K1398" t="s">
        <v>20</v>
      </c>
      <c r="M1398" s="6">
        <f>ROUNDDOWN(IF(Tabella1[[#This Row],[DOPPIO OPERATORE '[SI/NO']]]="SI",Tabella1[[#This Row],[DIFFERENZA]]/2,Tabella1[[#This Row],[DIFFERENZA]]),0)</f>
        <v>1300</v>
      </c>
      <c r="O1398" s="6">
        <f>Tabella1[[#This Row],[DIFFERENZA EFFETTIVA SE DOPPIO OPERATORE]]-Tabella1[[#This Row],[SCARTI]]</f>
        <v>1300</v>
      </c>
      <c r="P1398" s="4">
        <v>0.41666666666666669</v>
      </c>
      <c r="Q1398" s="4">
        <v>0.5</v>
      </c>
      <c r="R1398" s="5">
        <f>Tabella1[[#This Row],[ORA FINE MATTINA]]-Tabella1[[#This Row],[ORA INIZIO MATTINA]]</f>
        <v>8.3333333333333315E-2</v>
      </c>
      <c r="S1398" s="4">
        <v>0.58333333333333337</v>
      </c>
      <c r="T1398" s="4">
        <v>0.60416666666666663</v>
      </c>
      <c r="U1398" s="5">
        <f>Tabella1[[#This Row],[ORA FINE POMERIGGIO]]-Tabella1[[#This Row],[ORA INIZIO POMERIGGIO]]</f>
        <v>2.0833333333333259E-2</v>
      </c>
      <c r="V1398" s="5">
        <f>Tabella1[[#This Row],[TOT. TEMPO POMERIGGIO]]+Tabella1[[#This Row],[TOT. TEMPO MATTINA]]</f>
        <v>0.10416666666666657</v>
      </c>
      <c r="W1398" s="7">
        <f>((HOUR(Tabella1[[#This Row],[TOT. ORE]])*60)+MINUTE(Tabella1[[#This Row],[TOT. ORE]]))</f>
        <v>150</v>
      </c>
      <c r="Y1398" s="6">
        <f>Tabella1[[#This Row],[TOT. MINUTI]]-Tabella1[[#This Row],[FERMO MACCHINA]]</f>
        <v>150</v>
      </c>
      <c r="Z1398" s="6">
        <f>ROUNDDOWN(Tabella1[[#This Row],[DIFFERENZA EFFETTIVA - SCARTI]]/Tabella1[[#This Row],[TEMPO EFFETTIVO]]*60,0)</f>
        <v>520</v>
      </c>
    </row>
    <row r="1399" spans="1:27" x14ac:dyDescent="0.25">
      <c r="A1399" s="1">
        <v>44746</v>
      </c>
      <c r="B1399">
        <v>2</v>
      </c>
      <c r="C1399" s="6" t="str">
        <f>VLOOKUP(Tabella1[[#This Row],[COD. OPERATORE]],Tabella3[],2,FALSE)</f>
        <v>DAVIDE</v>
      </c>
      <c r="D1399" t="s">
        <v>56</v>
      </c>
      <c r="E1399" t="s">
        <v>259</v>
      </c>
      <c r="F1399" t="s">
        <v>64</v>
      </c>
      <c r="G1399" s="6" t="str">
        <f>VLOOKUP(Tabella1[[#This Row],[COD. MACCHINA]],Tabella35[],2,FALSE)</f>
        <v>MANUALE</v>
      </c>
      <c r="H1399">
        <v>355</v>
      </c>
      <c r="I1399">
        <v>1250</v>
      </c>
      <c r="J1399" s="6">
        <f>Tabella1[[#This Row],[ASS. FINALI]]-Tabella1[[#This Row],[ASS.INIZIALI]]</f>
        <v>895</v>
      </c>
      <c r="K1399" t="s">
        <v>58</v>
      </c>
      <c r="L1399">
        <v>11</v>
      </c>
      <c r="M1399" s="6">
        <f>ROUNDDOWN(IF(Tabella1[[#This Row],[DOPPIO OPERATORE '[SI/NO']]]="SI",Tabella1[[#This Row],[DIFFERENZA]]/2,Tabella1[[#This Row],[DIFFERENZA]]),0)</f>
        <v>447</v>
      </c>
      <c r="O1399" s="6">
        <f>Tabella1[[#This Row],[DIFFERENZA EFFETTIVA SE DOPPIO OPERATORE]]-Tabella1[[#This Row],[SCARTI]]</f>
        <v>447</v>
      </c>
      <c r="P1399" s="4">
        <v>0.33333333333333331</v>
      </c>
      <c r="Q1399" s="4">
        <v>0.5</v>
      </c>
      <c r="R1399" s="5">
        <f>Tabella1[[#This Row],[ORA FINE MATTINA]]-Tabella1[[#This Row],[ORA INIZIO MATTINA]]</f>
        <v>0.16666666666666669</v>
      </c>
      <c r="S1399" s="4"/>
      <c r="T1399" s="4"/>
      <c r="U1399" s="5">
        <f>Tabella1[[#This Row],[ORA FINE POMERIGGIO]]-Tabella1[[#This Row],[ORA INIZIO POMERIGGIO]]</f>
        <v>0</v>
      </c>
      <c r="V1399" s="5">
        <f>Tabella1[[#This Row],[TOT. TEMPO POMERIGGIO]]+Tabella1[[#This Row],[TOT. TEMPO MATTINA]]</f>
        <v>0.16666666666666669</v>
      </c>
      <c r="W1399" s="7">
        <f>((HOUR(Tabella1[[#This Row],[TOT. ORE]])*60)+MINUTE(Tabella1[[#This Row],[TOT. ORE]]))</f>
        <v>240</v>
      </c>
      <c r="Y1399" s="6">
        <f>Tabella1[[#This Row],[TOT. MINUTI]]-Tabella1[[#This Row],[FERMO MACCHINA]]</f>
        <v>240</v>
      </c>
      <c r="Z1399" s="6">
        <f>ROUNDDOWN(Tabella1[[#This Row],[DIFFERENZA EFFETTIVA - SCARTI]]/Tabella1[[#This Row],[TEMPO EFFETTIVO]]*60,0)</f>
        <v>111</v>
      </c>
    </row>
    <row r="1400" spans="1:27" x14ac:dyDescent="0.25">
      <c r="A1400" s="1">
        <v>44746</v>
      </c>
      <c r="B1400">
        <v>2</v>
      </c>
      <c r="C1400" s="6" t="str">
        <f>VLOOKUP(Tabella1[[#This Row],[COD. OPERATORE]],Tabella3[],2,FALSE)</f>
        <v>DAVIDE</v>
      </c>
      <c r="D1400" t="s">
        <v>56</v>
      </c>
      <c r="E1400" t="s">
        <v>259</v>
      </c>
      <c r="F1400" t="s">
        <v>64</v>
      </c>
      <c r="G1400" s="6" t="str">
        <f>VLOOKUP(Tabella1[[#This Row],[COD. MACCHINA]],Tabella35[],2,FALSE)</f>
        <v>MANUALE</v>
      </c>
      <c r="H1400">
        <v>1250</v>
      </c>
      <c r="I1400">
        <v>2000</v>
      </c>
      <c r="J1400" s="6">
        <f>Tabella1[[#This Row],[ASS. FINALI]]-Tabella1[[#This Row],[ASS.INIZIALI]]</f>
        <v>750</v>
      </c>
      <c r="K1400" t="s">
        <v>58</v>
      </c>
      <c r="L1400">
        <v>11</v>
      </c>
      <c r="M1400" s="6">
        <f>ROUNDDOWN(IF(Tabella1[[#This Row],[DOPPIO OPERATORE '[SI/NO']]]="SI",Tabella1[[#This Row],[DIFFERENZA]]/2,Tabella1[[#This Row],[DIFFERENZA]]),0)</f>
        <v>375</v>
      </c>
      <c r="O1400" s="6">
        <f>Tabella1[[#This Row],[DIFFERENZA EFFETTIVA SE DOPPIO OPERATORE]]-Tabella1[[#This Row],[SCARTI]]</f>
        <v>375</v>
      </c>
      <c r="P1400" s="4">
        <v>0.58333333333333337</v>
      </c>
      <c r="Q1400" s="4">
        <v>0.71875</v>
      </c>
      <c r="R1400" s="5">
        <f>Tabella1[[#This Row],[ORA FINE MATTINA]]-Tabella1[[#This Row],[ORA INIZIO MATTINA]]</f>
        <v>0.13541666666666663</v>
      </c>
      <c r="S1400" s="4"/>
      <c r="T1400" s="4"/>
      <c r="U1400" s="5">
        <f>Tabella1[[#This Row],[ORA FINE POMERIGGIO]]-Tabella1[[#This Row],[ORA INIZIO POMERIGGIO]]</f>
        <v>0</v>
      </c>
      <c r="V1400" s="5">
        <f>Tabella1[[#This Row],[TOT. TEMPO POMERIGGIO]]+Tabella1[[#This Row],[TOT. TEMPO MATTINA]]</f>
        <v>0.13541666666666663</v>
      </c>
      <c r="W1400" s="7">
        <f>((HOUR(Tabella1[[#This Row],[TOT. ORE]])*60)+MINUTE(Tabella1[[#This Row],[TOT. ORE]]))</f>
        <v>195</v>
      </c>
      <c r="Y1400" s="6">
        <f>Tabella1[[#This Row],[TOT. MINUTI]]-Tabella1[[#This Row],[FERMO MACCHINA]]</f>
        <v>195</v>
      </c>
      <c r="Z1400" s="6">
        <f>ROUNDDOWN(Tabella1[[#This Row],[DIFFERENZA EFFETTIVA - SCARTI]]/Tabella1[[#This Row],[TEMPO EFFETTIVO]]*60,0)</f>
        <v>115</v>
      </c>
    </row>
    <row r="1401" spans="1:27" x14ac:dyDescent="0.25">
      <c r="A1401" s="1">
        <v>44746</v>
      </c>
      <c r="B1401">
        <v>2</v>
      </c>
      <c r="C1401" s="6" t="str">
        <f>VLOOKUP(Tabella1[[#This Row],[COD. OPERATORE]],Tabella3[],2,FALSE)</f>
        <v>DAVIDE</v>
      </c>
      <c r="D1401" t="s">
        <v>56</v>
      </c>
      <c r="E1401" t="s">
        <v>73</v>
      </c>
      <c r="F1401" t="s">
        <v>64</v>
      </c>
      <c r="G1401" s="6" t="str">
        <f>VLOOKUP(Tabella1[[#This Row],[COD. MACCHINA]],Tabella35[],2,FALSE)</f>
        <v>MANUALE</v>
      </c>
      <c r="H1401">
        <v>100</v>
      </c>
      <c r="I1401">
        <v>200</v>
      </c>
      <c r="J1401" s="6">
        <f>Tabella1[[#This Row],[ASS. FINALI]]-Tabella1[[#This Row],[ASS.INIZIALI]]</f>
        <v>100</v>
      </c>
      <c r="K1401" t="s">
        <v>58</v>
      </c>
      <c r="L1401">
        <v>11</v>
      </c>
      <c r="M1401" s="6">
        <f>ROUNDDOWN(IF(Tabella1[[#This Row],[DOPPIO OPERATORE '[SI/NO']]]="SI",Tabella1[[#This Row],[DIFFERENZA]]/2,Tabella1[[#This Row],[DIFFERENZA]]),0)</f>
        <v>50</v>
      </c>
      <c r="O1401" s="6">
        <f>Tabella1[[#This Row],[DIFFERENZA EFFETTIVA SE DOPPIO OPERATORE]]-Tabella1[[#This Row],[SCARTI]]</f>
        <v>50</v>
      </c>
      <c r="P1401" s="4">
        <v>0.71875</v>
      </c>
      <c r="Q1401" s="4">
        <v>0.75</v>
      </c>
      <c r="R1401" s="5">
        <f>Tabella1[[#This Row],[ORA FINE MATTINA]]-Tabella1[[#This Row],[ORA INIZIO MATTINA]]</f>
        <v>3.125E-2</v>
      </c>
      <c r="S1401" s="4"/>
      <c r="T1401" s="4"/>
      <c r="U1401" s="5">
        <f>Tabella1[[#This Row],[ORA FINE POMERIGGIO]]-Tabella1[[#This Row],[ORA INIZIO POMERIGGIO]]</f>
        <v>0</v>
      </c>
      <c r="V1401" s="5">
        <f>Tabella1[[#This Row],[TOT. TEMPO POMERIGGIO]]+Tabella1[[#This Row],[TOT. TEMPO MATTINA]]</f>
        <v>3.125E-2</v>
      </c>
      <c r="W1401" s="7">
        <f>((HOUR(Tabella1[[#This Row],[TOT. ORE]])*60)+MINUTE(Tabella1[[#This Row],[TOT. ORE]]))</f>
        <v>45</v>
      </c>
      <c r="Y1401" s="6">
        <f>Tabella1[[#This Row],[TOT. MINUTI]]-Tabella1[[#This Row],[FERMO MACCHINA]]</f>
        <v>45</v>
      </c>
      <c r="Z1401" s="6">
        <f>ROUNDDOWN(Tabella1[[#This Row],[DIFFERENZA EFFETTIVA - SCARTI]]/Tabella1[[#This Row],[TEMPO EFFETTIVO]]*60,0)</f>
        <v>66</v>
      </c>
    </row>
    <row r="1402" spans="1:27" x14ac:dyDescent="0.25">
      <c r="A1402" s="1">
        <v>44747</v>
      </c>
      <c r="B1402">
        <v>2</v>
      </c>
      <c r="C1402" s="6" t="str">
        <f>VLOOKUP(Tabella1[[#This Row],[COD. OPERATORE]],Tabella3[],2,FALSE)</f>
        <v>DAVIDE</v>
      </c>
      <c r="D1402" t="s">
        <v>56</v>
      </c>
      <c r="E1402" t="s">
        <v>261</v>
      </c>
      <c r="F1402" t="s">
        <v>64</v>
      </c>
      <c r="G1402" s="6" t="str">
        <f>VLOOKUP(Tabella1[[#This Row],[COD. MACCHINA]],Tabella35[],2,FALSE)</f>
        <v>MANUALE</v>
      </c>
      <c r="H1402">
        <v>2850</v>
      </c>
      <c r="I1402">
        <v>4700</v>
      </c>
      <c r="J1402" s="6">
        <f>Tabella1[[#This Row],[ASS. FINALI]]-Tabella1[[#This Row],[ASS.INIZIALI]]</f>
        <v>1850</v>
      </c>
      <c r="K1402" t="s">
        <v>20</v>
      </c>
      <c r="M1402" s="6">
        <f>ROUNDDOWN(IF(Tabella1[[#This Row],[DOPPIO OPERATORE '[SI/NO']]]="SI",Tabella1[[#This Row],[DIFFERENZA]]/2,Tabella1[[#This Row],[DIFFERENZA]]),0)</f>
        <v>1850</v>
      </c>
      <c r="O1402" s="6">
        <f>Tabella1[[#This Row],[DIFFERENZA EFFETTIVA SE DOPPIO OPERATORE]]-Tabella1[[#This Row],[SCARTI]]</f>
        <v>1850</v>
      </c>
      <c r="P1402" s="4">
        <v>0.33333333333333331</v>
      </c>
      <c r="Q1402" s="4">
        <v>0.60416666666666663</v>
      </c>
      <c r="R1402" s="5">
        <f>Tabella1[[#This Row],[ORA FINE MATTINA]]-Tabella1[[#This Row],[ORA INIZIO MATTINA]]</f>
        <v>0.27083333333333331</v>
      </c>
      <c r="S1402" s="4"/>
      <c r="T1402" s="4"/>
      <c r="U1402" s="5">
        <f>Tabella1[[#This Row],[ORA FINE POMERIGGIO]]-Tabella1[[#This Row],[ORA INIZIO POMERIGGIO]]</f>
        <v>0</v>
      </c>
      <c r="V1402" s="5">
        <f>Tabella1[[#This Row],[TOT. TEMPO POMERIGGIO]]+Tabella1[[#This Row],[TOT. TEMPO MATTINA]]</f>
        <v>0.27083333333333331</v>
      </c>
      <c r="W1402" s="7">
        <f>((HOUR(Tabella1[[#This Row],[TOT. ORE]])*60)+MINUTE(Tabella1[[#This Row],[TOT. ORE]]))</f>
        <v>390</v>
      </c>
      <c r="Y1402" s="6">
        <f>Tabella1[[#This Row],[TOT. MINUTI]]-Tabella1[[#This Row],[FERMO MACCHINA]]</f>
        <v>390</v>
      </c>
      <c r="Z1402" s="6">
        <f>ROUNDDOWN(Tabella1[[#This Row],[DIFFERENZA EFFETTIVA - SCARTI]]/Tabella1[[#This Row],[TEMPO EFFETTIVO]]*60,0)</f>
        <v>284</v>
      </c>
    </row>
    <row r="1403" spans="1:27" x14ac:dyDescent="0.25">
      <c r="A1403" s="1">
        <v>44747</v>
      </c>
      <c r="B1403">
        <v>2</v>
      </c>
      <c r="C1403" s="6" t="str">
        <f>VLOOKUP(Tabella1[[#This Row],[COD. OPERATORE]],Tabella3[],2,FALSE)</f>
        <v>DAVIDE</v>
      </c>
      <c r="D1403" t="s">
        <v>74</v>
      </c>
      <c r="E1403" t="s">
        <v>181</v>
      </c>
      <c r="F1403">
        <v>1</v>
      </c>
      <c r="G1403" s="6" t="str">
        <f>VLOOKUP(Tabella1[[#This Row],[COD. MACCHINA]],Tabella35[],2,FALSE)</f>
        <v>TRAPANO A COLONNA</v>
      </c>
      <c r="H1403">
        <v>0</v>
      </c>
      <c r="I1403">
        <v>890</v>
      </c>
      <c r="J1403" s="6">
        <f>Tabella1[[#This Row],[ASS. FINALI]]-Tabella1[[#This Row],[ASS.INIZIALI]]</f>
        <v>890</v>
      </c>
      <c r="K1403" t="s">
        <v>20</v>
      </c>
      <c r="M1403" s="6">
        <f>ROUNDDOWN(IF(Tabella1[[#This Row],[DOPPIO OPERATORE '[SI/NO']]]="SI",Tabella1[[#This Row],[DIFFERENZA]]/2,Tabella1[[#This Row],[DIFFERENZA]]),0)</f>
        <v>890</v>
      </c>
      <c r="O1403" s="6">
        <f>Tabella1[[#This Row],[DIFFERENZA EFFETTIVA SE DOPPIO OPERATORE]]-Tabella1[[#This Row],[SCARTI]]</f>
        <v>890</v>
      </c>
      <c r="P1403" s="4">
        <v>0.64583333333333337</v>
      </c>
      <c r="Q1403" s="4">
        <v>0.75</v>
      </c>
      <c r="R1403" s="5">
        <f>Tabella1[[#This Row],[ORA FINE MATTINA]]-Tabella1[[#This Row],[ORA INIZIO MATTINA]]</f>
        <v>0.10416666666666663</v>
      </c>
      <c r="S1403" s="4"/>
      <c r="T1403" s="4"/>
      <c r="U1403" s="5">
        <f>Tabella1[[#This Row],[ORA FINE POMERIGGIO]]-Tabella1[[#This Row],[ORA INIZIO POMERIGGIO]]</f>
        <v>0</v>
      </c>
      <c r="V1403" s="5">
        <f>Tabella1[[#This Row],[TOT. TEMPO POMERIGGIO]]+Tabella1[[#This Row],[TOT. TEMPO MATTINA]]</f>
        <v>0.10416666666666663</v>
      </c>
      <c r="W1403" s="7">
        <f>((HOUR(Tabella1[[#This Row],[TOT. ORE]])*60)+MINUTE(Tabella1[[#This Row],[TOT. ORE]]))</f>
        <v>150</v>
      </c>
      <c r="Y1403" s="6">
        <f>Tabella1[[#This Row],[TOT. MINUTI]]-Tabella1[[#This Row],[FERMO MACCHINA]]</f>
        <v>150</v>
      </c>
      <c r="Z1403" s="6">
        <f>ROUNDDOWN(Tabella1[[#This Row],[DIFFERENZA EFFETTIVA - SCARTI]]/Tabella1[[#This Row],[TEMPO EFFETTIVO]]*60,0)</f>
        <v>356</v>
      </c>
      <c r="AA1403" t="s">
        <v>486</v>
      </c>
    </row>
    <row r="1404" spans="1:27" x14ac:dyDescent="0.25">
      <c r="A1404" s="1">
        <v>44748</v>
      </c>
      <c r="B1404">
        <v>2</v>
      </c>
      <c r="C1404" s="6" t="str">
        <f>VLOOKUP(Tabella1[[#This Row],[COD. OPERATORE]],Tabella3[],2,FALSE)</f>
        <v>DAVIDE</v>
      </c>
      <c r="D1404" t="s">
        <v>56</v>
      </c>
      <c r="E1404" t="s">
        <v>71</v>
      </c>
      <c r="F1404" t="s">
        <v>64</v>
      </c>
      <c r="G1404" s="6" t="str">
        <f>VLOOKUP(Tabella1[[#This Row],[COD. MACCHINA]],Tabella35[],2,FALSE)</f>
        <v>MANUALE</v>
      </c>
      <c r="H1404">
        <v>300</v>
      </c>
      <c r="I1404">
        <v>1500</v>
      </c>
      <c r="J1404" s="6">
        <f>Tabella1[[#This Row],[ASS. FINALI]]-Tabella1[[#This Row],[ASS.INIZIALI]]</f>
        <v>1200</v>
      </c>
      <c r="K1404" t="s">
        <v>58</v>
      </c>
      <c r="L1404">
        <v>31</v>
      </c>
      <c r="M1404" s="6">
        <f>ROUNDDOWN(IF(Tabella1[[#This Row],[DOPPIO OPERATORE '[SI/NO']]]="SI",Tabella1[[#This Row],[DIFFERENZA]]/2,Tabella1[[#This Row],[DIFFERENZA]]),0)</f>
        <v>600</v>
      </c>
      <c r="O1404" s="6">
        <f>Tabella1[[#This Row],[DIFFERENZA EFFETTIVA SE DOPPIO OPERATORE]]-Tabella1[[#This Row],[SCARTI]]</f>
        <v>600</v>
      </c>
      <c r="P1404" s="4">
        <v>0.33333333333333331</v>
      </c>
      <c r="Q1404" s="4">
        <v>0.35416666666666669</v>
      </c>
      <c r="R1404" s="5">
        <f>Tabella1[[#This Row],[ORA FINE MATTINA]]-Tabella1[[#This Row],[ORA INIZIO MATTINA]]</f>
        <v>2.083333333333337E-2</v>
      </c>
      <c r="S1404" s="4"/>
      <c r="T1404" s="4"/>
      <c r="U1404" s="5">
        <f>Tabella1[[#This Row],[ORA FINE POMERIGGIO]]-Tabella1[[#This Row],[ORA INIZIO POMERIGGIO]]</f>
        <v>0</v>
      </c>
      <c r="V1404" s="5">
        <f>Tabella1[[#This Row],[TOT. TEMPO POMERIGGIO]]+Tabella1[[#This Row],[TOT. TEMPO MATTINA]]</f>
        <v>2.083333333333337E-2</v>
      </c>
      <c r="W1404" s="7">
        <f>((HOUR(Tabella1[[#This Row],[TOT. ORE]])*60)+MINUTE(Tabella1[[#This Row],[TOT. ORE]]))</f>
        <v>30</v>
      </c>
      <c r="Y1404" s="6">
        <f>Tabella1[[#This Row],[TOT. MINUTI]]-Tabella1[[#This Row],[FERMO MACCHINA]]</f>
        <v>30</v>
      </c>
      <c r="Z1404" s="6">
        <f>ROUNDDOWN(Tabella1[[#This Row],[DIFFERENZA EFFETTIVA - SCARTI]]/Tabella1[[#This Row],[TEMPO EFFETTIVO]]*60,0)</f>
        <v>1200</v>
      </c>
    </row>
    <row r="1405" spans="1:27" x14ac:dyDescent="0.25">
      <c r="A1405" s="1">
        <v>44748</v>
      </c>
      <c r="B1405">
        <v>2</v>
      </c>
      <c r="C1405" s="6" t="str">
        <f>VLOOKUP(Tabella1[[#This Row],[COD. OPERATORE]],Tabella3[],2,FALSE)</f>
        <v>DAVIDE</v>
      </c>
      <c r="D1405" t="s">
        <v>56</v>
      </c>
      <c r="E1405" t="s">
        <v>246</v>
      </c>
      <c r="F1405" t="s">
        <v>64</v>
      </c>
      <c r="G1405" s="6" t="str">
        <f>VLOOKUP(Tabella1[[#This Row],[COD. MACCHINA]],Tabella35[],2,FALSE)</f>
        <v>MANUALE</v>
      </c>
      <c r="H1405">
        <v>0</v>
      </c>
      <c r="I1405">
        <v>800</v>
      </c>
      <c r="J1405" s="6">
        <f>Tabella1[[#This Row],[ASS. FINALI]]-Tabella1[[#This Row],[ASS.INIZIALI]]</f>
        <v>800</v>
      </c>
      <c r="K1405" t="s">
        <v>58</v>
      </c>
      <c r="L1405">
        <v>31</v>
      </c>
      <c r="M1405" s="6">
        <f>ROUNDDOWN(IF(Tabella1[[#This Row],[DOPPIO OPERATORE '[SI/NO']]]="SI",Tabella1[[#This Row],[DIFFERENZA]]/2,Tabella1[[#This Row],[DIFFERENZA]]),0)</f>
        <v>400</v>
      </c>
      <c r="O1405" s="6">
        <f>Tabella1[[#This Row],[DIFFERENZA EFFETTIVA SE DOPPIO OPERATORE]]-Tabella1[[#This Row],[SCARTI]]</f>
        <v>400</v>
      </c>
      <c r="P1405" s="4">
        <v>0.35416666666666669</v>
      </c>
      <c r="Q1405" s="4">
        <v>0.5</v>
      </c>
      <c r="R1405" s="5">
        <f>Tabella1[[#This Row],[ORA FINE MATTINA]]-Tabella1[[#This Row],[ORA INIZIO MATTINA]]</f>
        <v>0.14583333333333331</v>
      </c>
      <c r="S1405" s="4"/>
      <c r="T1405" s="4"/>
      <c r="U1405" s="5">
        <f>Tabella1[[#This Row],[ORA FINE POMERIGGIO]]-Tabella1[[#This Row],[ORA INIZIO POMERIGGIO]]</f>
        <v>0</v>
      </c>
      <c r="V1405" s="5">
        <f>Tabella1[[#This Row],[TOT. TEMPO POMERIGGIO]]+Tabella1[[#This Row],[TOT. TEMPO MATTINA]]</f>
        <v>0.14583333333333331</v>
      </c>
      <c r="W1405" s="7">
        <f>((HOUR(Tabella1[[#This Row],[TOT. ORE]])*60)+MINUTE(Tabella1[[#This Row],[TOT. ORE]]))</f>
        <v>210</v>
      </c>
      <c r="Y1405" s="6">
        <f>Tabella1[[#This Row],[TOT. MINUTI]]-Tabella1[[#This Row],[FERMO MACCHINA]]</f>
        <v>210</v>
      </c>
      <c r="Z1405" s="6">
        <f>ROUNDDOWN(Tabella1[[#This Row],[DIFFERENZA EFFETTIVA - SCARTI]]/Tabella1[[#This Row],[TEMPO EFFETTIVO]]*60,0)</f>
        <v>114</v>
      </c>
    </row>
    <row r="1406" spans="1:27" x14ac:dyDescent="0.25">
      <c r="A1406" s="1">
        <v>44748</v>
      </c>
      <c r="B1406">
        <v>2</v>
      </c>
      <c r="C1406" s="6" t="str">
        <f>VLOOKUP(Tabella1[[#This Row],[COD. OPERATORE]],Tabella3[],2,FALSE)</f>
        <v>DAVIDE</v>
      </c>
      <c r="D1406" t="s">
        <v>56</v>
      </c>
      <c r="E1406" t="s">
        <v>246</v>
      </c>
      <c r="F1406" t="s">
        <v>64</v>
      </c>
      <c r="G1406" s="6" t="str">
        <f>VLOOKUP(Tabella1[[#This Row],[COD. MACCHINA]],Tabella35[],2,FALSE)</f>
        <v>MANUALE</v>
      </c>
      <c r="H1406">
        <v>800</v>
      </c>
      <c r="I1406">
        <v>1200</v>
      </c>
      <c r="J1406" s="6">
        <f>Tabella1[[#This Row],[ASS. FINALI]]-Tabella1[[#This Row],[ASS.INIZIALI]]</f>
        <v>400</v>
      </c>
      <c r="K1406" t="s">
        <v>58</v>
      </c>
      <c r="L1406">
        <v>31</v>
      </c>
      <c r="M1406" s="6">
        <f>ROUNDDOWN(IF(Tabella1[[#This Row],[DOPPIO OPERATORE '[SI/NO']]]="SI",Tabella1[[#This Row],[DIFFERENZA]]/2,Tabella1[[#This Row],[DIFFERENZA]]),0)</f>
        <v>200</v>
      </c>
      <c r="O1406" s="6">
        <f>Tabella1[[#This Row],[DIFFERENZA EFFETTIVA SE DOPPIO OPERATORE]]-Tabella1[[#This Row],[SCARTI]]</f>
        <v>200</v>
      </c>
      <c r="P1406" s="4">
        <v>0.58333333333333337</v>
      </c>
      <c r="Q1406" s="4">
        <v>0.64583333333333337</v>
      </c>
      <c r="R1406" s="5">
        <f>Tabella1[[#This Row],[ORA FINE MATTINA]]-Tabella1[[#This Row],[ORA INIZIO MATTINA]]</f>
        <v>6.25E-2</v>
      </c>
      <c r="S1406" s="4"/>
      <c r="T1406" s="4"/>
      <c r="U1406" s="5">
        <f>Tabella1[[#This Row],[ORA FINE POMERIGGIO]]-Tabella1[[#This Row],[ORA INIZIO POMERIGGIO]]</f>
        <v>0</v>
      </c>
      <c r="V1406" s="5">
        <f>Tabella1[[#This Row],[TOT. TEMPO POMERIGGIO]]+Tabella1[[#This Row],[TOT. TEMPO MATTINA]]</f>
        <v>6.25E-2</v>
      </c>
      <c r="W1406" s="7">
        <f>((HOUR(Tabella1[[#This Row],[TOT. ORE]])*60)+MINUTE(Tabella1[[#This Row],[TOT. ORE]]))</f>
        <v>90</v>
      </c>
      <c r="Y1406" s="6">
        <f>Tabella1[[#This Row],[TOT. MINUTI]]-Tabella1[[#This Row],[FERMO MACCHINA]]</f>
        <v>90</v>
      </c>
      <c r="Z1406" s="6">
        <f>ROUNDDOWN(Tabella1[[#This Row],[DIFFERENZA EFFETTIVA - SCARTI]]/Tabella1[[#This Row],[TEMPO EFFETTIVO]]*60,0)</f>
        <v>133</v>
      </c>
    </row>
    <row r="1407" spans="1:27" x14ac:dyDescent="0.25">
      <c r="A1407" s="1">
        <v>44748</v>
      </c>
      <c r="B1407">
        <v>2</v>
      </c>
      <c r="C1407" s="6" t="str">
        <f>VLOOKUP(Tabella1[[#This Row],[COD. OPERATORE]],Tabella3[],2,FALSE)</f>
        <v>DAVIDE</v>
      </c>
      <c r="D1407" t="s">
        <v>56</v>
      </c>
      <c r="E1407" t="s">
        <v>86</v>
      </c>
      <c r="F1407" t="s">
        <v>64</v>
      </c>
      <c r="G1407" s="6" t="str">
        <f>VLOOKUP(Tabella1[[#This Row],[COD. MACCHINA]],Tabella35[],2,FALSE)</f>
        <v>MANUALE</v>
      </c>
      <c r="H1407">
        <v>0</v>
      </c>
      <c r="I1407">
        <v>800</v>
      </c>
      <c r="J1407" s="6">
        <f>Tabella1[[#This Row],[ASS. FINALI]]-Tabella1[[#This Row],[ASS.INIZIALI]]</f>
        <v>800</v>
      </c>
      <c r="K1407" t="s">
        <v>58</v>
      </c>
      <c r="L1407">
        <v>31</v>
      </c>
      <c r="M1407" s="6">
        <f>ROUNDDOWN(IF(Tabella1[[#This Row],[DOPPIO OPERATORE '[SI/NO']]]="SI",Tabella1[[#This Row],[DIFFERENZA]]/2,Tabella1[[#This Row],[DIFFERENZA]]),0)</f>
        <v>400</v>
      </c>
      <c r="O1407" s="6">
        <f>Tabella1[[#This Row],[DIFFERENZA EFFETTIVA SE DOPPIO OPERATORE]]-Tabella1[[#This Row],[SCARTI]]</f>
        <v>400</v>
      </c>
      <c r="P1407" s="4">
        <v>0.64583333333333337</v>
      </c>
      <c r="Q1407" s="4">
        <v>0.75</v>
      </c>
      <c r="R1407" s="5">
        <f>Tabella1[[#This Row],[ORA FINE MATTINA]]-Tabella1[[#This Row],[ORA INIZIO MATTINA]]</f>
        <v>0.10416666666666663</v>
      </c>
      <c r="S1407" s="4"/>
      <c r="T1407" s="4"/>
      <c r="U1407" s="5">
        <f>Tabella1[[#This Row],[ORA FINE POMERIGGIO]]-Tabella1[[#This Row],[ORA INIZIO POMERIGGIO]]</f>
        <v>0</v>
      </c>
      <c r="V1407" s="5">
        <f>Tabella1[[#This Row],[TOT. TEMPO POMERIGGIO]]+Tabella1[[#This Row],[TOT. TEMPO MATTINA]]</f>
        <v>0.10416666666666663</v>
      </c>
      <c r="W1407" s="7">
        <f>((HOUR(Tabella1[[#This Row],[TOT. ORE]])*60)+MINUTE(Tabella1[[#This Row],[TOT. ORE]]))</f>
        <v>150</v>
      </c>
      <c r="Y1407" s="6">
        <f>Tabella1[[#This Row],[TOT. MINUTI]]-Tabella1[[#This Row],[FERMO MACCHINA]]</f>
        <v>150</v>
      </c>
      <c r="Z1407" s="6">
        <f>ROUNDDOWN(Tabella1[[#This Row],[DIFFERENZA EFFETTIVA - SCARTI]]/Tabella1[[#This Row],[TEMPO EFFETTIVO]]*60,0)</f>
        <v>160</v>
      </c>
    </row>
    <row r="1408" spans="1:27" x14ac:dyDescent="0.25">
      <c r="A1408" s="1">
        <v>44743</v>
      </c>
      <c r="B1408">
        <v>33</v>
      </c>
      <c r="C1408" s="6" t="str">
        <f>VLOOKUP(Tabella1[[#This Row],[COD. OPERATORE]],Tabella3[],2,FALSE)</f>
        <v>KETTY</v>
      </c>
      <c r="D1408" t="s">
        <v>262</v>
      </c>
      <c r="E1408" t="s">
        <v>69</v>
      </c>
      <c r="F1408">
        <v>7</v>
      </c>
      <c r="G1408" s="6" t="str">
        <f>VLOOKUP(Tabella1[[#This Row],[COD. MACCHINA]],Tabella35[],2,FALSE)</f>
        <v>MSA matr.2316</v>
      </c>
      <c r="H1408">
        <v>2449180</v>
      </c>
      <c r="I1408">
        <v>2449400</v>
      </c>
      <c r="J1408" s="6">
        <f>Tabella1[[#This Row],[ASS. FINALI]]-Tabella1[[#This Row],[ASS.INIZIALI]]</f>
        <v>220</v>
      </c>
      <c r="K1408" t="s">
        <v>20</v>
      </c>
      <c r="M1408" s="6">
        <f>ROUNDDOWN(IF(Tabella1[[#This Row],[DOPPIO OPERATORE '[SI/NO']]]="SI",Tabella1[[#This Row],[DIFFERENZA]]/2,Tabella1[[#This Row],[DIFFERENZA]]),0)</f>
        <v>220</v>
      </c>
      <c r="O1408" s="6">
        <f>Tabella1[[#This Row],[DIFFERENZA EFFETTIVA SE DOPPIO OPERATORE]]-Tabella1[[#This Row],[SCARTI]]</f>
        <v>220</v>
      </c>
      <c r="P1408" s="4">
        <v>0.33333333333333331</v>
      </c>
      <c r="Q1408" s="4">
        <v>0.35416666666666669</v>
      </c>
      <c r="R1408" s="5">
        <f>Tabella1[[#This Row],[ORA FINE MATTINA]]-Tabella1[[#This Row],[ORA INIZIO MATTINA]]</f>
        <v>2.083333333333337E-2</v>
      </c>
      <c r="S1408" s="4"/>
      <c r="T1408" s="4"/>
      <c r="U1408" s="5">
        <f>Tabella1[[#This Row],[ORA FINE POMERIGGIO]]-Tabella1[[#This Row],[ORA INIZIO POMERIGGIO]]</f>
        <v>0</v>
      </c>
      <c r="V1408" s="5">
        <f>Tabella1[[#This Row],[TOT. TEMPO POMERIGGIO]]+Tabella1[[#This Row],[TOT. TEMPO MATTINA]]</f>
        <v>2.083333333333337E-2</v>
      </c>
      <c r="W1408" s="7">
        <f>((HOUR(Tabella1[[#This Row],[TOT. ORE]])*60)+MINUTE(Tabella1[[#This Row],[TOT. ORE]]))</f>
        <v>30</v>
      </c>
      <c r="Y1408" s="6">
        <f>Tabella1[[#This Row],[TOT. MINUTI]]-Tabella1[[#This Row],[FERMO MACCHINA]]</f>
        <v>30</v>
      </c>
      <c r="Z1408" s="6">
        <f>ROUNDDOWN(Tabella1[[#This Row],[DIFFERENZA EFFETTIVA - SCARTI]]/Tabella1[[#This Row],[TEMPO EFFETTIVO]]*60,0)</f>
        <v>440</v>
      </c>
    </row>
    <row r="1409" spans="1:27" x14ac:dyDescent="0.25">
      <c r="A1409" s="1">
        <v>44743</v>
      </c>
      <c r="B1409">
        <v>33</v>
      </c>
      <c r="C1409" s="6" t="str">
        <f>VLOOKUP(Tabella1[[#This Row],[COD. OPERATORE]],Tabella3[],2,FALSE)</f>
        <v>KETTY</v>
      </c>
      <c r="D1409" t="s">
        <v>56</v>
      </c>
      <c r="E1409" t="s">
        <v>261</v>
      </c>
      <c r="F1409">
        <v>12</v>
      </c>
      <c r="G1409" s="6" t="str">
        <f>VLOOKUP(Tabella1[[#This Row],[COD. MACCHINA]],Tabella35[],2,FALSE)</f>
        <v>FRESA matr.550/6</v>
      </c>
      <c r="H1409">
        <v>0</v>
      </c>
      <c r="I1409">
        <v>39770</v>
      </c>
      <c r="J1409" s="6">
        <f>Tabella1[[#This Row],[ASS. FINALI]]-Tabella1[[#This Row],[ASS.INIZIALI]]</f>
        <v>39770</v>
      </c>
      <c r="K1409" t="s">
        <v>20</v>
      </c>
      <c r="M1409" s="6">
        <f>ROUNDDOWN(IF(Tabella1[[#This Row],[DOPPIO OPERATORE '[SI/NO']]]="SI",Tabella1[[#This Row],[DIFFERENZA]]/2,Tabella1[[#This Row],[DIFFERENZA]]),0)</f>
        <v>39770</v>
      </c>
      <c r="O1409" s="6">
        <f>Tabella1[[#This Row],[DIFFERENZA EFFETTIVA SE DOPPIO OPERATORE]]-Tabella1[[#This Row],[SCARTI]]</f>
        <v>39770</v>
      </c>
      <c r="P1409" s="4">
        <v>0.35416666666666669</v>
      </c>
      <c r="Q1409" s="4">
        <v>0.5</v>
      </c>
      <c r="R1409" s="5">
        <f>Tabella1[[#This Row],[ORA FINE MATTINA]]-Tabella1[[#This Row],[ORA INIZIO MATTINA]]</f>
        <v>0.14583333333333331</v>
      </c>
      <c r="S1409" s="4">
        <v>0.5625</v>
      </c>
      <c r="T1409" s="4">
        <v>0.72916666666666663</v>
      </c>
      <c r="U1409" s="5">
        <f>Tabella1[[#This Row],[ORA FINE POMERIGGIO]]-Tabella1[[#This Row],[ORA INIZIO POMERIGGIO]]</f>
        <v>0.16666666666666663</v>
      </c>
      <c r="V1409" s="5">
        <f>Tabella1[[#This Row],[TOT. TEMPO POMERIGGIO]]+Tabella1[[#This Row],[TOT. TEMPO MATTINA]]</f>
        <v>0.31249999999999994</v>
      </c>
      <c r="W1409" s="7">
        <f>((HOUR(Tabella1[[#This Row],[TOT. ORE]])*60)+MINUTE(Tabella1[[#This Row],[TOT. ORE]]))</f>
        <v>450</v>
      </c>
      <c r="Y1409" s="6">
        <f>Tabella1[[#This Row],[TOT. MINUTI]]-Tabella1[[#This Row],[FERMO MACCHINA]]</f>
        <v>450</v>
      </c>
      <c r="Z1409" s="6">
        <f>ROUNDDOWN(Tabella1[[#This Row],[DIFFERENZA EFFETTIVA - SCARTI]]/Tabella1[[#This Row],[TEMPO EFFETTIVO]]*60,0)</f>
        <v>5302</v>
      </c>
      <c r="AA1409" t="s">
        <v>396</v>
      </c>
    </row>
    <row r="1410" spans="1:27" x14ac:dyDescent="0.25">
      <c r="A1410" s="1">
        <v>44746</v>
      </c>
      <c r="B1410">
        <v>33</v>
      </c>
      <c r="C1410" s="6" t="str">
        <f>VLOOKUP(Tabella1[[#This Row],[COD. OPERATORE]],Tabella3[],2,FALSE)</f>
        <v>KETTY</v>
      </c>
      <c r="D1410" t="s">
        <v>56</v>
      </c>
      <c r="E1410" t="s">
        <v>86</v>
      </c>
      <c r="F1410" t="s">
        <v>64</v>
      </c>
      <c r="G1410" s="6" t="str">
        <f>VLOOKUP(Tabella1[[#This Row],[COD. MACCHINA]],Tabella35[],2,FALSE)</f>
        <v>MANUALE</v>
      </c>
      <c r="H1410">
        <v>800</v>
      </c>
      <c r="I1410">
        <v>2000</v>
      </c>
      <c r="J1410" s="6">
        <f>Tabella1[[#This Row],[ASS. FINALI]]-Tabella1[[#This Row],[ASS.INIZIALI]]</f>
        <v>1200</v>
      </c>
      <c r="K1410" t="s">
        <v>20</v>
      </c>
      <c r="M1410" s="6">
        <f>ROUNDDOWN(IF(Tabella1[[#This Row],[DOPPIO OPERATORE '[SI/NO']]]="SI",Tabella1[[#This Row],[DIFFERENZA]]/2,Tabella1[[#This Row],[DIFFERENZA]]),0)</f>
        <v>1200</v>
      </c>
      <c r="O1410" s="6">
        <f>Tabella1[[#This Row],[DIFFERENZA EFFETTIVA SE DOPPIO OPERATORE]]-Tabella1[[#This Row],[SCARTI]]</f>
        <v>1200</v>
      </c>
      <c r="P1410" s="4">
        <v>0.33333333333333331</v>
      </c>
      <c r="Q1410" s="4">
        <v>0.47916666666666669</v>
      </c>
      <c r="R1410" s="5">
        <f>Tabella1[[#This Row],[ORA FINE MATTINA]]-Tabella1[[#This Row],[ORA INIZIO MATTINA]]</f>
        <v>0.14583333333333337</v>
      </c>
      <c r="S1410" s="4"/>
      <c r="T1410" s="4"/>
      <c r="U1410" s="5">
        <f>Tabella1[[#This Row],[ORA FINE POMERIGGIO]]-Tabella1[[#This Row],[ORA INIZIO POMERIGGIO]]</f>
        <v>0</v>
      </c>
      <c r="V1410" s="5">
        <f>Tabella1[[#This Row],[TOT. TEMPO POMERIGGIO]]+Tabella1[[#This Row],[TOT. TEMPO MATTINA]]</f>
        <v>0.14583333333333337</v>
      </c>
      <c r="W1410" s="7">
        <f>((HOUR(Tabella1[[#This Row],[TOT. ORE]])*60)+MINUTE(Tabella1[[#This Row],[TOT. ORE]]))</f>
        <v>210</v>
      </c>
      <c r="Y1410" s="6">
        <f>Tabella1[[#This Row],[TOT. MINUTI]]-Tabella1[[#This Row],[FERMO MACCHINA]]</f>
        <v>210</v>
      </c>
      <c r="Z1410" s="6">
        <f>ROUNDDOWN(Tabella1[[#This Row],[DIFFERENZA EFFETTIVA - SCARTI]]/Tabella1[[#This Row],[TEMPO EFFETTIVO]]*60,0)</f>
        <v>342</v>
      </c>
    </row>
    <row r="1411" spans="1:27" x14ac:dyDescent="0.25">
      <c r="A1411" s="1">
        <v>44746</v>
      </c>
      <c r="B1411">
        <v>33</v>
      </c>
      <c r="C1411" s="6" t="str">
        <f>VLOOKUP(Tabella1[[#This Row],[COD. OPERATORE]],Tabella3[],2,FALSE)</f>
        <v>KETTY</v>
      </c>
      <c r="D1411" t="s">
        <v>56</v>
      </c>
      <c r="E1411" t="s">
        <v>309</v>
      </c>
      <c r="F1411" t="s">
        <v>64</v>
      </c>
      <c r="G1411" s="6" t="str">
        <f>VLOOKUP(Tabella1[[#This Row],[COD. MACCHINA]],Tabella35[],2,FALSE)</f>
        <v>MANUALE</v>
      </c>
      <c r="H1411">
        <v>0</v>
      </c>
      <c r="I1411">
        <v>60</v>
      </c>
      <c r="J1411" s="6">
        <f>Tabella1[[#This Row],[ASS. FINALI]]-Tabella1[[#This Row],[ASS.INIZIALI]]</f>
        <v>60</v>
      </c>
      <c r="K1411" t="s">
        <v>20</v>
      </c>
      <c r="M1411" s="6">
        <f>ROUNDDOWN(IF(Tabella1[[#This Row],[DOPPIO OPERATORE '[SI/NO']]]="SI",Tabella1[[#This Row],[DIFFERENZA]]/2,Tabella1[[#This Row],[DIFFERENZA]]),0)</f>
        <v>60</v>
      </c>
      <c r="O1411" s="6">
        <f>Tabella1[[#This Row],[DIFFERENZA EFFETTIVA SE DOPPIO OPERATORE]]-Tabella1[[#This Row],[SCARTI]]</f>
        <v>60</v>
      </c>
      <c r="P1411" s="4">
        <v>0.47916666666666669</v>
      </c>
      <c r="Q1411" s="4">
        <v>0.5</v>
      </c>
      <c r="R1411" s="5">
        <f>Tabella1[[#This Row],[ORA FINE MATTINA]]-Tabella1[[#This Row],[ORA INIZIO MATTINA]]</f>
        <v>2.0833333333333315E-2</v>
      </c>
      <c r="S1411" s="4">
        <v>0.5625</v>
      </c>
      <c r="T1411" s="4">
        <v>0.59027777777777779</v>
      </c>
      <c r="U1411" s="5">
        <f>Tabella1[[#This Row],[ORA FINE POMERIGGIO]]-Tabella1[[#This Row],[ORA INIZIO POMERIGGIO]]</f>
        <v>2.777777777777779E-2</v>
      </c>
      <c r="V1411" s="5">
        <f>Tabella1[[#This Row],[TOT. TEMPO POMERIGGIO]]+Tabella1[[#This Row],[TOT. TEMPO MATTINA]]</f>
        <v>4.8611111111111105E-2</v>
      </c>
      <c r="W1411" s="7">
        <f>((HOUR(Tabella1[[#This Row],[TOT. ORE]])*60)+MINUTE(Tabella1[[#This Row],[TOT. ORE]]))</f>
        <v>70</v>
      </c>
      <c r="Y1411" s="6">
        <f>Tabella1[[#This Row],[TOT. MINUTI]]-Tabella1[[#This Row],[FERMO MACCHINA]]</f>
        <v>70</v>
      </c>
      <c r="Z1411" s="6">
        <f>ROUNDDOWN(Tabella1[[#This Row],[DIFFERENZA EFFETTIVA - SCARTI]]/Tabella1[[#This Row],[TEMPO EFFETTIVO]]*60,0)</f>
        <v>51</v>
      </c>
    </row>
    <row r="1412" spans="1:27" x14ac:dyDescent="0.25">
      <c r="A1412" s="1">
        <v>44746</v>
      </c>
      <c r="B1412">
        <v>33</v>
      </c>
      <c r="C1412" s="6" t="str">
        <f>VLOOKUP(Tabella1[[#This Row],[COD. OPERATORE]],Tabella3[],2,FALSE)</f>
        <v>KETTY</v>
      </c>
      <c r="D1412" t="s">
        <v>56</v>
      </c>
      <c r="E1412" t="s">
        <v>326</v>
      </c>
      <c r="F1412" t="s">
        <v>64</v>
      </c>
      <c r="G1412" s="6" t="str">
        <f>VLOOKUP(Tabella1[[#This Row],[COD. MACCHINA]],Tabella35[],2,FALSE)</f>
        <v>MANUALE</v>
      </c>
      <c r="H1412">
        <v>0</v>
      </c>
      <c r="I1412">
        <v>134</v>
      </c>
      <c r="J1412" s="6">
        <f>Tabella1[[#This Row],[ASS. FINALI]]-Tabella1[[#This Row],[ASS.INIZIALI]]</f>
        <v>134</v>
      </c>
      <c r="K1412" t="s">
        <v>20</v>
      </c>
      <c r="M1412" s="6">
        <f>ROUNDDOWN(IF(Tabella1[[#This Row],[DOPPIO OPERATORE '[SI/NO']]]="SI",Tabella1[[#This Row],[DIFFERENZA]]/2,Tabella1[[#This Row],[DIFFERENZA]]),0)</f>
        <v>134</v>
      </c>
      <c r="O1412" s="6">
        <f>Tabella1[[#This Row],[DIFFERENZA EFFETTIVA SE DOPPIO OPERATORE]]-Tabella1[[#This Row],[SCARTI]]</f>
        <v>134</v>
      </c>
      <c r="P1412" s="4">
        <v>0.59027777777777779</v>
      </c>
      <c r="Q1412" s="4">
        <v>0.72916666666666663</v>
      </c>
      <c r="R1412" s="5">
        <f>Tabella1[[#This Row],[ORA FINE MATTINA]]-Tabella1[[#This Row],[ORA INIZIO MATTINA]]</f>
        <v>0.13888888888888884</v>
      </c>
      <c r="S1412" s="4"/>
      <c r="T1412" s="4"/>
      <c r="U1412" s="5">
        <f>Tabella1[[#This Row],[ORA FINE POMERIGGIO]]-Tabella1[[#This Row],[ORA INIZIO POMERIGGIO]]</f>
        <v>0</v>
      </c>
      <c r="V1412" s="5">
        <f>Tabella1[[#This Row],[TOT. TEMPO POMERIGGIO]]+Tabella1[[#This Row],[TOT. TEMPO MATTINA]]</f>
        <v>0.13888888888888884</v>
      </c>
      <c r="W1412" s="7">
        <f>((HOUR(Tabella1[[#This Row],[TOT. ORE]])*60)+MINUTE(Tabella1[[#This Row],[TOT. ORE]]))</f>
        <v>200</v>
      </c>
      <c r="Y1412" s="6">
        <f>Tabella1[[#This Row],[TOT. MINUTI]]-Tabella1[[#This Row],[FERMO MACCHINA]]</f>
        <v>200</v>
      </c>
      <c r="Z1412" s="6">
        <f>ROUNDDOWN(Tabella1[[#This Row],[DIFFERENZA EFFETTIVA - SCARTI]]/Tabella1[[#This Row],[TEMPO EFFETTIVO]]*60,0)</f>
        <v>40</v>
      </c>
    </row>
    <row r="1413" spans="1:27" x14ac:dyDescent="0.25">
      <c r="A1413" s="1">
        <v>44747</v>
      </c>
      <c r="B1413">
        <v>33</v>
      </c>
      <c r="C1413" s="6" t="str">
        <f>VLOOKUP(Tabella1[[#This Row],[COD. OPERATORE]],Tabella3[],2,FALSE)</f>
        <v>KETTY</v>
      </c>
      <c r="D1413" t="s">
        <v>56</v>
      </c>
      <c r="E1413" t="s">
        <v>326</v>
      </c>
      <c r="F1413" t="s">
        <v>64</v>
      </c>
      <c r="G1413" s="6" t="str">
        <f>VLOOKUP(Tabella1[[#This Row],[COD. MACCHINA]],Tabella35[],2,FALSE)</f>
        <v>MANUALE</v>
      </c>
      <c r="H1413">
        <v>134</v>
      </c>
      <c r="I1413">
        <v>240</v>
      </c>
      <c r="J1413" s="6">
        <f>Tabella1[[#This Row],[ASS. FINALI]]-Tabella1[[#This Row],[ASS.INIZIALI]]</f>
        <v>106</v>
      </c>
      <c r="K1413" t="s">
        <v>20</v>
      </c>
      <c r="M1413" s="6">
        <f>ROUNDDOWN(IF(Tabella1[[#This Row],[DOPPIO OPERATORE '[SI/NO']]]="SI",Tabella1[[#This Row],[DIFFERENZA]]/2,Tabella1[[#This Row],[DIFFERENZA]]),0)</f>
        <v>106</v>
      </c>
      <c r="O1413" s="6">
        <f>Tabella1[[#This Row],[DIFFERENZA EFFETTIVA SE DOPPIO OPERATORE]]-Tabella1[[#This Row],[SCARTI]]</f>
        <v>106</v>
      </c>
      <c r="P1413" s="4">
        <v>0.33333333333333331</v>
      </c>
      <c r="Q1413" s="4">
        <v>0.4375</v>
      </c>
      <c r="R1413" s="5">
        <f>Tabella1[[#This Row],[ORA FINE MATTINA]]-Tabella1[[#This Row],[ORA INIZIO MATTINA]]</f>
        <v>0.10416666666666669</v>
      </c>
      <c r="S1413" s="4"/>
      <c r="T1413" s="4"/>
      <c r="U1413" s="5">
        <f>Tabella1[[#This Row],[ORA FINE POMERIGGIO]]-Tabella1[[#This Row],[ORA INIZIO POMERIGGIO]]</f>
        <v>0</v>
      </c>
      <c r="V1413" s="5">
        <f>Tabella1[[#This Row],[TOT. TEMPO POMERIGGIO]]+Tabella1[[#This Row],[TOT. TEMPO MATTINA]]</f>
        <v>0.10416666666666669</v>
      </c>
      <c r="W1413" s="7">
        <f>((HOUR(Tabella1[[#This Row],[TOT. ORE]])*60)+MINUTE(Tabella1[[#This Row],[TOT. ORE]]))</f>
        <v>150</v>
      </c>
      <c r="Y1413" s="6">
        <f>Tabella1[[#This Row],[TOT. MINUTI]]-Tabella1[[#This Row],[FERMO MACCHINA]]</f>
        <v>150</v>
      </c>
      <c r="Z1413" s="6">
        <f>ROUNDDOWN(Tabella1[[#This Row],[DIFFERENZA EFFETTIVA - SCARTI]]/Tabella1[[#This Row],[TEMPO EFFETTIVO]]*60,0)</f>
        <v>42</v>
      </c>
    </row>
    <row r="1414" spans="1:27" x14ac:dyDescent="0.25">
      <c r="A1414" s="1">
        <v>44747</v>
      </c>
      <c r="B1414">
        <v>33</v>
      </c>
      <c r="C1414" s="6" t="str">
        <f>VLOOKUP(Tabella1[[#This Row],[COD. OPERATORE]],Tabella3[],2,FALSE)</f>
        <v>KETTY</v>
      </c>
      <c r="D1414" t="s">
        <v>82</v>
      </c>
      <c r="E1414" t="s">
        <v>84</v>
      </c>
      <c r="F1414" t="s">
        <v>64</v>
      </c>
      <c r="G1414" s="6" t="str">
        <f>VLOOKUP(Tabella1[[#This Row],[COD. MACCHINA]],Tabella35[],2,FALSE)</f>
        <v>MANUALE</v>
      </c>
      <c r="H1414">
        <v>0</v>
      </c>
      <c r="I1414">
        <v>1320</v>
      </c>
      <c r="J1414" s="6">
        <f>Tabella1[[#This Row],[ASS. FINALI]]-Tabella1[[#This Row],[ASS.INIZIALI]]</f>
        <v>1320</v>
      </c>
      <c r="K1414" t="s">
        <v>20</v>
      </c>
      <c r="M1414" s="6">
        <f>ROUNDDOWN(IF(Tabella1[[#This Row],[DOPPIO OPERATORE '[SI/NO']]]="SI",Tabella1[[#This Row],[DIFFERENZA]]/2,Tabella1[[#This Row],[DIFFERENZA]]),0)</f>
        <v>1320</v>
      </c>
      <c r="O1414" s="6">
        <f>Tabella1[[#This Row],[DIFFERENZA EFFETTIVA SE DOPPIO OPERATORE]]-Tabella1[[#This Row],[SCARTI]]</f>
        <v>1320</v>
      </c>
      <c r="P1414" s="4">
        <v>0.4375</v>
      </c>
      <c r="Q1414" s="4">
        <v>0.5</v>
      </c>
      <c r="R1414" s="5">
        <f>Tabella1[[#This Row],[ORA FINE MATTINA]]-Tabella1[[#This Row],[ORA INIZIO MATTINA]]</f>
        <v>6.25E-2</v>
      </c>
      <c r="S1414" s="4">
        <v>0.5625</v>
      </c>
      <c r="T1414" s="4">
        <v>0.72916666666666663</v>
      </c>
      <c r="U1414" s="5">
        <f>Tabella1[[#This Row],[ORA FINE POMERIGGIO]]-Tabella1[[#This Row],[ORA INIZIO POMERIGGIO]]</f>
        <v>0.16666666666666663</v>
      </c>
      <c r="V1414" s="5">
        <f>Tabella1[[#This Row],[TOT. TEMPO POMERIGGIO]]+Tabella1[[#This Row],[TOT. TEMPO MATTINA]]</f>
        <v>0.22916666666666663</v>
      </c>
      <c r="W1414" s="7">
        <f>((HOUR(Tabella1[[#This Row],[TOT. ORE]])*60)+MINUTE(Tabella1[[#This Row],[TOT. ORE]]))</f>
        <v>330</v>
      </c>
      <c r="Y1414" s="6">
        <f>Tabella1[[#This Row],[TOT. MINUTI]]-Tabella1[[#This Row],[FERMO MACCHINA]]</f>
        <v>330</v>
      </c>
      <c r="Z1414" s="6">
        <f>ROUNDDOWN(Tabella1[[#This Row],[DIFFERENZA EFFETTIVA - SCARTI]]/Tabella1[[#This Row],[TEMPO EFFETTIVO]]*60,0)</f>
        <v>240</v>
      </c>
    </row>
    <row r="1415" spans="1:27" x14ac:dyDescent="0.25">
      <c r="A1415" s="1">
        <v>44748</v>
      </c>
      <c r="B1415">
        <v>33</v>
      </c>
      <c r="C1415" s="6" t="str">
        <f>VLOOKUP(Tabella1[[#This Row],[COD. OPERATORE]],Tabella3[],2,FALSE)</f>
        <v>KETTY</v>
      </c>
      <c r="D1415" t="s">
        <v>82</v>
      </c>
      <c r="E1415" t="s">
        <v>84</v>
      </c>
      <c r="F1415" t="s">
        <v>64</v>
      </c>
      <c r="G1415" s="6" t="str">
        <f>VLOOKUP(Tabella1[[#This Row],[COD. MACCHINA]],Tabella35[],2,FALSE)</f>
        <v>MANUALE</v>
      </c>
      <c r="H1415">
        <v>1320</v>
      </c>
      <c r="I1415">
        <v>3130</v>
      </c>
      <c r="J1415" s="6">
        <f>Tabella1[[#This Row],[ASS. FINALI]]-Tabella1[[#This Row],[ASS.INIZIALI]]</f>
        <v>1810</v>
      </c>
      <c r="K1415" t="s">
        <v>20</v>
      </c>
      <c r="M1415" s="6">
        <f>ROUNDDOWN(IF(Tabella1[[#This Row],[DOPPIO OPERATORE '[SI/NO']]]="SI",Tabella1[[#This Row],[DIFFERENZA]]/2,Tabella1[[#This Row],[DIFFERENZA]]),0)</f>
        <v>1810</v>
      </c>
      <c r="O1415" s="6">
        <f>Tabella1[[#This Row],[DIFFERENZA EFFETTIVA SE DOPPIO OPERATORE]]-Tabella1[[#This Row],[SCARTI]]</f>
        <v>1810</v>
      </c>
      <c r="P1415" s="4">
        <v>0.33333333333333331</v>
      </c>
      <c r="Q1415" s="4">
        <v>0.5</v>
      </c>
      <c r="R1415" s="5">
        <f>Tabella1[[#This Row],[ORA FINE MATTINA]]-Tabella1[[#This Row],[ORA INIZIO MATTINA]]</f>
        <v>0.16666666666666669</v>
      </c>
      <c r="S1415" s="4">
        <v>0.5625</v>
      </c>
      <c r="T1415" s="4">
        <v>0.72916666666666663</v>
      </c>
      <c r="U1415" s="5">
        <f>Tabella1[[#This Row],[ORA FINE POMERIGGIO]]-Tabella1[[#This Row],[ORA INIZIO POMERIGGIO]]</f>
        <v>0.16666666666666663</v>
      </c>
      <c r="V1415" s="5">
        <f>Tabella1[[#This Row],[TOT. TEMPO POMERIGGIO]]+Tabella1[[#This Row],[TOT. TEMPO MATTINA]]</f>
        <v>0.33333333333333331</v>
      </c>
      <c r="W1415" s="7">
        <f>((HOUR(Tabella1[[#This Row],[TOT. ORE]])*60)+MINUTE(Tabella1[[#This Row],[TOT. ORE]]))</f>
        <v>480</v>
      </c>
      <c r="Y1415" s="6">
        <f>Tabella1[[#This Row],[TOT. MINUTI]]-Tabella1[[#This Row],[FERMO MACCHINA]]</f>
        <v>480</v>
      </c>
      <c r="Z1415" s="6">
        <f>ROUNDDOWN(Tabella1[[#This Row],[DIFFERENZA EFFETTIVA - SCARTI]]/Tabella1[[#This Row],[TEMPO EFFETTIVO]]*60,0)</f>
        <v>226</v>
      </c>
    </row>
    <row r="1416" spans="1:27" x14ac:dyDescent="0.25">
      <c r="A1416" s="1">
        <v>44749</v>
      </c>
      <c r="B1416">
        <v>33</v>
      </c>
      <c r="C1416" s="6" t="str">
        <f>VLOOKUP(Tabella1[[#This Row],[COD. OPERATORE]],Tabella3[],2,FALSE)</f>
        <v>KETTY</v>
      </c>
      <c r="D1416" t="s">
        <v>82</v>
      </c>
      <c r="E1416" t="s">
        <v>84</v>
      </c>
      <c r="F1416" t="s">
        <v>64</v>
      </c>
      <c r="G1416" s="6" t="str">
        <f>VLOOKUP(Tabella1[[#This Row],[COD. MACCHINA]],Tabella35[],2,FALSE)</f>
        <v>MANUALE</v>
      </c>
      <c r="H1416">
        <v>3130</v>
      </c>
      <c r="I1416">
        <v>3600</v>
      </c>
      <c r="J1416" s="6">
        <f>Tabella1[[#This Row],[ASS. FINALI]]-Tabella1[[#This Row],[ASS.INIZIALI]]</f>
        <v>470</v>
      </c>
      <c r="K1416" t="s">
        <v>20</v>
      </c>
      <c r="M1416" s="6">
        <f>ROUNDDOWN(IF(Tabella1[[#This Row],[DOPPIO OPERATORE '[SI/NO']]]="SI",Tabella1[[#This Row],[DIFFERENZA]]/2,Tabella1[[#This Row],[DIFFERENZA]]),0)</f>
        <v>470</v>
      </c>
      <c r="O1416" s="6">
        <f>Tabella1[[#This Row],[DIFFERENZA EFFETTIVA SE DOPPIO OPERATORE]]-Tabella1[[#This Row],[SCARTI]]</f>
        <v>470</v>
      </c>
      <c r="P1416" s="4">
        <v>0.33333333333333331</v>
      </c>
      <c r="Q1416" s="4">
        <v>0.40277777777777773</v>
      </c>
      <c r="R1416" s="5">
        <f>Tabella1[[#This Row],[ORA FINE MATTINA]]-Tabella1[[#This Row],[ORA INIZIO MATTINA]]</f>
        <v>6.944444444444442E-2</v>
      </c>
      <c r="S1416" s="4"/>
      <c r="T1416" s="4"/>
      <c r="U1416" s="5">
        <f>Tabella1[[#This Row],[ORA FINE POMERIGGIO]]-Tabella1[[#This Row],[ORA INIZIO POMERIGGIO]]</f>
        <v>0</v>
      </c>
      <c r="V1416" s="5">
        <f>Tabella1[[#This Row],[TOT. TEMPO POMERIGGIO]]+Tabella1[[#This Row],[TOT. TEMPO MATTINA]]</f>
        <v>6.944444444444442E-2</v>
      </c>
      <c r="W1416" s="7">
        <f>((HOUR(Tabella1[[#This Row],[TOT. ORE]])*60)+MINUTE(Tabella1[[#This Row],[TOT. ORE]]))</f>
        <v>100</v>
      </c>
      <c r="Y1416" s="6">
        <f>Tabella1[[#This Row],[TOT. MINUTI]]-Tabella1[[#This Row],[FERMO MACCHINA]]</f>
        <v>100</v>
      </c>
      <c r="Z1416" s="6">
        <f>ROUNDDOWN(Tabella1[[#This Row],[DIFFERENZA EFFETTIVA - SCARTI]]/Tabella1[[#This Row],[TEMPO EFFETTIVO]]*60,0)</f>
        <v>282</v>
      </c>
    </row>
    <row r="1417" spans="1:27" x14ac:dyDescent="0.25">
      <c r="A1417" s="1">
        <v>44749</v>
      </c>
      <c r="B1417">
        <v>33</v>
      </c>
      <c r="C1417" s="6" t="str">
        <f>VLOOKUP(Tabella1[[#This Row],[COD. OPERATORE]],Tabella3[],2,FALSE)</f>
        <v>KETTY</v>
      </c>
      <c r="D1417" t="s">
        <v>82</v>
      </c>
      <c r="E1417" t="s">
        <v>84</v>
      </c>
      <c r="F1417" t="s">
        <v>64</v>
      </c>
      <c r="G1417" s="6" t="str">
        <f>VLOOKUP(Tabella1[[#This Row],[COD. MACCHINA]],Tabella35[],2,FALSE)</f>
        <v>MANUALE</v>
      </c>
      <c r="H1417">
        <v>0</v>
      </c>
      <c r="I1417">
        <v>1050</v>
      </c>
      <c r="J1417" s="6">
        <f>Tabella1[[#This Row],[ASS. FINALI]]-Tabella1[[#This Row],[ASS.INIZIALI]]</f>
        <v>1050</v>
      </c>
      <c r="K1417" t="s">
        <v>20</v>
      </c>
      <c r="M1417" s="6">
        <f>ROUNDDOWN(IF(Tabella1[[#This Row],[DOPPIO OPERATORE '[SI/NO']]]="SI",Tabella1[[#This Row],[DIFFERENZA]]/2,Tabella1[[#This Row],[DIFFERENZA]]),0)</f>
        <v>1050</v>
      </c>
      <c r="O1417" s="6">
        <f>Tabella1[[#This Row],[DIFFERENZA EFFETTIVA SE DOPPIO OPERATORE]]-Tabella1[[#This Row],[SCARTI]]</f>
        <v>1050</v>
      </c>
      <c r="P1417" s="4">
        <v>0.40277777777777773</v>
      </c>
      <c r="Q1417" s="4">
        <v>0.5</v>
      </c>
      <c r="R1417" s="5">
        <f>Tabella1[[#This Row],[ORA FINE MATTINA]]-Tabella1[[#This Row],[ORA INIZIO MATTINA]]</f>
        <v>9.7222222222222265E-2</v>
      </c>
      <c r="S1417" s="4">
        <v>0.5625</v>
      </c>
      <c r="T1417" s="4">
        <v>0.62847222222222221</v>
      </c>
      <c r="U1417" s="5">
        <f>Tabella1[[#This Row],[ORA FINE POMERIGGIO]]-Tabella1[[#This Row],[ORA INIZIO POMERIGGIO]]</f>
        <v>6.597222222222221E-2</v>
      </c>
      <c r="V1417" s="5">
        <f>Tabella1[[#This Row],[TOT. TEMPO POMERIGGIO]]+Tabella1[[#This Row],[TOT. TEMPO MATTINA]]</f>
        <v>0.16319444444444448</v>
      </c>
      <c r="W1417" s="7">
        <f>((HOUR(Tabella1[[#This Row],[TOT. ORE]])*60)+MINUTE(Tabella1[[#This Row],[TOT. ORE]]))</f>
        <v>235</v>
      </c>
      <c r="Y1417" s="6">
        <f>Tabella1[[#This Row],[TOT. MINUTI]]-Tabella1[[#This Row],[FERMO MACCHINA]]</f>
        <v>235</v>
      </c>
      <c r="Z1417" s="6">
        <f>ROUNDDOWN(Tabella1[[#This Row],[DIFFERENZA EFFETTIVA - SCARTI]]/Tabella1[[#This Row],[TEMPO EFFETTIVO]]*60,0)</f>
        <v>268</v>
      </c>
    </row>
    <row r="1418" spans="1:27" x14ac:dyDescent="0.25">
      <c r="A1418" s="1">
        <v>44749</v>
      </c>
      <c r="B1418">
        <v>33</v>
      </c>
      <c r="C1418" s="6" t="str">
        <f>VLOOKUP(Tabella1[[#This Row],[COD. OPERATORE]],Tabella3[],2,FALSE)</f>
        <v>KETTY</v>
      </c>
      <c r="D1418" t="s">
        <v>262</v>
      </c>
      <c r="E1418" t="s">
        <v>69</v>
      </c>
      <c r="F1418">
        <v>7</v>
      </c>
      <c r="G1418" s="6" t="str">
        <f>VLOOKUP(Tabella1[[#This Row],[COD. MACCHINA]],Tabella35[],2,FALSE)</f>
        <v>MSA matr.2316</v>
      </c>
      <c r="H1418">
        <v>2449400</v>
      </c>
      <c r="I1418">
        <v>2450141</v>
      </c>
      <c r="J1418" s="6">
        <f>Tabella1[[#This Row],[ASS. FINALI]]-Tabella1[[#This Row],[ASS.INIZIALI]]</f>
        <v>741</v>
      </c>
      <c r="K1418" t="s">
        <v>20</v>
      </c>
      <c r="M1418" s="6">
        <f>ROUNDDOWN(IF(Tabella1[[#This Row],[DOPPIO OPERATORE '[SI/NO']]]="SI",Tabella1[[#This Row],[DIFFERENZA]]/2,Tabella1[[#This Row],[DIFFERENZA]]),0)</f>
        <v>741</v>
      </c>
      <c r="O1418" s="6">
        <f>Tabella1[[#This Row],[DIFFERENZA EFFETTIVA SE DOPPIO OPERATORE]]-Tabella1[[#This Row],[SCARTI]]</f>
        <v>741</v>
      </c>
      <c r="P1418" s="4">
        <v>0.63194444444444442</v>
      </c>
      <c r="Q1418" s="4">
        <v>0.72916666666666663</v>
      </c>
      <c r="R1418" s="5">
        <f>Tabella1[[#This Row],[ORA FINE MATTINA]]-Tabella1[[#This Row],[ORA INIZIO MATTINA]]</f>
        <v>9.722222222222221E-2</v>
      </c>
      <c r="S1418" s="4"/>
      <c r="T1418" s="4"/>
      <c r="U1418" s="5">
        <f>Tabella1[[#This Row],[ORA FINE POMERIGGIO]]-Tabella1[[#This Row],[ORA INIZIO POMERIGGIO]]</f>
        <v>0</v>
      </c>
      <c r="V1418" s="5">
        <f>Tabella1[[#This Row],[TOT. TEMPO POMERIGGIO]]+Tabella1[[#This Row],[TOT. TEMPO MATTINA]]</f>
        <v>9.722222222222221E-2</v>
      </c>
      <c r="W1418" s="7">
        <f>((HOUR(Tabella1[[#This Row],[TOT. ORE]])*60)+MINUTE(Tabella1[[#This Row],[TOT. ORE]]))</f>
        <v>140</v>
      </c>
      <c r="Y1418" s="6">
        <f>Tabella1[[#This Row],[TOT. MINUTI]]-Tabella1[[#This Row],[FERMO MACCHINA]]</f>
        <v>140</v>
      </c>
      <c r="Z1418" s="6">
        <f>ROUNDDOWN(Tabella1[[#This Row],[DIFFERENZA EFFETTIVA - SCARTI]]/Tabella1[[#This Row],[TEMPO EFFETTIVO]]*60,0)</f>
        <v>317</v>
      </c>
    </row>
    <row r="1419" spans="1:27" x14ac:dyDescent="0.25">
      <c r="A1419" s="1">
        <v>44750</v>
      </c>
      <c r="B1419">
        <v>33</v>
      </c>
      <c r="C1419" s="6" t="str">
        <f>VLOOKUP(Tabella1[[#This Row],[COD. OPERATORE]],Tabella3[],2,FALSE)</f>
        <v>KETTY</v>
      </c>
      <c r="D1419" t="s">
        <v>262</v>
      </c>
      <c r="E1419" t="s">
        <v>69</v>
      </c>
      <c r="F1419">
        <v>7</v>
      </c>
      <c r="G1419" s="6" t="str">
        <f>VLOOKUP(Tabella1[[#This Row],[COD. MACCHINA]],Tabella35[],2,FALSE)</f>
        <v>MSA matr.2316</v>
      </c>
      <c r="H1419">
        <v>2450142</v>
      </c>
      <c r="I1419">
        <v>2451563</v>
      </c>
      <c r="J1419" s="6">
        <f>Tabella1[[#This Row],[ASS. FINALI]]-Tabella1[[#This Row],[ASS.INIZIALI]]</f>
        <v>1421</v>
      </c>
      <c r="K1419" t="s">
        <v>20</v>
      </c>
      <c r="M1419" s="6">
        <f>ROUNDDOWN(IF(Tabella1[[#This Row],[DOPPIO OPERATORE '[SI/NO']]]="SI",Tabella1[[#This Row],[DIFFERENZA]]/2,Tabella1[[#This Row],[DIFFERENZA]]),0)</f>
        <v>1421</v>
      </c>
      <c r="O1419" s="6">
        <f>Tabella1[[#This Row],[DIFFERENZA EFFETTIVA SE DOPPIO OPERATORE]]-Tabella1[[#This Row],[SCARTI]]</f>
        <v>1421</v>
      </c>
      <c r="P1419" s="4">
        <v>0.33333333333333331</v>
      </c>
      <c r="Q1419" s="4">
        <v>0.5</v>
      </c>
      <c r="R1419" s="5">
        <f>Tabella1[[#This Row],[ORA FINE MATTINA]]-Tabella1[[#This Row],[ORA INIZIO MATTINA]]</f>
        <v>0.16666666666666669</v>
      </c>
      <c r="S1419" s="4"/>
      <c r="T1419" s="4"/>
      <c r="U1419" s="5">
        <f>Tabella1[[#This Row],[ORA FINE POMERIGGIO]]-Tabella1[[#This Row],[ORA INIZIO POMERIGGIO]]</f>
        <v>0</v>
      </c>
      <c r="V1419" s="5">
        <f>Tabella1[[#This Row],[TOT. TEMPO POMERIGGIO]]+Tabella1[[#This Row],[TOT. TEMPO MATTINA]]</f>
        <v>0.16666666666666669</v>
      </c>
      <c r="W1419" s="7">
        <f>((HOUR(Tabella1[[#This Row],[TOT. ORE]])*60)+MINUTE(Tabella1[[#This Row],[TOT. ORE]]))</f>
        <v>240</v>
      </c>
      <c r="Y1419" s="6">
        <f>Tabella1[[#This Row],[TOT. MINUTI]]-Tabella1[[#This Row],[FERMO MACCHINA]]</f>
        <v>240</v>
      </c>
      <c r="Z1419" s="6">
        <f>ROUNDDOWN(Tabella1[[#This Row],[DIFFERENZA EFFETTIVA - SCARTI]]/Tabella1[[#This Row],[TEMPO EFFETTIVO]]*60,0)</f>
        <v>355</v>
      </c>
    </row>
    <row r="1420" spans="1:27" x14ac:dyDescent="0.25">
      <c r="A1420" s="1">
        <v>44755</v>
      </c>
      <c r="B1420">
        <v>33</v>
      </c>
      <c r="C1420" s="6" t="str">
        <f>VLOOKUP(Tabella1[[#This Row],[COD. OPERATORE]],Tabella3[],2,FALSE)</f>
        <v>KETTY</v>
      </c>
      <c r="D1420" t="s">
        <v>16</v>
      </c>
      <c r="E1420" t="s">
        <v>211</v>
      </c>
      <c r="F1420">
        <v>3</v>
      </c>
      <c r="G1420" s="6" t="str">
        <f>VLOOKUP(Tabella1[[#This Row],[COD. MACCHINA]],Tabella35[],2,FALSE)</f>
        <v>MUPI matr.1501</v>
      </c>
      <c r="H1420">
        <v>50</v>
      </c>
      <c r="I1420">
        <v>500</v>
      </c>
      <c r="J1420" s="6">
        <f>Tabella1[[#This Row],[ASS. FINALI]]-Tabella1[[#This Row],[ASS.INIZIALI]]</f>
        <v>450</v>
      </c>
      <c r="K1420" t="s">
        <v>20</v>
      </c>
      <c r="M1420" s="6">
        <f>ROUNDDOWN(IF(Tabella1[[#This Row],[DOPPIO OPERATORE '[SI/NO']]]="SI",Tabella1[[#This Row],[DIFFERENZA]]/2,Tabella1[[#This Row],[DIFFERENZA]]),0)</f>
        <v>450</v>
      </c>
      <c r="O1420" s="6">
        <f>Tabella1[[#This Row],[DIFFERENZA EFFETTIVA SE DOPPIO OPERATORE]]-Tabella1[[#This Row],[SCARTI]]</f>
        <v>450</v>
      </c>
      <c r="P1420" s="4">
        <v>0.33333333333333331</v>
      </c>
      <c r="Q1420" s="4">
        <v>0.38194444444444442</v>
      </c>
      <c r="R1420" s="5">
        <f>Tabella1[[#This Row],[ORA FINE MATTINA]]-Tabella1[[#This Row],[ORA INIZIO MATTINA]]</f>
        <v>4.8611111111111105E-2</v>
      </c>
      <c r="S1420" s="4">
        <v>0.44791666666666669</v>
      </c>
      <c r="T1420" s="4">
        <v>0.5</v>
      </c>
      <c r="U1420" s="5">
        <f>Tabella1[[#This Row],[ORA FINE POMERIGGIO]]-Tabella1[[#This Row],[ORA INIZIO POMERIGGIO]]</f>
        <v>5.2083333333333315E-2</v>
      </c>
      <c r="V1420" s="5">
        <f>Tabella1[[#This Row],[TOT. TEMPO POMERIGGIO]]+Tabella1[[#This Row],[TOT. TEMPO MATTINA]]</f>
        <v>0.10069444444444442</v>
      </c>
      <c r="W1420" s="7">
        <f>((HOUR(Tabella1[[#This Row],[TOT. ORE]])*60)+MINUTE(Tabella1[[#This Row],[TOT. ORE]]))</f>
        <v>145</v>
      </c>
      <c r="Y1420" s="6">
        <f>Tabella1[[#This Row],[TOT. MINUTI]]-Tabella1[[#This Row],[FERMO MACCHINA]]</f>
        <v>145</v>
      </c>
      <c r="Z1420" s="6">
        <f>ROUNDDOWN(Tabella1[[#This Row],[DIFFERENZA EFFETTIVA - SCARTI]]/Tabella1[[#This Row],[TEMPO EFFETTIVO]]*60,0)</f>
        <v>186</v>
      </c>
    </row>
    <row r="1421" spans="1:27" x14ac:dyDescent="0.25">
      <c r="A1421" s="1">
        <v>44755</v>
      </c>
      <c r="B1421">
        <v>33</v>
      </c>
      <c r="C1421" s="6" t="str">
        <f>VLOOKUP(Tabella1[[#This Row],[COD. OPERATORE]],Tabella3[],2,FALSE)</f>
        <v>KETTY</v>
      </c>
      <c r="D1421" t="s">
        <v>16</v>
      </c>
      <c r="E1421" t="s">
        <v>178</v>
      </c>
      <c r="F1421">
        <v>3</v>
      </c>
      <c r="G1421" s="6" t="str">
        <f>VLOOKUP(Tabella1[[#This Row],[COD. MACCHINA]],Tabella35[],2,FALSE)</f>
        <v>MUPI matr.1501</v>
      </c>
      <c r="H1421">
        <v>0</v>
      </c>
      <c r="I1421">
        <v>500</v>
      </c>
      <c r="J1421" s="6">
        <f>Tabella1[[#This Row],[ASS. FINALI]]-Tabella1[[#This Row],[ASS.INIZIALI]]</f>
        <v>500</v>
      </c>
      <c r="K1421" t="s">
        <v>20</v>
      </c>
      <c r="M1421" s="6">
        <f>ROUNDDOWN(IF(Tabella1[[#This Row],[DOPPIO OPERATORE '[SI/NO']]]="SI",Tabella1[[#This Row],[DIFFERENZA]]/2,Tabella1[[#This Row],[DIFFERENZA]]),0)</f>
        <v>500</v>
      </c>
      <c r="O1421" s="6">
        <f>Tabella1[[#This Row],[DIFFERENZA EFFETTIVA SE DOPPIO OPERATORE]]-Tabella1[[#This Row],[SCARTI]]</f>
        <v>500</v>
      </c>
      <c r="P1421" s="4">
        <v>0.38194444444444442</v>
      </c>
      <c r="Q1421" s="4">
        <v>0.44791666666666669</v>
      </c>
      <c r="R1421" s="5">
        <f>Tabella1[[#This Row],[ORA FINE MATTINA]]-Tabella1[[#This Row],[ORA INIZIO MATTINA]]</f>
        <v>6.5972222222222265E-2</v>
      </c>
      <c r="S1421" s="4">
        <v>0.5625</v>
      </c>
      <c r="T1421" s="4">
        <v>0.625</v>
      </c>
      <c r="U1421" s="5">
        <f>Tabella1[[#This Row],[ORA FINE POMERIGGIO]]-Tabella1[[#This Row],[ORA INIZIO POMERIGGIO]]</f>
        <v>6.25E-2</v>
      </c>
      <c r="V1421" s="5">
        <f>Tabella1[[#This Row],[TOT. TEMPO POMERIGGIO]]+Tabella1[[#This Row],[TOT. TEMPO MATTINA]]</f>
        <v>0.12847222222222227</v>
      </c>
      <c r="W1421" s="7">
        <f>((HOUR(Tabella1[[#This Row],[TOT. ORE]])*60)+MINUTE(Tabella1[[#This Row],[TOT. ORE]]))</f>
        <v>185</v>
      </c>
      <c r="Y1421" s="6">
        <f>Tabella1[[#This Row],[TOT. MINUTI]]-Tabella1[[#This Row],[FERMO MACCHINA]]</f>
        <v>185</v>
      </c>
      <c r="Z1421" s="6">
        <f>ROUNDDOWN(Tabella1[[#This Row],[DIFFERENZA EFFETTIVA - SCARTI]]/Tabella1[[#This Row],[TEMPO EFFETTIVO]]*60,0)</f>
        <v>162</v>
      </c>
    </row>
    <row r="1422" spans="1:27" x14ac:dyDescent="0.25">
      <c r="A1422" s="1">
        <v>44755</v>
      </c>
      <c r="B1422">
        <v>33</v>
      </c>
      <c r="C1422" s="6" t="str">
        <f>VLOOKUP(Tabella1[[#This Row],[COD. OPERATORE]],Tabella3[],2,FALSE)</f>
        <v>KETTY</v>
      </c>
      <c r="D1422" t="s">
        <v>491</v>
      </c>
      <c r="E1422" t="s">
        <v>492</v>
      </c>
      <c r="F1422">
        <v>7</v>
      </c>
      <c r="G1422" s="6" t="str">
        <f>VLOOKUP(Tabella1[[#This Row],[COD. MACCHINA]],Tabella35[],2,FALSE)</f>
        <v>MSA matr.2316</v>
      </c>
      <c r="H1422">
        <v>2455046</v>
      </c>
      <c r="I1422">
        <v>2455546</v>
      </c>
      <c r="J1422" s="6">
        <f>Tabella1[[#This Row],[ASS. FINALI]]-Tabella1[[#This Row],[ASS.INIZIALI]]</f>
        <v>500</v>
      </c>
      <c r="K1422" t="s">
        <v>20</v>
      </c>
      <c r="M1422" s="6">
        <f>ROUNDDOWN(IF(Tabella1[[#This Row],[DOPPIO OPERATORE '[SI/NO']]]="SI",Tabella1[[#This Row],[DIFFERENZA]]/2,Tabella1[[#This Row],[DIFFERENZA]]),0)</f>
        <v>500</v>
      </c>
      <c r="O1422" s="6">
        <f>Tabella1[[#This Row],[DIFFERENZA EFFETTIVA SE DOPPIO OPERATORE]]-Tabella1[[#This Row],[SCARTI]]</f>
        <v>500</v>
      </c>
      <c r="P1422" s="4">
        <v>0.625</v>
      </c>
      <c r="Q1422" s="4">
        <v>0.69097222222222221</v>
      </c>
      <c r="R1422" s="5">
        <f>Tabella1[[#This Row],[ORA FINE MATTINA]]-Tabella1[[#This Row],[ORA INIZIO MATTINA]]</f>
        <v>6.597222222222221E-2</v>
      </c>
      <c r="S1422" s="4"/>
      <c r="T1422" s="4"/>
      <c r="U1422" s="5">
        <f>Tabella1[[#This Row],[ORA FINE POMERIGGIO]]-Tabella1[[#This Row],[ORA INIZIO POMERIGGIO]]</f>
        <v>0</v>
      </c>
      <c r="V1422" s="5">
        <f>Tabella1[[#This Row],[TOT. TEMPO POMERIGGIO]]+Tabella1[[#This Row],[TOT. TEMPO MATTINA]]</f>
        <v>6.597222222222221E-2</v>
      </c>
      <c r="W1422" s="7">
        <f>((HOUR(Tabella1[[#This Row],[TOT. ORE]])*60)+MINUTE(Tabella1[[#This Row],[TOT. ORE]]))</f>
        <v>95</v>
      </c>
      <c r="Y1422" s="6">
        <f>Tabella1[[#This Row],[TOT. MINUTI]]-Tabella1[[#This Row],[FERMO MACCHINA]]</f>
        <v>95</v>
      </c>
      <c r="Z1422" s="6">
        <f>ROUNDDOWN(Tabella1[[#This Row],[DIFFERENZA EFFETTIVA - SCARTI]]/Tabella1[[#This Row],[TEMPO EFFETTIVO]]*60,0)</f>
        <v>315</v>
      </c>
    </row>
    <row r="1423" spans="1:27" x14ac:dyDescent="0.25">
      <c r="A1423" s="1">
        <v>44755</v>
      </c>
      <c r="B1423">
        <v>33</v>
      </c>
      <c r="C1423" s="6" t="str">
        <f>VLOOKUP(Tabella1[[#This Row],[COD. OPERATORE]],Tabella3[],2,FALSE)</f>
        <v>KETTY</v>
      </c>
      <c r="D1423" t="s">
        <v>491</v>
      </c>
      <c r="E1423" t="s">
        <v>492</v>
      </c>
      <c r="F1423">
        <v>7</v>
      </c>
      <c r="G1423" s="6" t="str">
        <f>VLOOKUP(Tabella1[[#This Row],[COD. MACCHINA]],Tabella35[],2,FALSE)</f>
        <v>MSA matr.2316</v>
      </c>
      <c r="H1423">
        <v>2455546</v>
      </c>
      <c r="I1423">
        <v>2455854</v>
      </c>
      <c r="J1423" s="6">
        <f>Tabella1[[#This Row],[ASS. FINALI]]-Tabella1[[#This Row],[ASS.INIZIALI]]</f>
        <v>308</v>
      </c>
      <c r="K1423" t="s">
        <v>20</v>
      </c>
      <c r="M1423" s="6">
        <f>ROUNDDOWN(IF(Tabella1[[#This Row],[DOPPIO OPERATORE '[SI/NO']]]="SI",Tabella1[[#This Row],[DIFFERENZA]]/2,Tabella1[[#This Row],[DIFFERENZA]]),0)</f>
        <v>308</v>
      </c>
      <c r="O1423" s="6">
        <f>Tabella1[[#This Row],[DIFFERENZA EFFETTIVA SE DOPPIO OPERATORE]]-Tabella1[[#This Row],[SCARTI]]</f>
        <v>308</v>
      </c>
      <c r="P1423" s="4">
        <v>0.69097222222222221</v>
      </c>
      <c r="Q1423" s="4">
        <v>0.72916666666666663</v>
      </c>
      <c r="R1423" s="5">
        <f>Tabella1[[#This Row],[ORA FINE MATTINA]]-Tabella1[[#This Row],[ORA INIZIO MATTINA]]</f>
        <v>3.819444444444442E-2</v>
      </c>
      <c r="S1423" s="4"/>
      <c r="T1423" s="4"/>
      <c r="U1423" s="5">
        <f>Tabella1[[#This Row],[ORA FINE POMERIGGIO]]-Tabella1[[#This Row],[ORA INIZIO POMERIGGIO]]</f>
        <v>0</v>
      </c>
      <c r="V1423" s="5">
        <f>Tabella1[[#This Row],[TOT. TEMPO POMERIGGIO]]+Tabella1[[#This Row],[TOT. TEMPO MATTINA]]</f>
        <v>3.819444444444442E-2</v>
      </c>
      <c r="W1423" s="7">
        <f>((HOUR(Tabella1[[#This Row],[TOT. ORE]])*60)+MINUTE(Tabella1[[#This Row],[TOT. ORE]]))</f>
        <v>55</v>
      </c>
      <c r="Y1423" s="6">
        <f>Tabella1[[#This Row],[TOT. MINUTI]]-Tabella1[[#This Row],[FERMO MACCHINA]]</f>
        <v>55</v>
      </c>
      <c r="Z1423" s="6">
        <f>ROUNDDOWN(Tabella1[[#This Row],[DIFFERENZA EFFETTIVA - SCARTI]]/Tabella1[[#This Row],[TEMPO EFFETTIVO]]*60,0)</f>
        <v>336</v>
      </c>
    </row>
    <row r="1424" spans="1:27" x14ac:dyDescent="0.25">
      <c r="A1424" s="1">
        <v>44756</v>
      </c>
      <c r="B1424">
        <v>33</v>
      </c>
      <c r="C1424" s="6" t="str">
        <f>VLOOKUP(Tabella1[[#This Row],[COD. OPERATORE]],Tabella3[],2,FALSE)</f>
        <v>KETTY</v>
      </c>
      <c r="D1424" t="s">
        <v>491</v>
      </c>
      <c r="E1424" t="s">
        <v>492</v>
      </c>
      <c r="F1424">
        <v>7</v>
      </c>
      <c r="G1424" s="6" t="str">
        <f>VLOOKUP(Tabella1[[#This Row],[COD. MACCHINA]],Tabella35[],2,FALSE)</f>
        <v>MSA matr.2316</v>
      </c>
      <c r="H1424">
        <v>2455855</v>
      </c>
      <c r="I1424">
        <v>2458274</v>
      </c>
      <c r="J1424" s="6">
        <f>Tabella1[[#This Row],[ASS. FINALI]]-Tabella1[[#This Row],[ASS.INIZIALI]]</f>
        <v>2419</v>
      </c>
      <c r="K1424" t="s">
        <v>20</v>
      </c>
      <c r="M1424" s="6">
        <f>ROUNDDOWN(IF(Tabella1[[#This Row],[DOPPIO OPERATORE '[SI/NO']]]="SI",Tabella1[[#This Row],[DIFFERENZA]]/2,Tabella1[[#This Row],[DIFFERENZA]]),0)</f>
        <v>2419</v>
      </c>
      <c r="O1424" s="6">
        <f>Tabella1[[#This Row],[DIFFERENZA EFFETTIVA SE DOPPIO OPERATORE]]-Tabella1[[#This Row],[SCARTI]]</f>
        <v>2419</v>
      </c>
      <c r="P1424" s="4">
        <v>0.3611111111111111</v>
      </c>
      <c r="Q1424" s="4">
        <v>0.5</v>
      </c>
      <c r="R1424" s="5">
        <f>Tabella1[[#This Row],[ORA FINE MATTINA]]-Tabella1[[#This Row],[ORA INIZIO MATTINA]]</f>
        <v>0.1388888888888889</v>
      </c>
      <c r="S1424" s="4">
        <v>0.52083333333333337</v>
      </c>
      <c r="T1424" s="4">
        <v>0.60416666666666663</v>
      </c>
      <c r="U1424" s="5">
        <f>Tabella1[[#This Row],[ORA FINE POMERIGGIO]]-Tabella1[[#This Row],[ORA INIZIO POMERIGGIO]]</f>
        <v>8.3333333333333259E-2</v>
      </c>
      <c r="V1424" s="5">
        <f>Tabella1[[#This Row],[TOT. TEMPO POMERIGGIO]]+Tabella1[[#This Row],[TOT. TEMPO MATTINA]]</f>
        <v>0.22222222222222215</v>
      </c>
      <c r="W1424" s="7">
        <f>((HOUR(Tabella1[[#This Row],[TOT. ORE]])*60)+MINUTE(Tabella1[[#This Row],[TOT. ORE]]))</f>
        <v>320</v>
      </c>
      <c r="Y1424" s="6">
        <f>Tabella1[[#This Row],[TOT. MINUTI]]-Tabella1[[#This Row],[FERMO MACCHINA]]</f>
        <v>320</v>
      </c>
      <c r="Z1424" s="6">
        <f>ROUNDDOWN(Tabella1[[#This Row],[DIFFERENZA EFFETTIVA - SCARTI]]/Tabella1[[#This Row],[TEMPO EFFETTIVO]]*60,0)</f>
        <v>453</v>
      </c>
    </row>
    <row r="1425" spans="1:27" x14ac:dyDescent="0.25">
      <c r="A1425" s="1">
        <v>44757</v>
      </c>
      <c r="B1425">
        <v>33</v>
      </c>
      <c r="C1425" s="6" t="str">
        <f>VLOOKUP(Tabella1[[#This Row],[COD. OPERATORE]],Tabella3[],2,FALSE)</f>
        <v>KETTY</v>
      </c>
      <c r="D1425" t="s">
        <v>491</v>
      </c>
      <c r="E1425" t="s">
        <v>492</v>
      </c>
      <c r="F1425">
        <v>7</v>
      </c>
      <c r="G1425" s="6" t="str">
        <f>VLOOKUP(Tabella1[[#This Row],[COD. MACCHINA]],Tabella35[],2,FALSE)</f>
        <v>MSA matr.2316</v>
      </c>
      <c r="H1425">
        <v>2459144</v>
      </c>
      <c r="I1425">
        <v>2460765</v>
      </c>
      <c r="J1425" s="6">
        <f>Tabella1[[#This Row],[ASS. FINALI]]-Tabella1[[#This Row],[ASS.INIZIALI]]</f>
        <v>1621</v>
      </c>
      <c r="K1425" t="s">
        <v>20</v>
      </c>
      <c r="M1425" s="6">
        <f>ROUNDDOWN(IF(Tabella1[[#This Row],[DOPPIO OPERATORE '[SI/NO']]]="SI",Tabella1[[#This Row],[DIFFERENZA]]/2,Tabella1[[#This Row],[DIFFERENZA]]),0)</f>
        <v>1621</v>
      </c>
      <c r="O1425" s="6">
        <f>Tabella1[[#This Row],[DIFFERENZA EFFETTIVA SE DOPPIO OPERATORE]]-Tabella1[[#This Row],[SCARTI]]</f>
        <v>1621</v>
      </c>
      <c r="P1425" s="4">
        <v>0.33333333333333331</v>
      </c>
      <c r="Q1425" s="4">
        <v>0.48958333333333331</v>
      </c>
      <c r="R1425" s="5">
        <f>Tabella1[[#This Row],[ORA FINE MATTINA]]-Tabella1[[#This Row],[ORA INIZIO MATTINA]]</f>
        <v>0.15625</v>
      </c>
      <c r="S1425" s="4"/>
      <c r="T1425" s="4"/>
      <c r="U1425" s="5">
        <f>Tabella1[[#This Row],[ORA FINE POMERIGGIO]]-Tabella1[[#This Row],[ORA INIZIO POMERIGGIO]]</f>
        <v>0</v>
      </c>
      <c r="V1425" s="5">
        <f>Tabella1[[#This Row],[TOT. TEMPO POMERIGGIO]]+Tabella1[[#This Row],[TOT. TEMPO MATTINA]]</f>
        <v>0.15625</v>
      </c>
      <c r="W1425" s="7">
        <f>((HOUR(Tabella1[[#This Row],[TOT. ORE]])*60)+MINUTE(Tabella1[[#This Row],[TOT. ORE]]))</f>
        <v>225</v>
      </c>
      <c r="Y1425" s="6">
        <f>Tabella1[[#This Row],[TOT. MINUTI]]-Tabella1[[#This Row],[FERMO MACCHINA]]</f>
        <v>225</v>
      </c>
      <c r="Z1425" s="6">
        <f>ROUNDDOWN(Tabella1[[#This Row],[DIFFERENZA EFFETTIVA - SCARTI]]/Tabella1[[#This Row],[TEMPO EFFETTIVO]]*60,0)</f>
        <v>432</v>
      </c>
    </row>
    <row r="1426" spans="1:27" x14ac:dyDescent="0.25">
      <c r="A1426" s="1">
        <v>44757</v>
      </c>
      <c r="B1426">
        <v>33</v>
      </c>
      <c r="C1426" s="6" t="str">
        <f>VLOOKUP(Tabella1[[#This Row],[COD. OPERATORE]],Tabella3[],2,FALSE)</f>
        <v>KETTY</v>
      </c>
      <c r="D1426" t="s">
        <v>262</v>
      </c>
      <c r="E1426" t="s">
        <v>164</v>
      </c>
      <c r="F1426">
        <v>6</v>
      </c>
      <c r="G1426" s="6" t="str">
        <f>VLOOKUP(Tabella1[[#This Row],[COD. MACCHINA]],Tabella35[],2,FALSE)</f>
        <v>MSA matr.4319</v>
      </c>
      <c r="H1426">
        <v>619530</v>
      </c>
      <c r="I1426">
        <v>621042</v>
      </c>
      <c r="J1426" s="6">
        <f>Tabella1[[#This Row],[ASS. FINALI]]-Tabella1[[#This Row],[ASS.INIZIALI]]</f>
        <v>1512</v>
      </c>
      <c r="K1426" t="s">
        <v>20</v>
      </c>
      <c r="M1426" s="6">
        <f>ROUNDDOWN(IF(Tabella1[[#This Row],[DOPPIO OPERATORE '[SI/NO']]]="SI",Tabella1[[#This Row],[DIFFERENZA]]/2,Tabella1[[#This Row],[DIFFERENZA]]),0)</f>
        <v>1512</v>
      </c>
      <c r="O1426" s="6">
        <f>Tabella1[[#This Row],[DIFFERENZA EFFETTIVA SE DOPPIO OPERATORE]]-Tabella1[[#This Row],[SCARTI]]</f>
        <v>1512</v>
      </c>
      <c r="P1426" s="4">
        <v>0.48958333333333331</v>
      </c>
      <c r="Q1426" s="4">
        <v>0.5</v>
      </c>
      <c r="R1426" s="5">
        <f>Tabella1[[#This Row],[ORA FINE MATTINA]]-Tabella1[[#This Row],[ORA INIZIO MATTINA]]</f>
        <v>1.0416666666666685E-2</v>
      </c>
      <c r="S1426" s="4">
        <v>0.5625</v>
      </c>
      <c r="T1426" s="4">
        <v>0.72916666666666663</v>
      </c>
      <c r="U1426" s="5">
        <f>Tabella1[[#This Row],[ORA FINE POMERIGGIO]]-Tabella1[[#This Row],[ORA INIZIO POMERIGGIO]]</f>
        <v>0.16666666666666663</v>
      </c>
      <c r="V1426" s="5">
        <f>Tabella1[[#This Row],[TOT. TEMPO POMERIGGIO]]+Tabella1[[#This Row],[TOT. TEMPO MATTINA]]</f>
        <v>0.17708333333333331</v>
      </c>
      <c r="W1426" s="7">
        <f>((HOUR(Tabella1[[#This Row],[TOT. ORE]])*60)+MINUTE(Tabella1[[#This Row],[TOT. ORE]]))</f>
        <v>255</v>
      </c>
      <c r="Y1426" s="6">
        <f>Tabella1[[#This Row],[TOT. MINUTI]]-Tabella1[[#This Row],[FERMO MACCHINA]]</f>
        <v>255</v>
      </c>
      <c r="Z1426" s="6">
        <f>ROUNDDOWN(Tabella1[[#This Row],[DIFFERENZA EFFETTIVA - SCARTI]]/Tabella1[[#This Row],[TEMPO EFFETTIVO]]*60,0)</f>
        <v>355</v>
      </c>
      <c r="AA1426" t="s">
        <v>66</v>
      </c>
    </row>
    <row r="1427" spans="1:27" x14ac:dyDescent="0.25">
      <c r="A1427" s="1">
        <v>44748</v>
      </c>
      <c r="B1427">
        <v>2</v>
      </c>
      <c r="C1427" s="6" t="str">
        <f>VLOOKUP(Tabella1[[#This Row],[COD. OPERATORE]],Tabella3[],2,FALSE)</f>
        <v>DAVIDE</v>
      </c>
      <c r="D1427" t="s">
        <v>74</v>
      </c>
      <c r="E1427" t="s">
        <v>181</v>
      </c>
      <c r="F1427">
        <v>1</v>
      </c>
      <c r="G1427" s="6" t="str">
        <f>VLOOKUP(Tabella1[[#This Row],[COD. MACCHINA]],Tabella35[],2,FALSE)</f>
        <v>TRAPANO A COLONNA</v>
      </c>
      <c r="H1427">
        <v>3000</v>
      </c>
      <c r="I1427">
        <v>3590</v>
      </c>
      <c r="J1427" s="6">
        <f>Tabella1[[#This Row],[ASS. FINALI]]-Tabella1[[#This Row],[ASS.INIZIALI]]</f>
        <v>590</v>
      </c>
      <c r="K1427" t="s">
        <v>20</v>
      </c>
      <c r="M1427" s="6">
        <f>ROUNDDOWN(IF(Tabella1[[#This Row],[DOPPIO OPERATORE '[SI/NO']]]="SI",Tabella1[[#This Row],[DIFFERENZA]]/2,Tabella1[[#This Row],[DIFFERENZA]]),0)</f>
        <v>590</v>
      </c>
      <c r="O1427" s="6">
        <f>Tabella1[[#This Row],[DIFFERENZA EFFETTIVA SE DOPPIO OPERATORE]]-Tabella1[[#This Row],[SCARTI]]</f>
        <v>590</v>
      </c>
      <c r="P1427" s="4">
        <v>0.33333333333333331</v>
      </c>
      <c r="Q1427" s="4">
        <v>0.45833333333333331</v>
      </c>
      <c r="R1427" s="5">
        <f>Tabella1[[#This Row],[ORA FINE MATTINA]]-Tabella1[[#This Row],[ORA INIZIO MATTINA]]</f>
        <v>0.125</v>
      </c>
      <c r="S1427" s="4"/>
      <c r="T1427" s="4"/>
      <c r="U1427" s="5">
        <f>Tabella1[[#This Row],[ORA FINE POMERIGGIO]]-Tabella1[[#This Row],[ORA INIZIO POMERIGGIO]]</f>
        <v>0</v>
      </c>
      <c r="V1427" s="5">
        <f>Tabella1[[#This Row],[TOT. TEMPO POMERIGGIO]]+Tabella1[[#This Row],[TOT. TEMPO MATTINA]]</f>
        <v>0.125</v>
      </c>
      <c r="W1427" s="7">
        <f>((HOUR(Tabella1[[#This Row],[TOT. ORE]])*60)+MINUTE(Tabella1[[#This Row],[TOT. ORE]]))</f>
        <v>180</v>
      </c>
      <c r="Y1427" s="6">
        <f>Tabella1[[#This Row],[TOT. MINUTI]]-Tabella1[[#This Row],[FERMO MACCHINA]]</f>
        <v>180</v>
      </c>
      <c r="Z1427" s="6">
        <f>ROUNDDOWN(Tabella1[[#This Row],[DIFFERENZA EFFETTIVA - SCARTI]]/Tabella1[[#This Row],[TEMPO EFFETTIVO]]*60,0)</f>
        <v>196</v>
      </c>
      <c r="AA1427" t="s">
        <v>486</v>
      </c>
    </row>
    <row r="1428" spans="1:27" x14ac:dyDescent="0.25">
      <c r="A1428" s="1">
        <v>44749</v>
      </c>
      <c r="B1428">
        <v>2</v>
      </c>
      <c r="C1428" s="6" t="str">
        <f>VLOOKUP(Tabella1[[#This Row],[COD. OPERATORE]],Tabella3[],2,FALSE)</f>
        <v>DAVIDE</v>
      </c>
      <c r="D1428" t="s">
        <v>56</v>
      </c>
      <c r="E1428" t="s">
        <v>234</v>
      </c>
      <c r="F1428" t="s">
        <v>64</v>
      </c>
      <c r="G1428" s="6" t="str">
        <f>VLOOKUP(Tabella1[[#This Row],[COD. MACCHINA]],Tabella35[],2,FALSE)</f>
        <v>MANUALE</v>
      </c>
      <c r="H1428">
        <v>0</v>
      </c>
      <c r="I1428">
        <v>4000</v>
      </c>
      <c r="J1428" s="6">
        <f>Tabella1[[#This Row],[ASS. FINALI]]-Tabella1[[#This Row],[ASS.INIZIALI]]</f>
        <v>4000</v>
      </c>
      <c r="K1428" t="s">
        <v>20</v>
      </c>
      <c r="M1428" s="6">
        <f>ROUNDDOWN(IF(Tabella1[[#This Row],[DOPPIO OPERATORE '[SI/NO']]]="SI",Tabella1[[#This Row],[DIFFERENZA]]/2,Tabella1[[#This Row],[DIFFERENZA]]),0)</f>
        <v>4000</v>
      </c>
      <c r="O1428" s="6">
        <f>Tabella1[[#This Row],[DIFFERENZA EFFETTIVA SE DOPPIO OPERATORE]]-Tabella1[[#This Row],[SCARTI]]</f>
        <v>4000</v>
      </c>
      <c r="P1428" s="4">
        <v>0.46875</v>
      </c>
      <c r="Q1428" s="4">
        <v>0.5</v>
      </c>
      <c r="R1428" s="5">
        <f>Tabella1[[#This Row],[ORA FINE MATTINA]]-Tabella1[[#This Row],[ORA INIZIO MATTINA]]</f>
        <v>3.125E-2</v>
      </c>
      <c r="S1428" s="4">
        <v>0.58333333333333337</v>
      </c>
      <c r="T1428" s="4">
        <v>0.70833333333333337</v>
      </c>
      <c r="U1428" s="5">
        <f>Tabella1[[#This Row],[ORA FINE POMERIGGIO]]-Tabella1[[#This Row],[ORA INIZIO POMERIGGIO]]</f>
        <v>0.125</v>
      </c>
      <c r="V1428" s="5">
        <f>Tabella1[[#This Row],[TOT. TEMPO POMERIGGIO]]+Tabella1[[#This Row],[TOT. TEMPO MATTINA]]</f>
        <v>0.15625</v>
      </c>
      <c r="W1428" s="7">
        <f>((HOUR(Tabella1[[#This Row],[TOT. ORE]])*60)+MINUTE(Tabella1[[#This Row],[TOT. ORE]]))</f>
        <v>225</v>
      </c>
      <c r="Y1428" s="6">
        <f>Tabella1[[#This Row],[TOT. MINUTI]]-Tabella1[[#This Row],[FERMO MACCHINA]]</f>
        <v>225</v>
      </c>
      <c r="Z1428" s="6">
        <f>ROUNDDOWN(Tabella1[[#This Row],[DIFFERENZA EFFETTIVA - SCARTI]]/Tabella1[[#This Row],[TEMPO EFFETTIVO]]*60,0)</f>
        <v>1066</v>
      </c>
      <c r="AA1428" t="s">
        <v>450</v>
      </c>
    </row>
    <row r="1429" spans="1:27" x14ac:dyDescent="0.25">
      <c r="A1429" s="1">
        <v>44753</v>
      </c>
      <c r="B1429">
        <v>2</v>
      </c>
      <c r="C1429" s="6" t="str">
        <f>VLOOKUP(Tabella1[[#This Row],[COD. OPERATORE]],Tabella3[],2,FALSE)</f>
        <v>DAVIDE</v>
      </c>
      <c r="D1429" t="s">
        <v>54</v>
      </c>
      <c r="E1429" t="s">
        <v>487</v>
      </c>
      <c r="F1429" t="s">
        <v>64</v>
      </c>
      <c r="G1429" s="6" t="str">
        <f>VLOOKUP(Tabella1[[#This Row],[COD. MACCHINA]],Tabella35[],2,FALSE)</f>
        <v>MANUALE</v>
      </c>
      <c r="H1429">
        <v>0</v>
      </c>
      <c r="I1429">
        <v>3500</v>
      </c>
      <c r="J1429" s="6">
        <f>Tabella1[[#This Row],[ASS. FINALI]]-Tabella1[[#This Row],[ASS.INIZIALI]]</f>
        <v>3500</v>
      </c>
      <c r="K1429" t="s">
        <v>20</v>
      </c>
      <c r="M1429" s="6">
        <f>ROUNDDOWN(IF(Tabella1[[#This Row],[DOPPIO OPERATORE '[SI/NO']]]="SI",Tabella1[[#This Row],[DIFFERENZA]]/2,Tabella1[[#This Row],[DIFFERENZA]]),0)</f>
        <v>3500</v>
      </c>
      <c r="O1429" s="6">
        <f>Tabella1[[#This Row],[DIFFERENZA EFFETTIVA SE DOPPIO OPERATORE]]-Tabella1[[#This Row],[SCARTI]]</f>
        <v>3500</v>
      </c>
      <c r="P1429" s="4">
        <v>0.33333333333333331</v>
      </c>
      <c r="Q1429" s="4">
        <v>0.5</v>
      </c>
      <c r="R1429" s="5">
        <f>Tabella1[[#This Row],[ORA FINE MATTINA]]-Tabella1[[#This Row],[ORA INIZIO MATTINA]]</f>
        <v>0.16666666666666669</v>
      </c>
      <c r="S1429" s="4"/>
      <c r="T1429" s="4"/>
      <c r="U1429" s="5">
        <f>Tabella1[[#This Row],[ORA FINE POMERIGGIO]]-Tabella1[[#This Row],[ORA INIZIO POMERIGGIO]]</f>
        <v>0</v>
      </c>
      <c r="V1429" s="5">
        <f>Tabella1[[#This Row],[TOT. TEMPO POMERIGGIO]]+Tabella1[[#This Row],[TOT. TEMPO MATTINA]]</f>
        <v>0.16666666666666669</v>
      </c>
      <c r="W1429" s="7">
        <f>((HOUR(Tabella1[[#This Row],[TOT. ORE]])*60)+MINUTE(Tabella1[[#This Row],[TOT. ORE]]))</f>
        <v>240</v>
      </c>
      <c r="Y1429" s="6">
        <f>Tabella1[[#This Row],[TOT. MINUTI]]-Tabella1[[#This Row],[FERMO MACCHINA]]</f>
        <v>240</v>
      </c>
      <c r="Z1429" s="6">
        <f>ROUNDDOWN(Tabella1[[#This Row],[DIFFERENZA EFFETTIVA - SCARTI]]/Tabella1[[#This Row],[TEMPO EFFETTIVO]]*60,0)</f>
        <v>875</v>
      </c>
    </row>
    <row r="1430" spans="1:27" x14ac:dyDescent="0.25">
      <c r="A1430" s="1">
        <v>44753</v>
      </c>
      <c r="B1430">
        <v>2</v>
      </c>
      <c r="C1430" s="6" t="str">
        <f>VLOOKUP(Tabella1[[#This Row],[COD. OPERATORE]],Tabella3[],2,FALSE)</f>
        <v>DAVIDE</v>
      </c>
      <c r="D1430" t="s">
        <v>54</v>
      </c>
      <c r="E1430" t="s">
        <v>487</v>
      </c>
      <c r="F1430" t="s">
        <v>64</v>
      </c>
      <c r="G1430" s="6" t="str">
        <f>VLOOKUP(Tabella1[[#This Row],[COD. MACCHINA]],Tabella35[],2,FALSE)</f>
        <v>MANUALE</v>
      </c>
      <c r="H1430">
        <v>3500</v>
      </c>
      <c r="I1430">
        <v>4000</v>
      </c>
      <c r="J1430" s="6">
        <f>Tabella1[[#This Row],[ASS. FINALI]]-Tabella1[[#This Row],[ASS.INIZIALI]]</f>
        <v>500</v>
      </c>
      <c r="K1430" t="s">
        <v>20</v>
      </c>
      <c r="M1430" s="6">
        <f>ROUNDDOWN(IF(Tabella1[[#This Row],[DOPPIO OPERATORE '[SI/NO']]]="SI",Tabella1[[#This Row],[DIFFERENZA]]/2,Tabella1[[#This Row],[DIFFERENZA]]),0)</f>
        <v>500</v>
      </c>
      <c r="O1430" s="6">
        <f>Tabella1[[#This Row],[DIFFERENZA EFFETTIVA SE DOPPIO OPERATORE]]-Tabella1[[#This Row],[SCARTI]]</f>
        <v>500</v>
      </c>
      <c r="P1430" s="4">
        <v>0.58333333333333337</v>
      </c>
      <c r="Q1430" s="4">
        <v>0.625</v>
      </c>
      <c r="R1430" s="5">
        <f>Tabella1[[#This Row],[ORA FINE MATTINA]]-Tabella1[[#This Row],[ORA INIZIO MATTINA]]</f>
        <v>4.166666666666663E-2</v>
      </c>
      <c r="S1430" s="4"/>
      <c r="T1430" s="4"/>
      <c r="U1430" s="5">
        <f>Tabella1[[#This Row],[ORA FINE POMERIGGIO]]-Tabella1[[#This Row],[ORA INIZIO POMERIGGIO]]</f>
        <v>0</v>
      </c>
      <c r="V1430" s="5">
        <f>Tabella1[[#This Row],[TOT. TEMPO POMERIGGIO]]+Tabella1[[#This Row],[TOT. TEMPO MATTINA]]</f>
        <v>4.166666666666663E-2</v>
      </c>
      <c r="W1430" s="7">
        <f>((HOUR(Tabella1[[#This Row],[TOT. ORE]])*60)+MINUTE(Tabella1[[#This Row],[TOT. ORE]]))</f>
        <v>60</v>
      </c>
      <c r="Y1430" s="6">
        <f>Tabella1[[#This Row],[TOT. MINUTI]]-Tabella1[[#This Row],[FERMO MACCHINA]]</f>
        <v>60</v>
      </c>
      <c r="Z1430" s="6">
        <f>ROUNDDOWN(Tabella1[[#This Row],[DIFFERENZA EFFETTIVA - SCARTI]]/Tabella1[[#This Row],[TEMPO EFFETTIVO]]*60,0)</f>
        <v>500</v>
      </c>
    </row>
    <row r="1431" spans="1:27" x14ac:dyDescent="0.25">
      <c r="A1431" s="1">
        <v>44754</v>
      </c>
      <c r="B1431">
        <v>2</v>
      </c>
      <c r="C1431" s="6" t="str">
        <f>VLOOKUP(Tabella1[[#This Row],[COD. OPERATORE]],Tabella3[],2,FALSE)</f>
        <v>DAVIDE</v>
      </c>
      <c r="D1431" t="s">
        <v>56</v>
      </c>
      <c r="E1431" t="s">
        <v>488</v>
      </c>
      <c r="F1431" t="s">
        <v>64</v>
      </c>
      <c r="G1431" s="6" t="str">
        <f>VLOOKUP(Tabella1[[#This Row],[COD. MACCHINA]],Tabella35[],2,FALSE)</f>
        <v>MANUALE</v>
      </c>
      <c r="H1431">
        <v>0</v>
      </c>
      <c r="I1431">
        <v>27</v>
      </c>
      <c r="J1431" s="6">
        <f>Tabella1[[#This Row],[ASS. FINALI]]-Tabella1[[#This Row],[ASS.INIZIALI]]</f>
        <v>27</v>
      </c>
      <c r="K1431" t="s">
        <v>20</v>
      </c>
      <c r="M1431" s="6">
        <f>ROUNDDOWN(IF(Tabella1[[#This Row],[DOPPIO OPERATORE '[SI/NO']]]="SI",Tabella1[[#This Row],[DIFFERENZA]]/2,Tabella1[[#This Row],[DIFFERENZA]]),0)</f>
        <v>27</v>
      </c>
      <c r="O1431" s="6">
        <f>Tabella1[[#This Row],[DIFFERENZA EFFETTIVA SE DOPPIO OPERATORE]]-Tabella1[[#This Row],[SCARTI]]</f>
        <v>27</v>
      </c>
      <c r="P1431" s="4">
        <v>0.66666666666666663</v>
      </c>
      <c r="Q1431" s="4">
        <v>0.75</v>
      </c>
      <c r="R1431" s="5">
        <f>Tabella1[[#This Row],[ORA FINE MATTINA]]-Tabella1[[#This Row],[ORA INIZIO MATTINA]]</f>
        <v>8.333333333333337E-2</v>
      </c>
      <c r="S1431" s="4"/>
      <c r="T1431" s="4"/>
      <c r="U1431" s="5">
        <f>Tabella1[[#This Row],[ORA FINE POMERIGGIO]]-Tabella1[[#This Row],[ORA INIZIO POMERIGGIO]]</f>
        <v>0</v>
      </c>
      <c r="V1431" s="5">
        <f>Tabella1[[#This Row],[TOT. TEMPO POMERIGGIO]]+Tabella1[[#This Row],[TOT. TEMPO MATTINA]]</f>
        <v>8.333333333333337E-2</v>
      </c>
      <c r="W1431" s="7">
        <f>((HOUR(Tabella1[[#This Row],[TOT. ORE]])*60)+MINUTE(Tabella1[[#This Row],[TOT. ORE]]))</f>
        <v>120</v>
      </c>
      <c r="Y1431" s="6">
        <f>Tabella1[[#This Row],[TOT. MINUTI]]-Tabella1[[#This Row],[FERMO MACCHINA]]</f>
        <v>120</v>
      </c>
      <c r="Z1431" s="6">
        <f>ROUNDDOWN(Tabella1[[#This Row],[DIFFERENZA EFFETTIVA - SCARTI]]/Tabella1[[#This Row],[TEMPO EFFETTIVO]]*60,0)</f>
        <v>13</v>
      </c>
    </row>
    <row r="1432" spans="1:27" x14ac:dyDescent="0.25">
      <c r="A1432" s="1">
        <v>44755</v>
      </c>
      <c r="B1432">
        <v>2</v>
      </c>
      <c r="C1432" s="6" t="str">
        <f>VLOOKUP(Tabella1[[#This Row],[COD. OPERATORE]],Tabella3[],2,FALSE)</f>
        <v>DAVIDE</v>
      </c>
      <c r="D1432" t="s">
        <v>54</v>
      </c>
      <c r="E1432" t="s">
        <v>487</v>
      </c>
      <c r="F1432" t="s">
        <v>64</v>
      </c>
      <c r="G1432" s="6" t="str">
        <f>VLOOKUP(Tabella1[[#This Row],[COD. MACCHINA]],Tabella35[],2,FALSE)</f>
        <v>MANUALE</v>
      </c>
      <c r="H1432">
        <v>4000</v>
      </c>
      <c r="I1432">
        <v>7000</v>
      </c>
      <c r="J1432" s="6">
        <f>Tabella1[[#This Row],[ASS. FINALI]]-Tabella1[[#This Row],[ASS.INIZIALI]]</f>
        <v>3000</v>
      </c>
      <c r="K1432" t="s">
        <v>20</v>
      </c>
      <c r="M1432" s="6">
        <f>ROUNDDOWN(IF(Tabella1[[#This Row],[DOPPIO OPERATORE '[SI/NO']]]="SI",Tabella1[[#This Row],[DIFFERENZA]]/2,Tabella1[[#This Row],[DIFFERENZA]]),0)</f>
        <v>3000</v>
      </c>
      <c r="O1432" s="6">
        <f>Tabella1[[#This Row],[DIFFERENZA EFFETTIVA SE DOPPIO OPERATORE]]-Tabella1[[#This Row],[SCARTI]]</f>
        <v>3000</v>
      </c>
      <c r="P1432" s="4">
        <v>0.33333333333333331</v>
      </c>
      <c r="Q1432" s="4">
        <v>0.5</v>
      </c>
      <c r="R1432" s="5">
        <f>Tabella1[[#This Row],[ORA FINE MATTINA]]-Tabella1[[#This Row],[ORA INIZIO MATTINA]]</f>
        <v>0.16666666666666669</v>
      </c>
      <c r="S1432" s="4"/>
      <c r="T1432" s="4"/>
      <c r="U1432" s="5">
        <f>Tabella1[[#This Row],[ORA FINE POMERIGGIO]]-Tabella1[[#This Row],[ORA INIZIO POMERIGGIO]]</f>
        <v>0</v>
      </c>
      <c r="V1432" s="5">
        <f>Tabella1[[#This Row],[TOT. TEMPO POMERIGGIO]]+Tabella1[[#This Row],[TOT. TEMPO MATTINA]]</f>
        <v>0.16666666666666669</v>
      </c>
      <c r="W1432" s="7">
        <f>((HOUR(Tabella1[[#This Row],[TOT. ORE]])*60)+MINUTE(Tabella1[[#This Row],[TOT. ORE]]))</f>
        <v>240</v>
      </c>
      <c r="Y1432" s="6">
        <f>Tabella1[[#This Row],[TOT. MINUTI]]-Tabella1[[#This Row],[FERMO MACCHINA]]</f>
        <v>240</v>
      </c>
      <c r="Z1432" s="6">
        <f>ROUNDDOWN(Tabella1[[#This Row],[DIFFERENZA EFFETTIVA - SCARTI]]/Tabella1[[#This Row],[TEMPO EFFETTIVO]]*60,0)</f>
        <v>750</v>
      </c>
    </row>
    <row r="1433" spans="1:27" x14ac:dyDescent="0.25">
      <c r="A1433" s="1">
        <v>44755</v>
      </c>
      <c r="B1433">
        <v>2</v>
      </c>
      <c r="C1433" s="6" t="str">
        <f>VLOOKUP(Tabella1[[#This Row],[COD. OPERATORE]],Tabella3[],2,FALSE)</f>
        <v>DAVIDE</v>
      </c>
      <c r="D1433" t="s">
        <v>56</v>
      </c>
      <c r="E1433" t="s">
        <v>489</v>
      </c>
      <c r="F1433">
        <v>12</v>
      </c>
      <c r="G1433" s="6" t="str">
        <f>VLOOKUP(Tabella1[[#This Row],[COD. MACCHINA]],Tabella35[],2,FALSE)</f>
        <v>FRESA matr.550/6</v>
      </c>
      <c r="H1433">
        <v>0</v>
      </c>
      <c r="I1433">
        <v>910</v>
      </c>
      <c r="J1433" s="6">
        <f>Tabella1[[#This Row],[ASS. FINALI]]-Tabella1[[#This Row],[ASS.INIZIALI]]</f>
        <v>910</v>
      </c>
      <c r="K1433" t="s">
        <v>20</v>
      </c>
      <c r="M1433" s="6">
        <f>ROUNDDOWN(IF(Tabella1[[#This Row],[DOPPIO OPERATORE '[SI/NO']]]="SI",Tabella1[[#This Row],[DIFFERENZA]]/2,Tabella1[[#This Row],[DIFFERENZA]]),0)</f>
        <v>910</v>
      </c>
      <c r="O1433" s="6">
        <f>Tabella1[[#This Row],[DIFFERENZA EFFETTIVA SE DOPPIO OPERATORE]]-Tabella1[[#This Row],[SCARTI]]</f>
        <v>910</v>
      </c>
      <c r="P1433" s="4">
        <v>0.58333333333333337</v>
      </c>
      <c r="Q1433" s="4">
        <v>0.70833333333333337</v>
      </c>
      <c r="R1433" s="5">
        <f>Tabella1[[#This Row],[ORA FINE MATTINA]]-Tabella1[[#This Row],[ORA INIZIO MATTINA]]</f>
        <v>0.125</v>
      </c>
      <c r="S1433" s="4"/>
      <c r="T1433" s="4"/>
      <c r="U1433" s="5">
        <f>Tabella1[[#This Row],[ORA FINE POMERIGGIO]]-Tabella1[[#This Row],[ORA INIZIO POMERIGGIO]]</f>
        <v>0</v>
      </c>
      <c r="V1433" s="5">
        <f>Tabella1[[#This Row],[TOT. TEMPO POMERIGGIO]]+Tabella1[[#This Row],[TOT. TEMPO MATTINA]]</f>
        <v>0.125</v>
      </c>
      <c r="W1433" s="7">
        <f>((HOUR(Tabella1[[#This Row],[TOT. ORE]])*60)+MINUTE(Tabella1[[#This Row],[TOT. ORE]]))</f>
        <v>180</v>
      </c>
      <c r="Y1433" s="6">
        <f>Tabella1[[#This Row],[TOT. MINUTI]]-Tabella1[[#This Row],[FERMO MACCHINA]]</f>
        <v>180</v>
      </c>
      <c r="Z1433" s="6">
        <f>ROUNDDOWN(Tabella1[[#This Row],[DIFFERENZA EFFETTIVA - SCARTI]]/Tabella1[[#This Row],[TEMPO EFFETTIVO]]*60,0)</f>
        <v>303</v>
      </c>
    </row>
    <row r="1434" spans="1:27" x14ac:dyDescent="0.25">
      <c r="A1434" s="1">
        <v>44756</v>
      </c>
      <c r="B1434">
        <v>2</v>
      </c>
      <c r="C1434" s="6" t="str">
        <f>VLOOKUP(Tabella1[[#This Row],[COD. OPERATORE]],Tabella3[],2,FALSE)</f>
        <v>DAVIDE</v>
      </c>
      <c r="D1434" t="s">
        <v>56</v>
      </c>
      <c r="E1434" t="s">
        <v>489</v>
      </c>
      <c r="F1434">
        <v>12</v>
      </c>
      <c r="G1434" s="6" t="str">
        <f>VLOOKUP(Tabella1[[#This Row],[COD. MACCHINA]],Tabella35[],2,FALSE)</f>
        <v>FRESA matr.550/6</v>
      </c>
      <c r="H1434">
        <v>910</v>
      </c>
      <c r="I1434">
        <v>2400</v>
      </c>
      <c r="J1434" s="6">
        <f>Tabella1[[#This Row],[ASS. FINALI]]-Tabella1[[#This Row],[ASS.INIZIALI]]</f>
        <v>1490</v>
      </c>
      <c r="K1434" t="s">
        <v>20</v>
      </c>
      <c r="M1434" s="6">
        <f>ROUNDDOWN(IF(Tabella1[[#This Row],[DOPPIO OPERATORE '[SI/NO']]]="SI",Tabella1[[#This Row],[DIFFERENZA]]/2,Tabella1[[#This Row],[DIFFERENZA]]),0)</f>
        <v>1490</v>
      </c>
      <c r="O1434" s="6">
        <f>Tabella1[[#This Row],[DIFFERENZA EFFETTIVA SE DOPPIO OPERATORE]]-Tabella1[[#This Row],[SCARTI]]</f>
        <v>1490</v>
      </c>
      <c r="P1434" s="4">
        <v>0.33333333333333331</v>
      </c>
      <c r="Q1434" s="4">
        <v>0.5</v>
      </c>
      <c r="R1434" s="5">
        <f>Tabella1[[#This Row],[ORA FINE MATTINA]]-Tabella1[[#This Row],[ORA INIZIO MATTINA]]</f>
        <v>0.16666666666666669</v>
      </c>
      <c r="S1434" s="4"/>
      <c r="T1434" s="4"/>
      <c r="U1434" s="5">
        <f>Tabella1[[#This Row],[ORA FINE POMERIGGIO]]-Tabella1[[#This Row],[ORA INIZIO POMERIGGIO]]</f>
        <v>0</v>
      </c>
      <c r="V1434" s="5">
        <f>Tabella1[[#This Row],[TOT. TEMPO POMERIGGIO]]+Tabella1[[#This Row],[TOT. TEMPO MATTINA]]</f>
        <v>0.16666666666666669</v>
      </c>
      <c r="W1434" s="7">
        <f>((HOUR(Tabella1[[#This Row],[TOT. ORE]])*60)+MINUTE(Tabella1[[#This Row],[TOT. ORE]]))</f>
        <v>240</v>
      </c>
      <c r="Y1434" s="6">
        <f>Tabella1[[#This Row],[TOT. MINUTI]]-Tabella1[[#This Row],[FERMO MACCHINA]]</f>
        <v>240</v>
      </c>
      <c r="Z1434" s="6">
        <f>ROUNDDOWN(Tabella1[[#This Row],[DIFFERENZA EFFETTIVA - SCARTI]]/Tabella1[[#This Row],[TEMPO EFFETTIVO]]*60,0)</f>
        <v>372</v>
      </c>
    </row>
    <row r="1435" spans="1:27" x14ac:dyDescent="0.25">
      <c r="A1435" s="1">
        <v>44756</v>
      </c>
      <c r="B1435">
        <v>2</v>
      </c>
      <c r="C1435" s="6" t="str">
        <f>VLOOKUP(Tabella1[[#This Row],[COD. OPERATORE]],Tabella3[],2,FALSE)</f>
        <v>DAVIDE</v>
      </c>
      <c r="D1435" t="s">
        <v>56</v>
      </c>
      <c r="E1435" t="s">
        <v>489</v>
      </c>
      <c r="F1435">
        <v>12</v>
      </c>
      <c r="G1435" s="6" t="str">
        <f>VLOOKUP(Tabella1[[#This Row],[COD. MACCHINA]],Tabella35[],2,FALSE)</f>
        <v>FRESA matr.550/6</v>
      </c>
      <c r="H1435">
        <v>2400</v>
      </c>
      <c r="I1435">
        <v>3385</v>
      </c>
      <c r="J1435" s="6">
        <f>Tabella1[[#This Row],[ASS. FINALI]]-Tabella1[[#This Row],[ASS.INIZIALI]]</f>
        <v>985</v>
      </c>
      <c r="K1435" t="s">
        <v>20</v>
      </c>
      <c r="M1435" s="6">
        <f>ROUNDDOWN(IF(Tabella1[[#This Row],[DOPPIO OPERATORE '[SI/NO']]]="SI",Tabella1[[#This Row],[DIFFERENZA]]/2,Tabella1[[#This Row],[DIFFERENZA]]),0)</f>
        <v>985</v>
      </c>
      <c r="O1435" s="6">
        <f>Tabella1[[#This Row],[DIFFERENZA EFFETTIVA SE DOPPIO OPERATORE]]-Tabella1[[#This Row],[SCARTI]]</f>
        <v>985</v>
      </c>
      <c r="P1435" s="4">
        <v>0.58333333333333337</v>
      </c>
      <c r="Q1435" s="4">
        <v>0.6875</v>
      </c>
      <c r="R1435" s="5">
        <f>Tabella1[[#This Row],[ORA FINE MATTINA]]-Tabella1[[#This Row],[ORA INIZIO MATTINA]]</f>
        <v>0.10416666666666663</v>
      </c>
      <c r="S1435" s="4"/>
      <c r="T1435" s="4"/>
      <c r="U1435" s="5">
        <f>Tabella1[[#This Row],[ORA FINE POMERIGGIO]]-Tabella1[[#This Row],[ORA INIZIO POMERIGGIO]]</f>
        <v>0</v>
      </c>
      <c r="V1435" s="5">
        <f>Tabella1[[#This Row],[TOT. TEMPO POMERIGGIO]]+Tabella1[[#This Row],[TOT. TEMPO MATTINA]]</f>
        <v>0.10416666666666663</v>
      </c>
      <c r="W1435" s="7">
        <f>((HOUR(Tabella1[[#This Row],[TOT. ORE]])*60)+MINUTE(Tabella1[[#This Row],[TOT. ORE]]))</f>
        <v>150</v>
      </c>
      <c r="Y1435" s="6">
        <f>Tabella1[[#This Row],[TOT. MINUTI]]-Tabella1[[#This Row],[FERMO MACCHINA]]</f>
        <v>150</v>
      </c>
      <c r="Z1435" s="6">
        <f>ROUNDDOWN(Tabella1[[#This Row],[DIFFERENZA EFFETTIVA - SCARTI]]/Tabella1[[#This Row],[TEMPO EFFETTIVO]]*60,0)</f>
        <v>394</v>
      </c>
    </row>
    <row r="1436" spans="1:27" x14ac:dyDescent="0.25">
      <c r="A1436" s="1">
        <v>44756</v>
      </c>
      <c r="B1436">
        <v>2</v>
      </c>
      <c r="C1436" s="6" t="str">
        <f>VLOOKUP(Tabella1[[#This Row],[COD. OPERATORE]],Tabella3[],2,FALSE)</f>
        <v>DAVIDE</v>
      </c>
      <c r="D1436" t="s">
        <v>56</v>
      </c>
      <c r="E1436" t="s">
        <v>118</v>
      </c>
      <c r="F1436">
        <v>12</v>
      </c>
      <c r="G1436" s="6" t="str">
        <f>VLOOKUP(Tabella1[[#This Row],[COD. MACCHINA]],Tabella35[],2,FALSE)</f>
        <v>FRESA matr.550/6</v>
      </c>
      <c r="H1436">
        <v>0</v>
      </c>
      <c r="I1436">
        <v>550</v>
      </c>
      <c r="J1436" s="6">
        <f>Tabella1[[#This Row],[ASS. FINALI]]-Tabella1[[#This Row],[ASS.INIZIALI]]</f>
        <v>550</v>
      </c>
      <c r="K1436" t="s">
        <v>20</v>
      </c>
      <c r="M1436" s="6">
        <f>ROUNDDOWN(IF(Tabella1[[#This Row],[DOPPIO OPERATORE '[SI/NO']]]="SI",Tabella1[[#This Row],[DIFFERENZA]]/2,Tabella1[[#This Row],[DIFFERENZA]]),0)</f>
        <v>550</v>
      </c>
      <c r="O1436" s="6">
        <f>Tabella1[[#This Row],[DIFFERENZA EFFETTIVA SE DOPPIO OPERATORE]]-Tabella1[[#This Row],[SCARTI]]</f>
        <v>550</v>
      </c>
      <c r="P1436" s="4">
        <v>0.69791666666666663</v>
      </c>
      <c r="Q1436" s="4">
        <v>0.75</v>
      </c>
      <c r="R1436" s="5">
        <f>Tabella1[[#This Row],[ORA FINE MATTINA]]-Tabella1[[#This Row],[ORA INIZIO MATTINA]]</f>
        <v>5.208333333333337E-2</v>
      </c>
      <c r="S1436" s="4"/>
      <c r="T1436" s="4"/>
      <c r="U1436" s="5">
        <f>Tabella1[[#This Row],[ORA FINE POMERIGGIO]]-Tabella1[[#This Row],[ORA INIZIO POMERIGGIO]]</f>
        <v>0</v>
      </c>
      <c r="V1436" s="5">
        <f>Tabella1[[#This Row],[TOT. TEMPO POMERIGGIO]]+Tabella1[[#This Row],[TOT. TEMPO MATTINA]]</f>
        <v>5.208333333333337E-2</v>
      </c>
      <c r="W1436" s="7">
        <f>((HOUR(Tabella1[[#This Row],[TOT. ORE]])*60)+MINUTE(Tabella1[[#This Row],[TOT. ORE]]))</f>
        <v>75</v>
      </c>
      <c r="Y1436" s="6">
        <f>Tabella1[[#This Row],[TOT. MINUTI]]-Tabella1[[#This Row],[FERMO MACCHINA]]</f>
        <v>75</v>
      </c>
      <c r="Z1436" s="6">
        <f>ROUNDDOWN(Tabella1[[#This Row],[DIFFERENZA EFFETTIVA - SCARTI]]/Tabella1[[#This Row],[TEMPO EFFETTIVO]]*60,0)</f>
        <v>440</v>
      </c>
    </row>
    <row r="1437" spans="1:27" x14ac:dyDescent="0.25">
      <c r="A1437" s="1">
        <v>44753</v>
      </c>
      <c r="B1437">
        <v>32</v>
      </c>
      <c r="C1437" s="6" t="str">
        <f>VLOOKUP(Tabella1[[#This Row],[COD. OPERATORE]],Tabella3[],2,FALSE)</f>
        <v>ALESSANDRA</v>
      </c>
      <c r="D1437" t="s">
        <v>262</v>
      </c>
      <c r="E1437" t="s">
        <v>69</v>
      </c>
      <c r="F1437">
        <v>7</v>
      </c>
      <c r="G1437" s="6" t="str">
        <f>VLOOKUP(Tabella1[[#This Row],[COD. MACCHINA]],Tabella35[],2,FALSE)</f>
        <v>MSA matr.2316</v>
      </c>
      <c r="H1437">
        <v>2452732</v>
      </c>
      <c r="I1437">
        <v>2453142</v>
      </c>
      <c r="J1437" s="6">
        <f>Tabella1[[#This Row],[ASS. FINALI]]-Tabella1[[#This Row],[ASS.INIZIALI]]</f>
        <v>410</v>
      </c>
      <c r="K1437" t="s">
        <v>20</v>
      </c>
      <c r="M1437" s="6">
        <f>ROUNDDOWN(IF(Tabella1[[#This Row],[DOPPIO OPERATORE '[SI/NO']]]="SI",Tabella1[[#This Row],[DIFFERENZA]]/2,Tabella1[[#This Row],[DIFFERENZA]]),0)</f>
        <v>410</v>
      </c>
      <c r="O1437" s="6">
        <f>Tabella1[[#This Row],[DIFFERENZA EFFETTIVA SE DOPPIO OPERATORE]]-Tabella1[[#This Row],[SCARTI]]</f>
        <v>410</v>
      </c>
      <c r="P1437" s="4">
        <v>0.39583333333333331</v>
      </c>
      <c r="Q1437" s="4">
        <v>0.46527777777777773</v>
      </c>
      <c r="R1437" s="5">
        <f>Tabella1[[#This Row],[ORA FINE MATTINA]]-Tabella1[[#This Row],[ORA INIZIO MATTINA]]</f>
        <v>6.944444444444442E-2</v>
      </c>
      <c r="S1437" s="4"/>
      <c r="T1437" s="4"/>
      <c r="U1437" s="5">
        <f>Tabella1[[#This Row],[ORA FINE POMERIGGIO]]-Tabella1[[#This Row],[ORA INIZIO POMERIGGIO]]</f>
        <v>0</v>
      </c>
      <c r="V1437" s="5">
        <f>Tabella1[[#This Row],[TOT. TEMPO POMERIGGIO]]+Tabella1[[#This Row],[TOT. TEMPO MATTINA]]</f>
        <v>6.944444444444442E-2</v>
      </c>
      <c r="W1437" s="7">
        <f>((HOUR(Tabella1[[#This Row],[TOT. ORE]])*60)+MINUTE(Tabella1[[#This Row],[TOT. ORE]]))</f>
        <v>100</v>
      </c>
      <c r="Y1437" s="6">
        <f>Tabella1[[#This Row],[TOT. MINUTI]]-Tabella1[[#This Row],[FERMO MACCHINA]]</f>
        <v>100</v>
      </c>
      <c r="Z1437" s="6">
        <f>ROUNDDOWN(Tabella1[[#This Row],[DIFFERENZA EFFETTIVA - SCARTI]]/Tabella1[[#This Row],[TEMPO EFFETTIVO]]*60,0)</f>
        <v>246</v>
      </c>
      <c r="AA1437" t="s">
        <v>393</v>
      </c>
    </row>
    <row r="1438" spans="1:27" x14ac:dyDescent="0.25">
      <c r="A1438" s="1">
        <v>44753</v>
      </c>
      <c r="B1438">
        <v>32</v>
      </c>
      <c r="C1438" s="6" t="str">
        <f>VLOOKUP(Tabella1[[#This Row],[COD. OPERATORE]],Tabella3[],2,FALSE)</f>
        <v>ALESSANDRA</v>
      </c>
      <c r="D1438" t="s">
        <v>82</v>
      </c>
      <c r="E1438" t="s">
        <v>254</v>
      </c>
      <c r="F1438" t="s">
        <v>64</v>
      </c>
      <c r="G1438" s="6" t="str">
        <f>VLOOKUP(Tabella1[[#This Row],[COD. MACCHINA]],Tabella35[],2,FALSE)</f>
        <v>MANUALE</v>
      </c>
      <c r="H1438">
        <v>0</v>
      </c>
      <c r="I1438">
        <v>1020</v>
      </c>
      <c r="J1438" s="6">
        <f>Tabella1[[#This Row],[ASS. FINALI]]-Tabella1[[#This Row],[ASS.INIZIALI]]</f>
        <v>1020</v>
      </c>
      <c r="K1438" t="s">
        <v>20</v>
      </c>
      <c r="M1438" s="6">
        <f>ROUNDDOWN(IF(Tabella1[[#This Row],[DOPPIO OPERATORE '[SI/NO']]]="SI",Tabella1[[#This Row],[DIFFERENZA]]/2,Tabella1[[#This Row],[DIFFERENZA]]),0)</f>
        <v>1020</v>
      </c>
      <c r="O1438" s="6">
        <f>Tabella1[[#This Row],[DIFFERENZA EFFETTIVA SE DOPPIO OPERATORE]]-Tabella1[[#This Row],[SCARTI]]</f>
        <v>1020</v>
      </c>
      <c r="P1438" s="4">
        <v>0.46527777777777773</v>
      </c>
      <c r="Q1438" s="4">
        <v>0.5</v>
      </c>
      <c r="R1438" s="5">
        <f>Tabella1[[#This Row],[ORA FINE MATTINA]]-Tabella1[[#This Row],[ORA INIZIO MATTINA]]</f>
        <v>3.4722222222222265E-2</v>
      </c>
      <c r="S1438" s="4">
        <v>0.5625</v>
      </c>
      <c r="T1438" s="4">
        <v>0.72916666666666663</v>
      </c>
      <c r="U1438" s="5">
        <f>Tabella1[[#This Row],[ORA FINE POMERIGGIO]]-Tabella1[[#This Row],[ORA INIZIO POMERIGGIO]]</f>
        <v>0.16666666666666663</v>
      </c>
      <c r="V1438" s="5">
        <f>Tabella1[[#This Row],[TOT. TEMPO POMERIGGIO]]+Tabella1[[#This Row],[TOT. TEMPO MATTINA]]</f>
        <v>0.2013888888888889</v>
      </c>
      <c r="W1438" s="7">
        <f>((HOUR(Tabella1[[#This Row],[TOT. ORE]])*60)+MINUTE(Tabella1[[#This Row],[TOT. ORE]]))</f>
        <v>290</v>
      </c>
      <c r="Y1438" s="6">
        <f>Tabella1[[#This Row],[TOT. MINUTI]]-Tabella1[[#This Row],[FERMO MACCHINA]]</f>
        <v>290</v>
      </c>
      <c r="Z1438" s="6">
        <f>ROUNDDOWN(Tabella1[[#This Row],[DIFFERENZA EFFETTIVA - SCARTI]]/Tabella1[[#This Row],[TEMPO EFFETTIVO]]*60,0)</f>
        <v>211</v>
      </c>
    </row>
    <row r="1439" spans="1:27" x14ac:dyDescent="0.25">
      <c r="A1439" s="1">
        <v>44754</v>
      </c>
      <c r="B1439">
        <v>32</v>
      </c>
      <c r="C1439" s="6" t="str">
        <f>VLOOKUP(Tabella1[[#This Row],[COD. OPERATORE]],Tabella3[],2,FALSE)</f>
        <v>ALESSANDRA</v>
      </c>
      <c r="D1439" t="s">
        <v>82</v>
      </c>
      <c r="E1439" t="s">
        <v>254</v>
      </c>
      <c r="F1439" t="s">
        <v>64</v>
      </c>
      <c r="G1439" s="6" t="str">
        <f>VLOOKUP(Tabella1[[#This Row],[COD. MACCHINA]],Tabella35[],2,FALSE)</f>
        <v>MANUALE</v>
      </c>
      <c r="H1439">
        <v>1020</v>
      </c>
      <c r="I1439">
        <v>2270</v>
      </c>
      <c r="J1439" s="6">
        <f>Tabella1[[#This Row],[ASS. FINALI]]-Tabella1[[#This Row],[ASS.INIZIALI]]</f>
        <v>1250</v>
      </c>
      <c r="K1439" t="s">
        <v>20</v>
      </c>
      <c r="M1439" s="6">
        <f>ROUNDDOWN(IF(Tabella1[[#This Row],[DOPPIO OPERATORE '[SI/NO']]]="SI",Tabella1[[#This Row],[DIFFERENZA]]/2,Tabella1[[#This Row],[DIFFERENZA]]),0)</f>
        <v>1250</v>
      </c>
      <c r="O1439" s="6">
        <f>Tabella1[[#This Row],[DIFFERENZA EFFETTIVA SE DOPPIO OPERATORE]]-Tabella1[[#This Row],[SCARTI]]</f>
        <v>1250</v>
      </c>
      <c r="P1439" s="4">
        <v>0.33333333333333331</v>
      </c>
      <c r="Q1439" s="4">
        <v>0.5</v>
      </c>
      <c r="R1439" s="5">
        <f>Tabella1[[#This Row],[ORA FINE MATTINA]]-Tabella1[[#This Row],[ORA INIZIO MATTINA]]</f>
        <v>0.16666666666666669</v>
      </c>
      <c r="S1439" s="4">
        <v>0.5625</v>
      </c>
      <c r="T1439" s="4">
        <v>0.72916666666666663</v>
      </c>
      <c r="U1439" s="5">
        <f>Tabella1[[#This Row],[ORA FINE POMERIGGIO]]-Tabella1[[#This Row],[ORA INIZIO POMERIGGIO]]</f>
        <v>0.16666666666666663</v>
      </c>
      <c r="V1439" s="5">
        <f>Tabella1[[#This Row],[TOT. TEMPO POMERIGGIO]]+Tabella1[[#This Row],[TOT. TEMPO MATTINA]]</f>
        <v>0.33333333333333331</v>
      </c>
      <c r="W1439" s="7">
        <f>((HOUR(Tabella1[[#This Row],[TOT. ORE]])*60)+MINUTE(Tabella1[[#This Row],[TOT. ORE]]))</f>
        <v>480</v>
      </c>
      <c r="Y1439" s="6">
        <f>Tabella1[[#This Row],[TOT. MINUTI]]-Tabella1[[#This Row],[FERMO MACCHINA]]</f>
        <v>480</v>
      </c>
      <c r="Z1439" s="6">
        <f>ROUNDDOWN(Tabella1[[#This Row],[DIFFERENZA EFFETTIVA - SCARTI]]/Tabella1[[#This Row],[TEMPO EFFETTIVO]]*60,0)</f>
        <v>156</v>
      </c>
      <c r="AA1439" t="s">
        <v>490</v>
      </c>
    </row>
    <row r="1440" spans="1:27" x14ac:dyDescent="0.25">
      <c r="A1440" s="1">
        <v>44755</v>
      </c>
      <c r="B1440">
        <v>32</v>
      </c>
      <c r="C1440" s="6" t="str">
        <f>VLOOKUP(Tabella1[[#This Row],[COD. OPERATORE]],Tabella3[],2,FALSE)</f>
        <v>ALESSANDRA</v>
      </c>
      <c r="D1440" t="s">
        <v>82</v>
      </c>
      <c r="E1440" t="s">
        <v>254</v>
      </c>
      <c r="F1440" t="s">
        <v>64</v>
      </c>
      <c r="G1440" s="6" t="str">
        <f>VLOOKUP(Tabella1[[#This Row],[COD. MACCHINA]],Tabella35[],2,FALSE)</f>
        <v>MANUALE</v>
      </c>
      <c r="H1440">
        <v>2270</v>
      </c>
      <c r="I1440">
        <v>3600</v>
      </c>
      <c r="J1440" s="6">
        <f>Tabella1[[#This Row],[ASS. FINALI]]-Tabella1[[#This Row],[ASS.INIZIALI]]</f>
        <v>1330</v>
      </c>
      <c r="K1440" t="s">
        <v>20</v>
      </c>
      <c r="M1440" s="6">
        <f>ROUNDDOWN(IF(Tabella1[[#This Row],[DOPPIO OPERATORE '[SI/NO']]]="SI",Tabella1[[#This Row],[DIFFERENZA]]/2,Tabella1[[#This Row],[DIFFERENZA]]),0)</f>
        <v>1330</v>
      </c>
      <c r="O1440" s="6">
        <f>Tabella1[[#This Row],[DIFFERENZA EFFETTIVA SE DOPPIO OPERATORE]]-Tabella1[[#This Row],[SCARTI]]</f>
        <v>1330</v>
      </c>
      <c r="P1440" s="4">
        <v>0.33333333333333331</v>
      </c>
      <c r="Q1440" s="4">
        <v>0.5</v>
      </c>
      <c r="R1440" s="5">
        <f>Tabella1[[#This Row],[ORA FINE MATTINA]]-Tabella1[[#This Row],[ORA INIZIO MATTINA]]</f>
        <v>0.16666666666666669</v>
      </c>
      <c r="S1440" s="4">
        <v>0.5625</v>
      </c>
      <c r="T1440" s="4">
        <v>0.65277777777777779</v>
      </c>
      <c r="U1440" s="5">
        <f>Tabella1[[#This Row],[ORA FINE POMERIGGIO]]-Tabella1[[#This Row],[ORA INIZIO POMERIGGIO]]</f>
        <v>9.027777777777779E-2</v>
      </c>
      <c r="V1440" s="5">
        <f>Tabella1[[#This Row],[TOT. TEMPO POMERIGGIO]]+Tabella1[[#This Row],[TOT. TEMPO MATTINA]]</f>
        <v>0.25694444444444448</v>
      </c>
      <c r="W1440" s="7">
        <f>((HOUR(Tabella1[[#This Row],[TOT. ORE]])*60)+MINUTE(Tabella1[[#This Row],[TOT. ORE]]))</f>
        <v>370</v>
      </c>
      <c r="Y1440" s="6">
        <f>Tabella1[[#This Row],[TOT. MINUTI]]-Tabella1[[#This Row],[FERMO MACCHINA]]</f>
        <v>370</v>
      </c>
      <c r="Z1440" s="6">
        <f>ROUNDDOWN(Tabella1[[#This Row],[DIFFERENZA EFFETTIVA - SCARTI]]/Tabella1[[#This Row],[TEMPO EFFETTIVO]]*60,0)</f>
        <v>215</v>
      </c>
      <c r="AA1440" t="s">
        <v>490</v>
      </c>
    </row>
    <row r="1441" spans="1:27" x14ac:dyDescent="0.25">
      <c r="A1441" s="1">
        <v>44755</v>
      </c>
      <c r="B1441">
        <v>32</v>
      </c>
      <c r="C1441" s="6" t="str">
        <f>VLOOKUP(Tabella1[[#This Row],[COD. OPERATORE]],Tabella3[],2,FALSE)</f>
        <v>ALESSANDRA</v>
      </c>
      <c r="D1441" t="s">
        <v>82</v>
      </c>
      <c r="E1441" t="s">
        <v>252</v>
      </c>
      <c r="F1441" t="s">
        <v>64</v>
      </c>
      <c r="G1441" s="6" t="str">
        <f>VLOOKUP(Tabella1[[#This Row],[COD. MACCHINA]],Tabella35[],2,FALSE)</f>
        <v>MANUALE</v>
      </c>
      <c r="H1441">
        <v>1250</v>
      </c>
      <c r="I1441">
        <v>1560</v>
      </c>
      <c r="J1441" s="6">
        <f>Tabella1[[#This Row],[ASS. FINALI]]-Tabella1[[#This Row],[ASS.INIZIALI]]</f>
        <v>310</v>
      </c>
      <c r="K1441" t="s">
        <v>20</v>
      </c>
      <c r="M1441" s="6">
        <f>ROUNDDOWN(IF(Tabella1[[#This Row],[DOPPIO OPERATORE '[SI/NO']]]="SI",Tabella1[[#This Row],[DIFFERENZA]]/2,Tabella1[[#This Row],[DIFFERENZA]]),0)</f>
        <v>310</v>
      </c>
      <c r="O1441" s="6">
        <f>Tabella1[[#This Row],[DIFFERENZA EFFETTIVA SE DOPPIO OPERATORE]]-Tabella1[[#This Row],[SCARTI]]</f>
        <v>310</v>
      </c>
      <c r="P1441" s="4">
        <v>0.65277777777777779</v>
      </c>
      <c r="Q1441" s="4">
        <v>0.72916666666666663</v>
      </c>
      <c r="R1441" s="5">
        <f>Tabella1[[#This Row],[ORA FINE MATTINA]]-Tabella1[[#This Row],[ORA INIZIO MATTINA]]</f>
        <v>7.638888888888884E-2</v>
      </c>
      <c r="S1441" s="4"/>
      <c r="T1441" s="4"/>
      <c r="U1441" s="5">
        <f>Tabella1[[#This Row],[ORA FINE POMERIGGIO]]-Tabella1[[#This Row],[ORA INIZIO POMERIGGIO]]</f>
        <v>0</v>
      </c>
      <c r="V1441" s="5">
        <f>Tabella1[[#This Row],[TOT. TEMPO POMERIGGIO]]+Tabella1[[#This Row],[TOT. TEMPO MATTINA]]</f>
        <v>7.638888888888884E-2</v>
      </c>
      <c r="W1441" s="7">
        <f>((HOUR(Tabella1[[#This Row],[TOT. ORE]])*60)+MINUTE(Tabella1[[#This Row],[TOT. ORE]]))</f>
        <v>110</v>
      </c>
      <c r="Y1441" s="6">
        <f>Tabella1[[#This Row],[TOT. MINUTI]]-Tabella1[[#This Row],[FERMO MACCHINA]]</f>
        <v>110</v>
      </c>
      <c r="Z1441" s="6">
        <f>ROUNDDOWN(Tabella1[[#This Row],[DIFFERENZA EFFETTIVA - SCARTI]]/Tabella1[[#This Row],[TEMPO EFFETTIVO]]*60,0)</f>
        <v>169</v>
      </c>
    </row>
    <row r="1442" spans="1:27" x14ac:dyDescent="0.25">
      <c r="A1442" s="1">
        <v>44756</v>
      </c>
      <c r="B1442">
        <v>32</v>
      </c>
      <c r="C1442" s="6" t="str">
        <f>VLOOKUP(Tabella1[[#This Row],[COD. OPERATORE]],Tabella3[],2,FALSE)</f>
        <v>ALESSANDRA</v>
      </c>
      <c r="D1442" t="s">
        <v>82</v>
      </c>
      <c r="E1442" t="s">
        <v>252</v>
      </c>
      <c r="F1442" t="s">
        <v>64</v>
      </c>
      <c r="G1442" s="6" t="str">
        <f>VLOOKUP(Tabella1[[#This Row],[COD. MACCHINA]],Tabella35[],2,FALSE)</f>
        <v>MANUALE</v>
      </c>
      <c r="H1442">
        <v>1560</v>
      </c>
      <c r="I1442">
        <v>2596</v>
      </c>
      <c r="J1442" s="6">
        <f>Tabella1[[#This Row],[ASS. FINALI]]-Tabella1[[#This Row],[ASS.INIZIALI]]</f>
        <v>1036</v>
      </c>
      <c r="K1442" t="s">
        <v>20</v>
      </c>
      <c r="M1442" s="6">
        <f>ROUNDDOWN(IF(Tabella1[[#This Row],[DOPPIO OPERATORE '[SI/NO']]]="SI",Tabella1[[#This Row],[DIFFERENZA]]/2,Tabella1[[#This Row],[DIFFERENZA]]),0)</f>
        <v>1036</v>
      </c>
      <c r="O1442" s="6">
        <f>Tabella1[[#This Row],[DIFFERENZA EFFETTIVA SE DOPPIO OPERATORE]]-Tabella1[[#This Row],[SCARTI]]</f>
        <v>1036</v>
      </c>
      <c r="P1442" s="4">
        <v>0.38194444444444442</v>
      </c>
      <c r="Q1442" s="4">
        <v>0.5</v>
      </c>
      <c r="R1442" s="5">
        <f>Tabella1[[#This Row],[ORA FINE MATTINA]]-Tabella1[[#This Row],[ORA INIZIO MATTINA]]</f>
        <v>0.11805555555555558</v>
      </c>
      <c r="S1442" s="4">
        <v>0.5625</v>
      </c>
      <c r="T1442" s="4">
        <v>0.72916666666666663</v>
      </c>
      <c r="U1442" s="5">
        <f>Tabella1[[#This Row],[ORA FINE POMERIGGIO]]-Tabella1[[#This Row],[ORA INIZIO POMERIGGIO]]</f>
        <v>0.16666666666666663</v>
      </c>
      <c r="V1442" s="5">
        <f>Tabella1[[#This Row],[TOT. TEMPO POMERIGGIO]]+Tabella1[[#This Row],[TOT. TEMPO MATTINA]]</f>
        <v>0.28472222222222221</v>
      </c>
      <c r="W1442" s="7">
        <f>((HOUR(Tabella1[[#This Row],[TOT. ORE]])*60)+MINUTE(Tabella1[[#This Row],[TOT. ORE]]))</f>
        <v>410</v>
      </c>
      <c r="Y1442" s="6">
        <f>Tabella1[[#This Row],[TOT. MINUTI]]-Tabella1[[#This Row],[FERMO MACCHINA]]</f>
        <v>410</v>
      </c>
      <c r="Z1442" s="6">
        <f>ROUNDDOWN(Tabella1[[#This Row],[DIFFERENZA EFFETTIVA - SCARTI]]/Tabella1[[#This Row],[TEMPO EFFETTIVO]]*60,0)</f>
        <v>151</v>
      </c>
      <c r="AA1442" t="s">
        <v>490</v>
      </c>
    </row>
    <row r="1443" spans="1:27" x14ac:dyDescent="0.25">
      <c r="A1443" s="1">
        <v>44757</v>
      </c>
      <c r="B1443">
        <v>32</v>
      </c>
      <c r="C1443" s="6" t="str">
        <f>VLOOKUP(Tabella1[[#This Row],[COD. OPERATORE]],Tabella3[],2,FALSE)</f>
        <v>ALESSANDRA</v>
      </c>
      <c r="D1443" t="s">
        <v>491</v>
      </c>
      <c r="E1443" t="s">
        <v>492</v>
      </c>
      <c r="F1443">
        <v>7</v>
      </c>
      <c r="G1443" s="6" t="str">
        <f>VLOOKUP(Tabella1[[#This Row],[COD. MACCHINA]],Tabella35[],2,FALSE)</f>
        <v>MSA matr.2316</v>
      </c>
      <c r="H1443">
        <v>2460764</v>
      </c>
      <c r="I1443">
        <v>2461856</v>
      </c>
      <c r="J1443" s="6">
        <f>Tabella1[[#This Row],[ASS. FINALI]]-Tabella1[[#This Row],[ASS.INIZIALI]]</f>
        <v>1092</v>
      </c>
      <c r="K1443" t="s">
        <v>20</v>
      </c>
      <c r="L1443">
        <v>0</v>
      </c>
      <c r="M1443" s="6">
        <f>ROUNDDOWN(IF(Tabella1[[#This Row],[DOPPIO OPERATORE '[SI/NO']]]="SI",Tabella1[[#This Row],[DIFFERENZA]]/2,Tabella1[[#This Row],[DIFFERENZA]]),0)</f>
        <v>1092</v>
      </c>
      <c r="O1443" s="6">
        <f>Tabella1[[#This Row],[DIFFERENZA EFFETTIVA SE DOPPIO OPERATORE]]-Tabella1[[#This Row],[SCARTI]]</f>
        <v>1092</v>
      </c>
      <c r="P1443" s="4">
        <v>0.5625</v>
      </c>
      <c r="Q1443" s="4">
        <v>0.72916666666666663</v>
      </c>
      <c r="R1443" s="5">
        <f>Tabella1[[#This Row],[ORA FINE MATTINA]]-Tabella1[[#This Row],[ORA INIZIO MATTINA]]</f>
        <v>0.16666666666666663</v>
      </c>
      <c r="S1443" s="4"/>
      <c r="T1443" s="4"/>
      <c r="U1443" s="5">
        <f>Tabella1[[#This Row],[ORA FINE POMERIGGIO]]-Tabella1[[#This Row],[ORA INIZIO POMERIGGIO]]</f>
        <v>0</v>
      </c>
      <c r="V1443" s="5">
        <f>Tabella1[[#This Row],[TOT. TEMPO POMERIGGIO]]+Tabella1[[#This Row],[TOT. TEMPO MATTINA]]</f>
        <v>0.16666666666666663</v>
      </c>
      <c r="W1443" s="7">
        <f>((HOUR(Tabella1[[#This Row],[TOT. ORE]])*60)+MINUTE(Tabella1[[#This Row],[TOT. ORE]]))</f>
        <v>240</v>
      </c>
      <c r="Y1443" s="6">
        <f>Tabella1[[#This Row],[TOT. MINUTI]]-Tabella1[[#This Row],[FERMO MACCHINA]]</f>
        <v>240</v>
      </c>
      <c r="Z1443" s="6">
        <f>ROUNDDOWN(Tabella1[[#This Row],[DIFFERENZA EFFETTIVA - SCARTI]]/Tabella1[[#This Row],[TEMPO EFFETTIVO]]*60,0)</f>
        <v>273</v>
      </c>
    </row>
    <row r="1444" spans="1:27" x14ac:dyDescent="0.25">
      <c r="A1444" s="1">
        <v>44749</v>
      </c>
      <c r="B1444">
        <v>1</v>
      </c>
      <c r="C1444" s="6" t="str">
        <f>VLOOKUP(Tabella1[[#This Row],[COD. OPERATORE]],Tabella3[],2,FALSE)</f>
        <v>ROBY</v>
      </c>
      <c r="D1444" t="s">
        <v>56</v>
      </c>
      <c r="E1444" t="s">
        <v>261</v>
      </c>
      <c r="F1444">
        <v>12</v>
      </c>
      <c r="G1444" s="6" t="str">
        <f>VLOOKUP(Tabella1[[#This Row],[COD. MACCHINA]],Tabella35[],2,FALSE)</f>
        <v>FRESA matr.550/6</v>
      </c>
      <c r="H1444">
        <v>4000</v>
      </c>
      <c r="I1444">
        <v>8850</v>
      </c>
      <c r="J1444" s="6">
        <f>Tabella1[[#This Row],[ASS. FINALI]]-Tabella1[[#This Row],[ASS.INIZIALI]]</f>
        <v>4850</v>
      </c>
      <c r="K1444" t="s">
        <v>20</v>
      </c>
      <c r="M1444" s="6">
        <f>ROUNDDOWN(IF(Tabella1[[#This Row],[DOPPIO OPERATORE '[SI/NO']]]="SI",Tabella1[[#This Row],[DIFFERENZA]]/2,Tabella1[[#This Row],[DIFFERENZA]]),0)</f>
        <v>4850</v>
      </c>
      <c r="O1444" s="6">
        <f>Tabella1[[#This Row],[DIFFERENZA EFFETTIVA SE DOPPIO OPERATORE]]-Tabella1[[#This Row],[SCARTI]]</f>
        <v>4850</v>
      </c>
      <c r="P1444" s="4">
        <v>0.33333333333333331</v>
      </c>
      <c r="Q1444" s="4">
        <v>0.5</v>
      </c>
      <c r="R1444" s="5">
        <f>Tabella1[[#This Row],[ORA FINE MATTINA]]-Tabella1[[#This Row],[ORA INIZIO MATTINA]]</f>
        <v>0.16666666666666669</v>
      </c>
      <c r="S1444" s="4">
        <v>0.5625</v>
      </c>
      <c r="T1444" s="4">
        <v>0.72916666666666663</v>
      </c>
      <c r="U1444" s="5">
        <f>Tabella1[[#This Row],[ORA FINE POMERIGGIO]]-Tabella1[[#This Row],[ORA INIZIO POMERIGGIO]]</f>
        <v>0.16666666666666663</v>
      </c>
      <c r="V1444" s="5">
        <f>Tabella1[[#This Row],[TOT. TEMPO POMERIGGIO]]+Tabella1[[#This Row],[TOT. TEMPO MATTINA]]</f>
        <v>0.33333333333333331</v>
      </c>
      <c r="W1444" s="7">
        <f>((HOUR(Tabella1[[#This Row],[TOT. ORE]])*60)+MINUTE(Tabella1[[#This Row],[TOT. ORE]]))</f>
        <v>480</v>
      </c>
      <c r="Y1444" s="6">
        <f>Tabella1[[#This Row],[TOT. MINUTI]]-Tabella1[[#This Row],[FERMO MACCHINA]]</f>
        <v>480</v>
      </c>
      <c r="Z1444" s="6">
        <f>ROUNDDOWN(Tabella1[[#This Row],[DIFFERENZA EFFETTIVA - SCARTI]]/Tabella1[[#This Row],[TEMPO EFFETTIVO]]*60,0)</f>
        <v>606</v>
      </c>
    </row>
    <row r="1445" spans="1:27" x14ac:dyDescent="0.25">
      <c r="A1445" s="1">
        <v>44747</v>
      </c>
      <c r="B1445">
        <v>1</v>
      </c>
      <c r="C1445" s="6" t="str">
        <f>VLOOKUP(Tabella1[[#This Row],[COD. OPERATORE]],Tabella3[],2,FALSE)</f>
        <v>ROBY</v>
      </c>
      <c r="D1445" t="s">
        <v>56</v>
      </c>
      <c r="E1445" t="s">
        <v>73</v>
      </c>
      <c r="F1445" t="s">
        <v>64</v>
      </c>
      <c r="G1445" s="6" t="str">
        <f>VLOOKUP(Tabella1[[#This Row],[COD. MACCHINA]],Tabella35[],2,FALSE)</f>
        <v>MANUALE</v>
      </c>
      <c r="H1445">
        <v>190</v>
      </c>
      <c r="I1445">
        <v>2500</v>
      </c>
      <c r="J1445" s="6">
        <f>Tabella1[[#This Row],[ASS. FINALI]]-Tabella1[[#This Row],[ASS.INIZIALI]]</f>
        <v>2310</v>
      </c>
      <c r="K1445" t="s">
        <v>58</v>
      </c>
      <c r="L1445">
        <v>8</v>
      </c>
      <c r="M1445" s="6">
        <f>ROUNDDOWN(IF(Tabella1[[#This Row],[DOPPIO OPERATORE '[SI/NO']]]="SI",Tabella1[[#This Row],[DIFFERENZA]]/2,Tabella1[[#This Row],[DIFFERENZA]]),0)</f>
        <v>1155</v>
      </c>
      <c r="O1445" s="6">
        <f>Tabella1[[#This Row],[DIFFERENZA EFFETTIVA SE DOPPIO OPERATORE]]-Tabella1[[#This Row],[SCARTI]]</f>
        <v>1155</v>
      </c>
      <c r="P1445" s="4">
        <v>0.33333333333333331</v>
      </c>
      <c r="Q1445" s="4">
        <v>0.5</v>
      </c>
      <c r="R1445" s="5">
        <f>Tabella1[[#This Row],[ORA FINE MATTINA]]-Tabella1[[#This Row],[ORA INIZIO MATTINA]]</f>
        <v>0.16666666666666669</v>
      </c>
      <c r="S1445" s="4">
        <v>0.5625</v>
      </c>
      <c r="T1445" s="4">
        <v>0.6875</v>
      </c>
      <c r="U1445" s="5">
        <f>Tabella1[[#This Row],[ORA FINE POMERIGGIO]]-Tabella1[[#This Row],[ORA INIZIO POMERIGGIO]]</f>
        <v>0.125</v>
      </c>
      <c r="V1445" s="5">
        <f>Tabella1[[#This Row],[TOT. TEMPO POMERIGGIO]]+Tabella1[[#This Row],[TOT. TEMPO MATTINA]]</f>
        <v>0.29166666666666669</v>
      </c>
      <c r="W1445" s="7">
        <f>((HOUR(Tabella1[[#This Row],[TOT. ORE]])*60)+MINUTE(Tabella1[[#This Row],[TOT. ORE]]))</f>
        <v>420</v>
      </c>
      <c r="Y1445" s="6">
        <f>Tabella1[[#This Row],[TOT. MINUTI]]-Tabella1[[#This Row],[FERMO MACCHINA]]</f>
        <v>420</v>
      </c>
      <c r="Z1445" s="6">
        <f>ROUNDDOWN(Tabella1[[#This Row],[DIFFERENZA EFFETTIVA - SCARTI]]/Tabella1[[#This Row],[TEMPO EFFETTIVO]]*60,0)</f>
        <v>165</v>
      </c>
    </row>
    <row r="1446" spans="1:27" x14ac:dyDescent="0.25">
      <c r="A1446" s="1">
        <v>44747</v>
      </c>
      <c r="B1446">
        <v>1</v>
      </c>
      <c r="C1446" s="6" t="str">
        <f>VLOOKUP(Tabella1[[#This Row],[COD. OPERATORE]],Tabella3[],2,FALSE)</f>
        <v>ROBY</v>
      </c>
      <c r="D1446" t="s">
        <v>56</v>
      </c>
      <c r="E1446" t="s">
        <v>71</v>
      </c>
      <c r="F1446" t="s">
        <v>64</v>
      </c>
      <c r="G1446" s="6" t="str">
        <f>VLOOKUP(Tabella1[[#This Row],[COD. MACCHINA]],Tabella35[],2,FALSE)</f>
        <v>MANUALE</v>
      </c>
      <c r="H1446">
        <v>1150</v>
      </c>
      <c r="I1446">
        <v>1360</v>
      </c>
      <c r="J1446" s="6">
        <f>Tabella1[[#This Row],[ASS. FINALI]]-Tabella1[[#This Row],[ASS.INIZIALI]]</f>
        <v>210</v>
      </c>
      <c r="K1446" t="s">
        <v>20</v>
      </c>
      <c r="M1446" s="6">
        <f>ROUNDDOWN(IF(Tabella1[[#This Row],[DOPPIO OPERATORE '[SI/NO']]]="SI",Tabella1[[#This Row],[DIFFERENZA]]/2,Tabella1[[#This Row],[DIFFERENZA]]),0)</f>
        <v>210</v>
      </c>
      <c r="O1446" s="6">
        <f>Tabella1[[#This Row],[DIFFERENZA EFFETTIVA SE DOPPIO OPERATORE]]-Tabella1[[#This Row],[SCARTI]]</f>
        <v>210</v>
      </c>
      <c r="P1446" s="4">
        <v>0.6875</v>
      </c>
      <c r="Q1446" s="4">
        <v>0.72916666666666663</v>
      </c>
      <c r="R1446" s="5">
        <f>Tabella1[[#This Row],[ORA FINE MATTINA]]-Tabella1[[#This Row],[ORA INIZIO MATTINA]]</f>
        <v>4.166666666666663E-2</v>
      </c>
      <c r="S1446" s="4">
        <v>0.6875</v>
      </c>
      <c r="T1446" s="4">
        <v>0.72916666666666663</v>
      </c>
      <c r="U1446" s="5">
        <f>Tabella1[[#This Row],[ORA FINE POMERIGGIO]]-Tabella1[[#This Row],[ORA INIZIO POMERIGGIO]]</f>
        <v>4.166666666666663E-2</v>
      </c>
      <c r="V1446" s="5">
        <f>Tabella1[[#This Row],[TOT. TEMPO POMERIGGIO]]+Tabella1[[#This Row],[TOT. TEMPO MATTINA]]</f>
        <v>8.3333333333333259E-2</v>
      </c>
      <c r="W1446" s="7">
        <f>((HOUR(Tabella1[[#This Row],[TOT. ORE]])*60)+MINUTE(Tabella1[[#This Row],[TOT. ORE]]))</f>
        <v>120</v>
      </c>
      <c r="Y1446" s="6">
        <f>Tabella1[[#This Row],[TOT. MINUTI]]-Tabella1[[#This Row],[FERMO MACCHINA]]</f>
        <v>120</v>
      </c>
      <c r="Z1446" s="6">
        <f>ROUNDDOWN(Tabella1[[#This Row],[DIFFERENZA EFFETTIVA - SCARTI]]/Tabella1[[#This Row],[TEMPO EFFETTIVO]]*60,0)</f>
        <v>105</v>
      </c>
      <c r="AA1446" t="s">
        <v>450</v>
      </c>
    </row>
    <row r="1447" spans="1:27" x14ac:dyDescent="0.25">
      <c r="A1447" s="1">
        <v>44748</v>
      </c>
      <c r="B1447">
        <v>1</v>
      </c>
      <c r="C1447" s="6" t="str">
        <f>VLOOKUP(Tabella1[[#This Row],[COD. OPERATORE]],Tabella3[],2,FALSE)</f>
        <v>ROBY</v>
      </c>
      <c r="D1447" t="s">
        <v>74</v>
      </c>
      <c r="E1447" t="s">
        <v>181</v>
      </c>
      <c r="F1447">
        <v>1</v>
      </c>
      <c r="G1447" s="6" t="str">
        <f>VLOOKUP(Tabella1[[#This Row],[COD. MACCHINA]],Tabella35[],2,FALSE)</f>
        <v>TRAPANO A COLONNA</v>
      </c>
      <c r="H1447">
        <v>890</v>
      </c>
      <c r="I1447">
        <v>3000</v>
      </c>
      <c r="J1447" s="6">
        <f>Tabella1[[#This Row],[ASS. FINALI]]-Tabella1[[#This Row],[ASS.INIZIALI]]</f>
        <v>2110</v>
      </c>
      <c r="K1447" t="s">
        <v>20</v>
      </c>
      <c r="M1447" s="6">
        <f>ROUNDDOWN(IF(Tabella1[[#This Row],[DOPPIO OPERATORE '[SI/NO']]]="SI",Tabella1[[#This Row],[DIFFERENZA]]/2,Tabella1[[#This Row],[DIFFERENZA]]),0)</f>
        <v>2110</v>
      </c>
      <c r="O1447" s="6">
        <f>Tabella1[[#This Row],[DIFFERENZA EFFETTIVA SE DOPPIO OPERATORE]]-Tabella1[[#This Row],[SCARTI]]</f>
        <v>2110</v>
      </c>
      <c r="P1447" s="4">
        <v>0.33333333333333331</v>
      </c>
      <c r="Q1447" s="4">
        <v>0.5</v>
      </c>
      <c r="R1447" s="5">
        <f>Tabella1[[#This Row],[ORA FINE MATTINA]]-Tabella1[[#This Row],[ORA INIZIO MATTINA]]</f>
        <v>0.16666666666666669</v>
      </c>
      <c r="S1447" s="4">
        <v>0.5625</v>
      </c>
      <c r="T1447" s="4">
        <v>0.72916666666666663</v>
      </c>
      <c r="U1447" s="5">
        <f>Tabella1[[#This Row],[ORA FINE POMERIGGIO]]-Tabella1[[#This Row],[ORA INIZIO POMERIGGIO]]</f>
        <v>0.16666666666666663</v>
      </c>
      <c r="V1447" s="5">
        <f>Tabella1[[#This Row],[TOT. TEMPO POMERIGGIO]]+Tabella1[[#This Row],[TOT. TEMPO MATTINA]]</f>
        <v>0.33333333333333331</v>
      </c>
      <c r="W1447" s="7">
        <f>((HOUR(Tabella1[[#This Row],[TOT. ORE]])*60)+MINUTE(Tabella1[[#This Row],[TOT. ORE]]))</f>
        <v>480</v>
      </c>
      <c r="Y1447" s="6">
        <f>Tabella1[[#This Row],[TOT. MINUTI]]-Tabella1[[#This Row],[FERMO MACCHINA]]</f>
        <v>480</v>
      </c>
      <c r="Z1447" s="6">
        <f>ROUNDDOWN(Tabella1[[#This Row],[DIFFERENZA EFFETTIVA - SCARTI]]/Tabella1[[#This Row],[TEMPO EFFETTIVO]]*60,0)</f>
        <v>263</v>
      </c>
      <c r="AA1447" t="s">
        <v>486</v>
      </c>
    </row>
    <row r="1448" spans="1:27" x14ac:dyDescent="0.25">
      <c r="A1448" s="1">
        <v>44749</v>
      </c>
      <c r="B1448">
        <v>1</v>
      </c>
      <c r="C1448" s="6" t="str">
        <f>VLOOKUP(Tabella1[[#This Row],[COD. OPERATORE]],Tabella3[],2,FALSE)</f>
        <v>ROBY</v>
      </c>
      <c r="D1448" t="s">
        <v>56</v>
      </c>
      <c r="E1448" t="s">
        <v>86</v>
      </c>
      <c r="F1448" t="s">
        <v>64</v>
      </c>
      <c r="G1448" s="6" t="str">
        <f>VLOOKUP(Tabella1[[#This Row],[COD. MACCHINA]],Tabella35[],2,FALSE)</f>
        <v>MANUALE</v>
      </c>
      <c r="H1448">
        <v>0</v>
      </c>
      <c r="I1448">
        <v>1600</v>
      </c>
      <c r="J1448" s="6">
        <f>Tabella1[[#This Row],[ASS. FINALI]]-Tabella1[[#This Row],[ASS.INIZIALI]]</f>
        <v>1600</v>
      </c>
      <c r="K1448" t="s">
        <v>58</v>
      </c>
      <c r="L1448">
        <v>31</v>
      </c>
      <c r="M1448" s="6">
        <f>ROUNDDOWN(IF(Tabella1[[#This Row],[DOPPIO OPERATORE '[SI/NO']]]="SI",Tabella1[[#This Row],[DIFFERENZA]]/2,Tabella1[[#This Row],[DIFFERENZA]]),0)</f>
        <v>800</v>
      </c>
      <c r="O1448" s="6">
        <f>Tabella1[[#This Row],[DIFFERENZA EFFETTIVA SE DOPPIO OPERATORE]]-Tabella1[[#This Row],[SCARTI]]</f>
        <v>800</v>
      </c>
      <c r="P1448" s="4">
        <v>0.39930555555555558</v>
      </c>
      <c r="Q1448" s="4">
        <v>0.4236111111111111</v>
      </c>
      <c r="R1448" s="5">
        <f>Tabella1[[#This Row],[ORA FINE MATTINA]]-Tabella1[[#This Row],[ORA INIZIO MATTINA]]</f>
        <v>2.4305555555555525E-2</v>
      </c>
      <c r="S1448" s="4"/>
      <c r="T1448" s="4"/>
      <c r="U1448" s="5">
        <f>Tabella1[[#This Row],[ORA FINE POMERIGGIO]]-Tabella1[[#This Row],[ORA INIZIO POMERIGGIO]]</f>
        <v>0</v>
      </c>
      <c r="V1448" s="5">
        <f>Tabella1[[#This Row],[TOT. TEMPO POMERIGGIO]]+Tabella1[[#This Row],[TOT. TEMPO MATTINA]]</f>
        <v>2.4305555555555525E-2</v>
      </c>
      <c r="W1448" s="7">
        <f>((HOUR(Tabella1[[#This Row],[TOT. ORE]])*60)+MINUTE(Tabella1[[#This Row],[TOT. ORE]]))</f>
        <v>35</v>
      </c>
      <c r="Y1448" s="6">
        <f>Tabella1[[#This Row],[TOT. MINUTI]]-Tabella1[[#This Row],[FERMO MACCHINA]]</f>
        <v>35</v>
      </c>
      <c r="Z1448" s="6">
        <f>ROUNDDOWN(Tabella1[[#This Row],[DIFFERENZA EFFETTIVA - SCARTI]]/Tabella1[[#This Row],[TEMPO EFFETTIVO]]*60,0)</f>
        <v>1371</v>
      </c>
    </row>
    <row r="1449" spans="1:27" x14ac:dyDescent="0.25">
      <c r="A1449" s="1">
        <v>44749</v>
      </c>
      <c r="B1449">
        <v>1</v>
      </c>
      <c r="C1449" s="6" t="str">
        <f>VLOOKUP(Tabella1[[#This Row],[COD. OPERATORE]],Tabella3[],2,FALSE)</f>
        <v>ROBY</v>
      </c>
      <c r="D1449" t="s">
        <v>56</v>
      </c>
      <c r="E1449" t="s">
        <v>109</v>
      </c>
      <c r="F1449" t="s">
        <v>64</v>
      </c>
      <c r="G1449" s="6" t="str">
        <f>VLOOKUP(Tabella1[[#This Row],[COD. MACCHINA]],Tabella35[],2,FALSE)</f>
        <v>MANUALE</v>
      </c>
      <c r="H1449">
        <v>0</v>
      </c>
      <c r="I1449">
        <v>960</v>
      </c>
      <c r="J1449" s="6">
        <f>Tabella1[[#This Row],[ASS. FINALI]]-Tabella1[[#This Row],[ASS.INIZIALI]]</f>
        <v>960</v>
      </c>
      <c r="K1449" t="s">
        <v>58</v>
      </c>
      <c r="L1449">
        <v>31</v>
      </c>
      <c r="M1449" s="6">
        <f>ROUNDDOWN(IF(Tabella1[[#This Row],[DOPPIO OPERATORE '[SI/NO']]]="SI",Tabella1[[#This Row],[DIFFERENZA]]/2,Tabella1[[#This Row],[DIFFERENZA]]),0)</f>
        <v>480</v>
      </c>
      <c r="O1449" s="6">
        <f>Tabella1[[#This Row],[DIFFERENZA EFFETTIVA SE DOPPIO OPERATORE]]-Tabella1[[#This Row],[SCARTI]]</f>
        <v>480</v>
      </c>
      <c r="P1449" s="4">
        <v>0.4236111111111111</v>
      </c>
      <c r="Q1449" s="4">
        <v>0.5</v>
      </c>
      <c r="R1449" s="5">
        <f>Tabella1[[#This Row],[ORA FINE MATTINA]]-Tabella1[[#This Row],[ORA INIZIO MATTINA]]</f>
        <v>7.6388888888888895E-2</v>
      </c>
      <c r="S1449" s="4">
        <v>0.5625</v>
      </c>
      <c r="T1449" s="4">
        <v>0.58333333333333337</v>
      </c>
      <c r="U1449" s="5">
        <f>Tabella1[[#This Row],[ORA FINE POMERIGGIO]]-Tabella1[[#This Row],[ORA INIZIO POMERIGGIO]]</f>
        <v>2.083333333333337E-2</v>
      </c>
      <c r="V1449" s="5">
        <f>Tabella1[[#This Row],[TOT. TEMPO POMERIGGIO]]+Tabella1[[#This Row],[TOT. TEMPO MATTINA]]</f>
        <v>9.7222222222222265E-2</v>
      </c>
      <c r="W1449" s="7">
        <f>((HOUR(Tabella1[[#This Row],[TOT. ORE]])*60)+MINUTE(Tabella1[[#This Row],[TOT. ORE]]))</f>
        <v>140</v>
      </c>
      <c r="Y1449" s="6">
        <f>Tabella1[[#This Row],[TOT. MINUTI]]-Tabella1[[#This Row],[FERMO MACCHINA]]</f>
        <v>140</v>
      </c>
      <c r="Z1449" s="6">
        <f>ROUNDDOWN(Tabella1[[#This Row],[DIFFERENZA EFFETTIVA - SCARTI]]/Tabella1[[#This Row],[TEMPO EFFETTIVO]]*60,0)</f>
        <v>205</v>
      </c>
    </row>
    <row r="1450" spans="1:27" x14ac:dyDescent="0.25">
      <c r="A1450" s="1">
        <v>44749</v>
      </c>
      <c r="B1450">
        <v>1</v>
      </c>
      <c r="C1450" s="6" t="str">
        <f>VLOOKUP(Tabella1[[#This Row],[COD. OPERATORE]],Tabella3[],2,FALSE)</f>
        <v>ROBY</v>
      </c>
      <c r="D1450" t="s">
        <v>56</v>
      </c>
      <c r="E1450" t="s">
        <v>493</v>
      </c>
      <c r="F1450" t="s">
        <v>64</v>
      </c>
      <c r="G1450" s="6" t="str">
        <f>VLOOKUP(Tabella1[[#This Row],[COD. MACCHINA]],Tabella35[],2,FALSE)</f>
        <v>MANUALE</v>
      </c>
      <c r="H1450">
        <v>0</v>
      </c>
      <c r="I1450">
        <v>1120</v>
      </c>
      <c r="J1450" s="6">
        <f>Tabella1[[#This Row],[ASS. FINALI]]-Tabella1[[#This Row],[ASS.INIZIALI]]</f>
        <v>1120</v>
      </c>
      <c r="K1450" t="s">
        <v>58</v>
      </c>
      <c r="L1450">
        <v>31</v>
      </c>
      <c r="M1450" s="6">
        <f>ROUNDDOWN(IF(Tabella1[[#This Row],[DOPPIO OPERATORE '[SI/NO']]]="SI",Tabella1[[#This Row],[DIFFERENZA]]/2,Tabella1[[#This Row],[DIFFERENZA]]),0)</f>
        <v>560</v>
      </c>
      <c r="O1450" s="6">
        <f>Tabella1[[#This Row],[DIFFERENZA EFFETTIVA SE DOPPIO OPERATORE]]-Tabella1[[#This Row],[SCARTI]]</f>
        <v>560</v>
      </c>
      <c r="P1450" s="4">
        <v>0.58333333333333337</v>
      </c>
      <c r="Q1450" s="4">
        <v>0.72916666666666663</v>
      </c>
      <c r="R1450" s="5">
        <f>Tabella1[[#This Row],[ORA FINE MATTINA]]-Tabella1[[#This Row],[ORA INIZIO MATTINA]]</f>
        <v>0.14583333333333326</v>
      </c>
      <c r="S1450" s="4"/>
      <c r="T1450" s="4"/>
      <c r="U1450" s="5">
        <f>Tabella1[[#This Row],[ORA FINE POMERIGGIO]]-Tabella1[[#This Row],[ORA INIZIO POMERIGGIO]]</f>
        <v>0</v>
      </c>
      <c r="V1450" s="5">
        <f>Tabella1[[#This Row],[TOT. TEMPO POMERIGGIO]]+Tabella1[[#This Row],[TOT. TEMPO MATTINA]]</f>
        <v>0.14583333333333326</v>
      </c>
      <c r="W1450" s="7">
        <f>((HOUR(Tabella1[[#This Row],[TOT. ORE]])*60)+MINUTE(Tabella1[[#This Row],[TOT. ORE]]))</f>
        <v>210</v>
      </c>
      <c r="Y1450" s="6">
        <f>Tabella1[[#This Row],[TOT. MINUTI]]-Tabella1[[#This Row],[FERMO MACCHINA]]</f>
        <v>210</v>
      </c>
      <c r="Z1450" s="6">
        <f>ROUNDDOWN(Tabella1[[#This Row],[DIFFERENZA EFFETTIVA - SCARTI]]/Tabella1[[#This Row],[TEMPO EFFETTIVO]]*60,0)</f>
        <v>160</v>
      </c>
    </row>
    <row r="1451" spans="1:27" x14ac:dyDescent="0.25">
      <c r="A1451" s="1">
        <v>44750</v>
      </c>
      <c r="B1451">
        <v>1</v>
      </c>
      <c r="C1451" s="6" t="str">
        <f>VLOOKUP(Tabella1[[#This Row],[COD. OPERATORE]],Tabella3[],2,FALSE)</f>
        <v>ROBY</v>
      </c>
      <c r="D1451" t="s">
        <v>56</v>
      </c>
      <c r="E1451" t="s">
        <v>73</v>
      </c>
      <c r="F1451" t="s">
        <v>64</v>
      </c>
      <c r="G1451" s="6" t="str">
        <f>VLOOKUP(Tabella1[[#This Row],[COD. MACCHINA]],Tabella35[],2,FALSE)</f>
        <v>MANUALE</v>
      </c>
      <c r="H1451">
        <v>0</v>
      </c>
      <c r="I1451">
        <v>250</v>
      </c>
      <c r="J1451" s="6">
        <f>Tabella1[[#This Row],[ASS. FINALI]]-Tabella1[[#This Row],[ASS.INIZIALI]]</f>
        <v>250</v>
      </c>
      <c r="K1451" t="s">
        <v>58</v>
      </c>
      <c r="L1451">
        <v>31</v>
      </c>
      <c r="M1451" s="6">
        <f>ROUNDDOWN(IF(Tabella1[[#This Row],[DOPPIO OPERATORE '[SI/NO']]]="SI",Tabella1[[#This Row],[DIFFERENZA]]/2,Tabella1[[#This Row],[DIFFERENZA]]),0)</f>
        <v>125</v>
      </c>
      <c r="O1451" s="6">
        <f>Tabella1[[#This Row],[DIFFERENZA EFFETTIVA SE DOPPIO OPERATORE]]-Tabella1[[#This Row],[SCARTI]]</f>
        <v>125</v>
      </c>
      <c r="P1451" s="4">
        <v>0.33333333333333331</v>
      </c>
      <c r="Q1451" s="4">
        <v>0.35416666666666669</v>
      </c>
      <c r="R1451" s="5">
        <f>Tabella1[[#This Row],[ORA FINE MATTINA]]-Tabella1[[#This Row],[ORA INIZIO MATTINA]]</f>
        <v>2.083333333333337E-2</v>
      </c>
      <c r="S1451" s="4"/>
      <c r="T1451" s="4"/>
      <c r="U1451" s="5">
        <f>Tabella1[[#This Row],[ORA FINE POMERIGGIO]]-Tabella1[[#This Row],[ORA INIZIO POMERIGGIO]]</f>
        <v>0</v>
      </c>
      <c r="V1451" s="5">
        <f>Tabella1[[#This Row],[TOT. TEMPO POMERIGGIO]]+Tabella1[[#This Row],[TOT. TEMPO MATTINA]]</f>
        <v>2.083333333333337E-2</v>
      </c>
      <c r="W1451" s="7">
        <f>((HOUR(Tabella1[[#This Row],[TOT. ORE]])*60)+MINUTE(Tabella1[[#This Row],[TOT. ORE]]))</f>
        <v>30</v>
      </c>
      <c r="Y1451" s="6">
        <f>Tabella1[[#This Row],[TOT. MINUTI]]-Tabella1[[#This Row],[FERMO MACCHINA]]</f>
        <v>30</v>
      </c>
      <c r="Z1451" s="6">
        <f>ROUNDDOWN(Tabella1[[#This Row],[DIFFERENZA EFFETTIVA - SCARTI]]/Tabella1[[#This Row],[TEMPO EFFETTIVO]]*60,0)</f>
        <v>250</v>
      </c>
    </row>
    <row r="1452" spans="1:27" x14ac:dyDescent="0.25">
      <c r="A1452" s="1">
        <v>44750</v>
      </c>
      <c r="B1452">
        <v>1</v>
      </c>
      <c r="C1452" s="6" t="str">
        <f>VLOOKUP(Tabella1[[#This Row],[COD. OPERATORE]],Tabella3[],2,FALSE)</f>
        <v>ROBY</v>
      </c>
      <c r="D1452" t="s">
        <v>56</v>
      </c>
      <c r="E1452" t="s">
        <v>71</v>
      </c>
      <c r="F1452" t="s">
        <v>64</v>
      </c>
      <c r="G1452" s="6" t="str">
        <f>VLOOKUP(Tabella1[[#This Row],[COD. MACCHINA]],Tabella35[],2,FALSE)</f>
        <v>MANUALE</v>
      </c>
      <c r="H1452">
        <v>0</v>
      </c>
      <c r="I1452">
        <v>480</v>
      </c>
      <c r="J1452" s="6">
        <f>Tabella1[[#This Row],[ASS. FINALI]]-Tabella1[[#This Row],[ASS.INIZIALI]]</f>
        <v>480</v>
      </c>
      <c r="K1452" t="s">
        <v>58</v>
      </c>
      <c r="L1452">
        <v>31</v>
      </c>
      <c r="M1452" s="6">
        <f>ROUNDDOWN(IF(Tabella1[[#This Row],[DOPPIO OPERATORE '[SI/NO']]]="SI",Tabella1[[#This Row],[DIFFERENZA]]/2,Tabella1[[#This Row],[DIFFERENZA]]),0)</f>
        <v>240</v>
      </c>
      <c r="O1452" s="6">
        <f>Tabella1[[#This Row],[DIFFERENZA EFFETTIVA SE DOPPIO OPERATORE]]-Tabella1[[#This Row],[SCARTI]]</f>
        <v>240</v>
      </c>
      <c r="P1452" s="4">
        <v>0.4236111111111111</v>
      </c>
      <c r="Q1452" s="4">
        <v>0.5</v>
      </c>
      <c r="R1452" s="5">
        <f>Tabella1[[#This Row],[ORA FINE MATTINA]]-Tabella1[[#This Row],[ORA INIZIO MATTINA]]</f>
        <v>7.6388888888888895E-2</v>
      </c>
      <c r="S1452" s="4"/>
      <c r="T1452" s="4"/>
      <c r="U1452" s="5">
        <f>Tabella1[[#This Row],[ORA FINE POMERIGGIO]]-Tabella1[[#This Row],[ORA INIZIO POMERIGGIO]]</f>
        <v>0</v>
      </c>
      <c r="V1452" s="5">
        <f>Tabella1[[#This Row],[TOT. TEMPO POMERIGGIO]]+Tabella1[[#This Row],[TOT. TEMPO MATTINA]]</f>
        <v>7.6388888888888895E-2</v>
      </c>
      <c r="W1452" s="7">
        <f>((HOUR(Tabella1[[#This Row],[TOT. ORE]])*60)+MINUTE(Tabella1[[#This Row],[TOT. ORE]]))</f>
        <v>110</v>
      </c>
      <c r="Y1452" s="6">
        <f>Tabella1[[#This Row],[TOT. MINUTI]]-Tabella1[[#This Row],[FERMO MACCHINA]]</f>
        <v>110</v>
      </c>
      <c r="Z1452" s="6">
        <f>ROUNDDOWN(Tabella1[[#This Row],[DIFFERENZA EFFETTIVA - SCARTI]]/Tabella1[[#This Row],[TEMPO EFFETTIVO]]*60,0)</f>
        <v>130</v>
      </c>
    </row>
    <row r="1453" spans="1:27" x14ac:dyDescent="0.25">
      <c r="A1453" s="1">
        <v>44750</v>
      </c>
      <c r="B1453">
        <v>1</v>
      </c>
      <c r="C1453" s="6" t="str">
        <f>VLOOKUP(Tabella1[[#This Row],[COD. OPERATORE]],Tabella3[],2,FALSE)</f>
        <v>ROBY</v>
      </c>
      <c r="D1453" t="s">
        <v>16</v>
      </c>
      <c r="E1453" t="s">
        <v>211</v>
      </c>
      <c r="F1453">
        <v>2</v>
      </c>
      <c r="G1453" s="6" t="str">
        <f>VLOOKUP(Tabella1[[#This Row],[COD. MACCHINA]],Tabella35[],2,FALSE)</f>
        <v>MUPI matr.1252</v>
      </c>
      <c r="H1453">
        <v>0</v>
      </c>
      <c r="I1453">
        <v>300</v>
      </c>
      <c r="J1453" s="6">
        <f>Tabella1[[#This Row],[ASS. FINALI]]-Tabella1[[#This Row],[ASS.INIZIALI]]</f>
        <v>300</v>
      </c>
      <c r="K1453" t="s">
        <v>20</v>
      </c>
      <c r="M1453" s="6">
        <f>ROUNDDOWN(IF(Tabella1[[#This Row],[DOPPIO OPERATORE '[SI/NO']]]="SI",Tabella1[[#This Row],[DIFFERENZA]]/2,Tabella1[[#This Row],[DIFFERENZA]]),0)</f>
        <v>300</v>
      </c>
      <c r="O1453" s="6">
        <f>Tabella1[[#This Row],[DIFFERENZA EFFETTIVA SE DOPPIO OPERATORE]]-Tabella1[[#This Row],[SCARTI]]</f>
        <v>300</v>
      </c>
      <c r="P1453" s="4">
        <v>0.5625</v>
      </c>
      <c r="Q1453" s="4">
        <v>0.72916666666666663</v>
      </c>
      <c r="R1453" s="5">
        <f>Tabella1[[#This Row],[ORA FINE MATTINA]]-Tabella1[[#This Row],[ORA INIZIO MATTINA]]</f>
        <v>0.16666666666666663</v>
      </c>
      <c r="S1453" s="4"/>
      <c r="T1453" s="4"/>
      <c r="U1453" s="5">
        <f>Tabella1[[#This Row],[ORA FINE POMERIGGIO]]-Tabella1[[#This Row],[ORA INIZIO POMERIGGIO]]</f>
        <v>0</v>
      </c>
      <c r="V1453" s="5">
        <f>Tabella1[[#This Row],[TOT. TEMPO POMERIGGIO]]+Tabella1[[#This Row],[TOT. TEMPO MATTINA]]</f>
        <v>0.16666666666666663</v>
      </c>
      <c r="W1453" s="7">
        <f>((HOUR(Tabella1[[#This Row],[TOT. ORE]])*60)+MINUTE(Tabella1[[#This Row],[TOT. ORE]]))</f>
        <v>240</v>
      </c>
      <c r="Y1453" s="6">
        <f>Tabella1[[#This Row],[TOT. MINUTI]]-Tabella1[[#This Row],[FERMO MACCHINA]]</f>
        <v>240</v>
      </c>
      <c r="Z1453" s="6">
        <f>ROUNDDOWN(Tabella1[[#This Row],[DIFFERENZA EFFETTIVA - SCARTI]]/Tabella1[[#This Row],[TEMPO EFFETTIVO]]*60,0)</f>
        <v>75</v>
      </c>
      <c r="AA1453" t="s">
        <v>460</v>
      </c>
    </row>
    <row r="1454" spans="1:27" x14ac:dyDescent="0.25">
      <c r="A1454" s="1">
        <v>44753</v>
      </c>
      <c r="B1454">
        <v>1</v>
      </c>
      <c r="C1454" s="6" t="str">
        <f>VLOOKUP(Tabella1[[#This Row],[COD. OPERATORE]],Tabella3[],2,FALSE)</f>
        <v>ROBY</v>
      </c>
      <c r="D1454" t="s">
        <v>16</v>
      </c>
      <c r="E1454" t="s">
        <v>178</v>
      </c>
      <c r="F1454">
        <v>2</v>
      </c>
      <c r="G1454" s="6" t="str">
        <f>VLOOKUP(Tabella1[[#This Row],[COD. MACCHINA]],Tabella35[],2,FALSE)</f>
        <v>MUPI matr.1252</v>
      </c>
      <c r="H1454">
        <v>0</v>
      </c>
      <c r="I1454">
        <v>300</v>
      </c>
      <c r="J1454" s="6">
        <f>Tabella1[[#This Row],[ASS. FINALI]]-Tabella1[[#This Row],[ASS.INIZIALI]]</f>
        <v>300</v>
      </c>
      <c r="K1454" t="s">
        <v>20</v>
      </c>
      <c r="M1454" s="6">
        <f>ROUNDDOWN(IF(Tabella1[[#This Row],[DOPPIO OPERATORE '[SI/NO']]]="SI",Tabella1[[#This Row],[DIFFERENZA]]/2,Tabella1[[#This Row],[DIFFERENZA]]),0)</f>
        <v>300</v>
      </c>
      <c r="O1454" s="6">
        <f>Tabella1[[#This Row],[DIFFERENZA EFFETTIVA SE DOPPIO OPERATORE]]-Tabella1[[#This Row],[SCARTI]]</f>
        <v>300</v>
      </c>
      <c r="P1454" s="4">
        <v>0.5625</v>
      </c>
      <c r="Q1454" s="4">
        <v>0.72916666666666663</v>
      </c>
      <c r="R1454" s="5">
        <f>Tabella1[[#This Row],[ORA FINE MATTINA]]-Tabella1[[#This Row],[ORA INIZIO MATTINA]]</f>
        <v>0.16666666666666663</v>
      </c>
      <c r="S1454" s="4"/>
      <c r="T1454" s="4"/>
      <c r="U1454" s="5">
        <f>Tabella1[[#This Row],[ORA FINE POMERIGGIO]]-Tabella1[[#This Row],[ORA INIZIO POMERIGGIO]]</f>
        <v>0</v>
      </c>
      <c r="V1454" s="5">
        <f>Tabella1[[#This Row],[TOT. TEMPO POMERIGGIO]]+Tabella1[[#This Row],[TOT. TEMPO MATTINA]]</f>
        <v>0.16666666666666663</v>
      </c>
      <c r="W1454" s="7">
        <f>((HOUR(Tabella1[[#This Row],[TOT. ORE]])*60)+MINUTE(Tabella1[[#This Row],[TOT. ORE]]))</f>
        <v>240</v>
      </c>
      <c r="Y1454" s="6">
        <f>Tabella1[[#This Row],[TOT. MINUTI]]-Tabella1[[#This Row],[FERMO MACCHINA]]</f>
        <v>240</v>
      </c>
      <c r="Z1454" s="6">
        <f>ROUNDDOWN(Tabella1[[#This Row],[DIFFERENZA EFFETTIVA - SCARTI]]/Tabella1[[#This Row],[TEMPO EFFETTIVO]]*60,0)</f>
        <v>75</v>
      </c>
      <c r="AA1454" t="s">
        <v>460</v>
      </c>
    </row>
    <row r="1455" spans="1:27" x14ac:dyDescent="0.25">
      <c r="A1455" s="1">
        <v>44753</v>
      </c>
      <c r="B1455">
        <v>1</v>
      </c>
      <c r="C1455" s="6" t="str">
        <f>VLOOKUP(Tabella1[[#This Row],[COD. OPERATORE]],Tabella3[],2,FALSE)</f>
        <v>ROBY</v>
      </c>
      <c r="D1455" t="s">
        <v>16</v>
      </c>
      <c r="E1455" t="s">
        <v>211</v>
      </c>
      <c r="F1455">
        <v>2</v>
      </c>
      <c r="G1455" s="6" t="str">
        <f>VLOOKUP(Tabella1[[#This Row],[COD. MACCHINA]],Tabella35[],2,FALSE)</f>
        <v>MUPI matr.1252</v>
      </c>
      <c r="H1455">
        <v>300</v>
      </c>
      <c r="I1455">
        <v>500</v>
      </c>
      <c r="J1455" s="6">
        <f>Tabella1[[#This Row],[ASS. FINALI]]-Tabella1[[#This Row],[ASS.INIZIALI]]</f>
        <v>200</v>
      </c>
      <c r="K1455" t="s">
        <v>20</v>
      </c>
      <c r="M1455" s="6">
        <f>ROUNDDOWN(IF(Tabella1[[#This Row],[DOPPIO OPERATORE '[SI/NO']]]="SI",Tabella1[[#This Row],[DIFFERENZA]]/2,Tabella1[[#This Row],[DIFFERENZA]]),0)</f>
        <v>200</v>
      </c>
      <c r="O1455" s="6">
        <f>Tabella1[[#This Row],[DIFFERENZA EFFETTIVA SE DOPPIO OPERATORE]]-Tabella1[[#This Row],[SCARTI]]</f>
        <v>200</v>
      </c>
      <c r="P1455" s="4">
        <v>0.33333333333333331</v>
      </c>
      <c r="Q1455" s="4">
        <v>0.45833333333333331</v>
      </c>
      <c r="R1455" s="5">
        <f>Tabella1[[#This Row],[ORA FINE MATTINA]]-Tabella1[[#This Row],[ORA INIZIO MATTINA]]</f>
        <v>0.125</v>
      </c>
      <c r="S1455" s="4"/>
      <c r="T1455" s="4"/>
      <c r="U1455" s="5">
        <f>Tabella1[[#This Row],[ORA FINE POMERIGGIO]]-Tabella1[[#This Row],[ORA INIZIO POMERIGGIO]]</f>
        <v>0</v>
      </c>
      <c r="V1455" s="5">
        <f>Tabella1[[#This Row],[TOT. TEMPO POMERIGGIO]]+Tabella1[[#This Row],[TOT. TEMPO MATTINA]]</f>
        <v>0.125</v>
      </c>
      <c r="W1455" s="7">
        <f>((HOUR(Tabella1[[#This Row],[TOT. ORE]])*60)+MINUTE(Tabella1[[#This Row],[TOT. ORE]]))</f>
        <v>180</v>
      </c>
      <c r="Y1455" s="6">
        <f>Tabella1[[#This Row],[TOT. MINUTI]]-Tabella1[[#This Row],[FERMO MACCHINA]]</f>
        <v>180</v>
      </c>
      <c r="Z1455" s="6">
        <f>ROUNDDOWN(Tabella1[[#This Row],[DIFFERENZA EFFETTIVA - SCARTI]]/Tabella1[[#This Row],[TEMPO EFFETTIVO]]*60,0)</f>
        <v>66</v>
      </c>
      <c r="AA1455" t="s">
        <v>460</v>
      </c>
    </row>
    <row r="1456" spans="1:27" x14ac:dyDescent="0.25">
      <c r="A1456" s="1">
        <v>44753</v>
      </c>
      <c r="B1456">
        <v>1</v>
      </c>
      <c r="C1456" s="6" t="str">
        <f>VLOOKUP(Tabella1[[#This Row],[COD. OPERATORE]],Tabella3[],2,FALSE)</f>
        <v>ROBY</v>
      </c>
      <c r="D1456" t="s">
        <v>16</v>
      </c>
      <c r="E1456" t="s">
        <v>178</v>
      </c>
      <c r="F1456">
        <v>2</v>
      </c>
      <c r="G1456" s="6" t="str">
        <f>VLOOKUP(Tabella1[[#This Row],[COD. MACCHINA]],Tabella35[],2,FALSE)</f>
        <v>MUPI matr.1252</v>
      </c>
      <c r="H1456">
        <v>300</v>
      </c>
      <c r="I1456">
        <v>500</v>
      </c>
      <c r="J1456" s="6">
        <f>Tabella1[[#This Row],[ASS. FINALI]]-Tabella1[[#This Row],[ASS.INIZIALI]]</f>
        <v>200</v>
      </c>
      <c r="K1456" t="s">
        <v>20</v>
      </c>
      <c r="M1456" s="6">
        <f>ROUNDDOWN(IF(Tabella1[[#This Row],[DOPPIO OPERATORE '[SI/NO']]]="SI",Tabella1[[#This Row],[DIFFERENZA]]/2,Tabella1[[#This Row],[DIFFERENZA]]),0)</f>
        <v>200</v>
      </c>
      <c r="O1456" s="6">
        <f>Tabella1[[#This Row],[DIFFERENZA EFFETTIVA SE DOPPIO OPERATORE]]-Tabella1[[#This Row],[SCARTI]]</f>
        <v>200</v>
      </c>
      <c r="P1456" s="4">
        <v>0.33333333333333331</v>
      </c>
      <c r="Q1456" s="4">
        <v>0.45833333333333331</v>
      </c>
      <c r="R1456" s="5">
        <f>Tabella1[[#This Row],[ORA FINE MATTINA]]-Tabella1[[#This Row],[ORA INIZIO MATTINA]]</f>
        <v>0.125</v>
      </c>
      <c r="S1456" s="4"/>
      <c r="T1456" s="4"/>
      <c r="U1456" s="5">
        <f>Tabella1[[#This Row],[ORA FINE POMERIGGIO]]-Tabella1[[#This Row],[ORA INIZIO POMERIGGIO]]</f>
        <v>0</v>
      </c>
      <c r="V1456" s="5">
        <f>Tabella1[[#This Row],[TOT. TEMPO POMERIGGIO]]+Tabella1[[#This Row],[TOT. TEMPO MATTINA]]</f>
        <v>0.125</v>
      </c>
      <c r="W1456" s="7">
        <f>((HOUR(Tabella1[[#This Row],[TOT. ORE]])*60)+MINUTE(Tabella1[[#This Row],[TOT. ORE]]))</f>
        <v>180</v>
      </c>
      <c r="Y1456" s="6">
        <f>Tabella1[[#This Row],[TOT. MINUTI]]-Tabella1[[#This Row],[FERMO MACCHINA]]</f>
        <v>180</v>
      </c>
      <c r="Z1456" s="6">
        <f>ROUNDDOWN(Tabella1[[#This Row],[DIFFERENZA EFFETTIVA - SCARTI]]/Tabella1[[#This Row],[TEMPO EFFETTIVO]]*60,0)</f>
        <v>66</v>
      </c>
      <c r="AA1456" t="s">
        <v>460</v>
      </c>
    </row>
    <row r="1457" spans="1:27" x14ac:dyDescent="0.25">
      <c r="A1457" s="1">
        <v>44753</v>
      </c>
      <c r="B1457">
        <v>1</v>
      </c>
      <c r="C1457" s="6" t="str">
        <f>VLOOKUP(Tabella1[[#This Row],[COD. OPERATORE]],Tabella3[],2,FALSE)</f>
        <v>ROBY</v>
      </c>
      <c r="D1457" t="s">
        <v>16</v>
      </c>
      <c r="E1457" t="s">
        <v>211</v>
      </c>
      <c r="F1457">
        <v>3</v>
      </c>
      <c r="G1457" s="6" t="str">
        <f>VLOOKUP(Tabella1[[#This Row],[COD. MACCHINA]],Tabella35[],2,FALSE)</f>
        <v>MUPI matr.1501</v>
      </c>
      <c r="H1457">
        <v>62</v>
      </c>
      <c r="I1457">
        <v>249</v>
      </c>
      <c r="J1457" s="6">
        <f>Tabella1[[#This Row],[ASS. FINALI]]-Tabella1[[#This Row],[ASS.INIZIALI]]</f>
        <v>187</v>
      </c>
      <c r="K1457" t="s">
        <v>20</v>
      </c>
      <c r="M1457" s="6">
        <f>ROUNDDOWN(IF(Tabella1[[#This Row],[DOPPIO OPERATORE '[SI/NO']]]="SI",Tabella1[[#This Row],[DIFFERENZA]]/2,Tabella1[[#This Row],[DIFFERENZA]]),0)</f>
        <v>187</v>
      </c>
      <c r="O1457" s="6">
        <f>Tabella1[[#This Row],[DIFFERENZA EFFETTIVA SE DOPPIO OPERATORE]]-Tabella1[[#This Row],[SCARTI]]</f>
        <v>187</v>
      </c>
      <c r="P1457" s="4">
        <v>0.45833333333333331</v>
      </c>
      <c r="Q1457" s="4">
        <v>0.5</v>
      </c>
      <c r="R1457" s="5">
        <f>Tabella1[[#This Row],[ORA FINE MATTINA]]-Tabella1[[#This Row],[ORA INIZIO MATTINA]]</f>
        <v>4.1666666666666685E-2</v>
      </c>
      <c r="S1457" s="4">
        <v>0.5625</v>
      </c>
      <c r="T1457" s="4">
        <v>0.61249999999999993</v>
      </c>
      <c r="U1457" s="5">
        <f>Tabella1[[#This Row],[ORA FINE POMERIGGIO]]-Tabella1[[#This Row],[ORA INIZIO POMERIGGIO]]</f>
        <v>4.9999999999999933E-2</v>
      </c>
      <c r="V1457" s="5">
        <f>Tabella1[[#This Row],[TOT. TEMPO POMERIGGIO]]+Tabella1[[#This Row],[TOT. TEMPO MATTINA]]</f>
        <v>9.1666666666666619E-2</v>
      </c>
      <c r="W1457" s="7">
        <f>((HOUR(Tabella1[[#This Row],[TOT. ORE]])*60)+MINUTE(Tabella1[[#This Row],[TOT. ORE]]))</f>
        <v>132</v>
      </c>
      <c r="Y1457" s="6">
        <f>Tabella1[[#This Row],[TOT. MINUTI]]-Tabella1[[#This Row],[FERMO MACCHINA]]</f>
        <v>132</v>
      </c>
      <c r="Z1457" s="6">
        <f>ROUNDDOWN(Tabella1[[#This Row],[DIFFERENZA EFFETTIVA - SCARTI]]/Tabella1[[#This Row],[TEMPO EFFETTIVO]]*60,0)</f>
        <v>85</v>
      </c>
      <c r="AA1457" t="s">
        <v>494</v>
      </c>
    </row>
    <row r="1458" spans="1:27" x14ac:dyDescent="0.25">
      <c r="A1458" s="1">
        <v>44753</v>
      </c>
      <c r="B1458">
        <v>1</v>
      </c>
      <c r="C1458" s="6" t="str">
        <f>VLOOKUP(Tabella1[[#This Row],[COD. OPERATORE]],Tabella3[],2,FALSE)</f>
        <v>ROBY</v>
      </c>
      <c r="D1458" t="s">
        <v>16</v>
      </c>
      <c r="E1458" t="s">
        <v>178</v>
      </c>
      <c r="F1458">
        <v>3</v>
      </c>
      <c r="G1458" s="6" t="str">
        <f>VLOOKUP(Tabella1[[#This Row],[COD. MACCHINA]],Tabella35[],2,FALSE)</f>
        <v>MUPI matr.1501</v>
      </c>
      <c r="H1458">
        <v>62</v>
      </c>
      <c r="I1458">
        <v>249</v>
      </c>
      <c r="J1458" s="6">
        <f>Tabella1[[#This Row],[ASS. FINALI]]-Tabella1[[#This Row],[ASS.INIZIALI]]</f>
        <v>187</v>
      </c>
      <c r="K1458" t="s">
        <v>20</v>
      </c>
      <c r="M1458" s="6">
        <f>ROUNDDOWN(IF(Tabella1[[#This Row],[DOPPIO OPERATORE '[SI/NO']]]="SI",Tabella1[[#This Row],[DIFFERENZA]]/2,Tabella1[[#This Row],[DIFFERENZA]]),0)</f>
        <v>187</v>
      </c>
      <c r="O1458" s="6">
        <f>Tabella1[[#This Row],[DIFFERENZA EFFETTIVA SE DOPPIO OPERATORE]]-Tabella1[[#This Row],[SCARTI]]</f>
        <v>187</v>
      </c>
      <c r="P1458" s="4">
        <v>0.45833333333333331</v>
      </c>
      <c r="Q1458" s="4">
        <v>0.5</v>
      </c>
      <c r="R1458" s="5">
        <f>Tabella1[[#This Row],[ORA FINE MATTINA]]-Tabella1[[#This Row],[ORA INIZIO MATTINA]]</f>
        <v>4.1666666666666685E-2</v>
      </c>
      <c r="S1458" s="4">
        <v>0.5625</v>
      </c>
      <c r="T1458" s="4">
        <v>0.61249999999999993</v>
      </c>
      <c r="U1458" s="5">
        <f>Tabella1[[#This Row],[ORA FINE POMERIGGIO]]-Tabella1[[#This Row],[ORA INIZIO POMERIGGIO]]</f>
        <v>4.9999999999999933E-2</v>
      </c>
      <c r="V1458" s="5">
        <f>Tabella1[[#This Row],[TOT. TEMPO POMERIGGIO]]+Tabella1[[#This Row],[TOT. TEMPO MATTINA]]</f>
        <v>9.1666666666666619E-2</v>
      </c>
      <c r="W1458" s="7">
        <f>((HOUR(Tabella1[[#This Row],[TOT. ORE]])*60)+MINUTE(Tabella1[[#This Row],[TOT. ORE]]))</f>
        <v>132</v>
      </c>
      <c r="Y1458" s="6">
        <f>Tabella1[[#This Row],[TOT. MINUTI]]-Tabella1[[#This Row],[FERMO MACCHINA]]</f>
        <v>132</v>
      </c>
      <c r="Z1458" s="6">
        <f>ROUNDDOWN(Tabella1[[#This Row],[DIFFERENZA EFFETTIVA - SCARTI]]/Tabella1[[#This Row],[TEMPO EFFETTIVO]]*60,0)</f>
        <v>85</v>
      </c>
      <c r="AA1458" t="s">
        <v>494</v>
      </c>
    </row>
    <row r="1459" spans="1:27" x14ac:dyDescent="0.25">
      <c r="A1459" s="1">
        <v>44753</v>
      </c>
      <c r="B1459">
        <v>1</v>
      </c>
      <c r="C1459" s="6" t="str">
        <f>VLOOKUP(Tabella1[[#This Row],[COD. OPERATORE]],Tabella3[],2,FALSE)</f>
        <v>ROBY</v>
      </c>
      <c r="D1459" t="s">
        <v>16</v>
      </c>
      <c r="E1459" t="s">
        <v>211</v>
      </c>
      <c r="F1459">
        <v>2</v>
      </c>
      <c r="G1459" s="6" t="str">
        <f>VLOOKUP(Tabella1[[#This Row],[COD. MACCHINA]],Tabella35[],2,FALSE)</f>
        <v>MUPI matr.1252</v>
      </c>
      <c r="H1459">
        <v>0</v>
      </c>
      <c r="I1459">
        <v>219</v>
      </c>
      <c r="J1459" s="6">
        <f>Tabella1[[#This Row],[ASS. FINALI]]-Tabella1[[#This Row],[ASS.INIZIALI]]</f>
        <v>219</v>
      </c>
      <c r="K1459" t="s">
        <v>20</v>
      </c>
      <c r="M1459" s="6">
        <f>ROUNDDOWN(IF(Tabella1[[#This Row],[DOPPIO OPERATORE '[SI/NO']]]="SI",Tabella1[[#This Row],[DIFFERENZA]]/2,Tabella1[[#This Row],[DIFFERENZA]]),0)</f>
        <v>219</v>
      </c>
      <c r="O1459" s="6">
        <f>Tabella1[[#This Row],[DIFFERENZA EFFETTIVA SE DOPPIO OPERATORE]]-Tabella1[[#This Row],[SCARTI]]</f>
        <v>219</v>
      </c>
      <c r="P1459" s="4">
        <v>0.61249999999999993</v>
      </c>
      <c r="Q1459" s="4">
        <v>0.71527777777777779</v>
      </c>
      <c r="R1459" s="5">
        <f>Tabella1[[#This Row],[ORA FINE MATTINA]]-Tabella1[[#This Row],[ORA INIZIO MATTINA]]</f>
        <v>0.10277777777777786</v>
      </c>
      <c r="S1459" s="4"/>
      <c r="T1459" s="4"/>
      <c r="U1459" s="5">
        <f>Tabella1[[#This Row],[ORA FINE POMERIGGIO]]-Tabella1[[#This Row],[ORA INIZIO POMERIGGIO]]</f>
        <v>0</v>
      </c>
      <c r="V1459" s="5">
        <f>Tabella1[[#This Row],[TOT. TEMPO POMERIGGIO]]+Tabella1[[#This Row],[TOT. TEMPO MATTINA]]</f>
        <v>0.10277777777777786</v>
      </c>
      <c r="W1459" s="7">
        <f>((HOUR(Tabella1[[#This Row],[TOT. ORE]])*60)+MINUTE(Tabella1[[#This Row],[TOT. ORE]]))</f>
        <v>148</v>
      </c>
      <c r="Y1459" s="6">
        <f>Tabella1[[#This Row],[TOT. MINUTI]]-Tabella1[[#This Row],[FERMO MACCHINA]]</f>
        <v>148</v>
      </c>
      <c r="Z1459" s="6">
        <f>ROUNDDOWN(Tabella1[[#This Row],[DIFFERENZA EFFETTIVA - SCARTI]]/Tabella1[[#This Row],[TEMPO EFFETTIVO]]*60,0)</f>
        <v>88</v>
      </c>
      <c r="AA1459" t="s">
        <v>460</v>
      </c>
    </row>
    <row r="1460" spans="1:27" x14ac:dyDescent="0.25">
      <c r="A1460" s="1">
        <v>44753</v>
      </c>
      <c r="B1460">
        <v>1</v>
      </c>
      <c r="C1460" s="6" t="str">
        <f>VLOOKUP(Tabella1[[#This Row],[COD. OPERATORE]],Tabella3[],2,FALSE)</f>
        <v>ROBY</v>
      </c>
      <c r="D1460" t="s">
        <v>16</v>
      </c>
      <c r="E1460" t="s">
        <v>178</v>
      </c>
      <c r="F1460">
        <v>2</v>
      </c>
      <c r="G1460" s="6" t="str">
        <f>VLOOKUP(Tabella1[[#This Row],[COD. MACCHINA]],Tabella35[],2,FALSE)</f>
        <v>MUPI matr.1252</v>
      </c>
      <c r="H1460">
        <v>0</v>
      </c>
      <c r="I1460">
        <v>219</v>
      </c>
      <c r="J1460" s="6">
        <f>Tabella1[[#This Row],[ASS. FINALI]]-Tabella1[[#This Row],[ASS.INIZIALI]]</f>
        <v>219</v>
      </c>
      <c r="K1460" t="s">
        <v>20</v>
      </c>
      <c r="M1460" s="6">
        <f>ROUNDDOWN(IF(Tabella1[[#This Row],[DOPPIO OPERATORE '[SI/NO']]]="SI",Tabella1[[#This Row],[DIFFERENZA]]/2,Tabella1[[#This Row],[DIFFERENZA]]),0)</f>
        <v>219</v>
      </c>
      <c r="O1460" s="6">
        <f>Tabella1[[#This Row],[DIFFERENZA EFFETTIVA SE DOPPIO OPERATORE]]-Tabella1[[#This Row],[SCARTI]]</f>
        <v>219</v>
      </c>
      <c r="P1460" s="4">
        <v>0.61249999999999993</v>
      </c>
      <c r="Q1460" s="4">
        <v>0.71527777777777779</v>
      </c>
      <c r="R1460" s="5">
        <f>Tabella1[[#This Row],[ORA FINE MATTINA]]-Tabella1[[#This Row],[ORA INIZIO MATTINA]]</f>
        <v>0.10277777777777786</v>
      </c>
      <c r="S1460" s="4"/>
      <c r="T1460" s="4"/>
      <c r="U1460" s="5">
        <f>Tabella1[[#This Row],[ORA FINE POMERIGGIO]]-Tabella1[[#This Row],[ORA INIZIO POMERIGGIO]]</f>
        <v>0</v>
      </c>
      <c r="V1460" s="5">
        <f>Tabella1[[#This Row],[TOT. TEMPO POMERIGGIO]]+Tabella1[[#This Row],[TOT. TEMPO MATTINA]]</f>
        <v>0.10277777777777786</v>
      </c>
      <c r="W1460" s="7">
        <f>((HOUR(Tabella1[[#This Row],[TOT. ORE]])*60)+MINUTE(Tabella1[[#This Row],[TOT. ORE]]))</f>
        <v>148</v>
      </c>
      <c r="Y1460" s="6">
        <f>Tabella1[[#This Row],[TOT. MINUTI]]-Tabella1[[#This Row],[FERMO MACCHINA]]</f>
        <v>148</v>
      </c>
      <c r="Z1460" s="6">
        <f>ROUNDDOWN(Tabella1[[#This Row],[DIFFERENZA EFFETTIVA - SCARTI]]/Tabella1[[#This Row],[TEMPO EFFETTIVO]]*60,0)</f>
        <v>88</v>
      </c>
      <c r="AA1460" t="s">
        <v>460</v>
      </c>
    </row>
    <row r="1461" spans="1:27" x14ac:dyDescent="0.25">
      <c r="A1461" s="1">
        <v>44753</v>
      </c>
      <c r="B1461">
        <v>1</v>
      </c>
      <c r="C1461" s="6" t="str">
        <f>VLOOKUP(Tabella1[[#This Row],[COD. OPERATORE]],Tabella3[],2,FALSE)</f>
        <v>ROBY</v>
      </c>
      <c r="D1461" t="s">
        <v>54</v>
      </c>
      <c r="E1461" t="s">
        <v>487</v>
      </c>
      <c r="F1461" t="s">
        <v>64</v>
      </c>
      <c r="G1461" s="6" t="str">
        <f>VLOOKUP(Tabella1[[#This Row],[COD. MACCHINA]],Tabella35[],2,FALSE)</f>
        <v>MANUALE</v>
      </c>
      <c r="H1461">
        <v>250</v>
      </c>
      <c r="I1461">
        <v>350</v>
      </c>
      <c r="J1461" s="6">
        <f>Tabella1[[#This Row],[ASS. FINALI]]-Tabella1[[#This Row],[ASS.INIZIALI]]</f>
        <v>100</v>
      </c>
      <c r="K1461" t="s">
        <v>20</v>
      </c>
      <c r="M1461" s="6">
        <f>ROUNDDOWN(IF(Tabella1[[#This Row],[DOPPIO OPERATORE '[SI/NO']]]="SI",Tabella1[[#This Row],[DIFFERENZA]]/2,Tabella1[[#This Row],[DIFFERENZA]]),0)</f>
        <v>100</v>
      </c>
      <c r="O1461" s="6">
        <f>Tabella1[[#This Row],[DIFFERENZA EFFETTIVA SE DOPPIO OPERATORE]]-Tabella1[[#This Row],[SCARTI]]</f>
        <v>100</v>
      </c>
      <c r="P1461" s="4">
        <v>0.71875</v>
      </c>
      <c r="Q1461" s="4">
        <v>0.72916666666666663</v>
      </c>
      <c r="R1461" s="5">
        <f>Tabella1[[#This Row],[ORA FINE MATTINA]]-Tabella1[[#This Row],[ORA INIZIO MATTINA]]</f>
        <v>1.041666666666663E-2</v>
      </c>
      <c r="S1461" s="4"/>
      <c r="T1461" s="4"/>
      <c r="U1461" s="5">
        <f>Tabella1[[#This Row],[ORA FINE POMERIGGIO]]-Tabella1[[#This Row],[ORA INIZIO POMERIGGIO]]</f>
        <v>0</v>
      </c>
      <c r="V1461" s="5">
        <f>Tabella1[[#This Row],[TOT. TEMPO POMERIGGIO]]+Tabella1[[#This Row],[TOT. TEMPO MATTINA]]</f>
        <v>1.041666666666663E-2</v>
      </c>
      <c r="W1461" s="7">
        <f>((HOUR(Tabella1[[#This Row],[TOT. ORE]])*60)+MINUTE(Tabella1[[#This Row],[TOT. ORE]]))</f>
        <v>15</v>
      </c>
      <c r="Y1461" s="6">
        <f>Tabella1[[#This Row],[TOT. MINUTI]]-Tabella1[[#This Row],[FERMO MACCHINA]]</f>
        <v>15</v>
      </c>
      <c r="Z1461" s="6">
        <f>ROUNDDOWN(Tabella1[[#This Row],[DIFFERENZA EFFETTIVA - SCARTI]]/Tabella1[[#This Row],[TEMPO EFFETTIVO]]*60,0)</f>
        <v>400</v>
      </c>
    </row>
    <row r="1462" spans="1:27" x14ac:dyDescent="0.25">
      <c r="A1462" s="1">
        <v>44754</v>
      </c>
      <c r="B1462">
        <v>1</v>
      </c>
      <c r="C1462" s="6" t="str">
        <f>VLOOKUP(Tabella1[[#This Row],[COD. OPERATORE]],Tabella3[],2,FALSE)</f>
        <v>ROBY</v>
      </c>
      <c r="D1462" t="s">
        <v>262</v>
      </c>
      <c r="E1462" t="s">
        <v>164</v>
      </c>
      <c r="F1462">
        <v>7</v>
      </c>
      <c r="G1462" s="6" t="str">
        <f>VLOOKUP(Tabella1[[#This Row],[COD. MACCHINA]],Tabella35[],2,FALSE)</f>
        <v>MSA matr.2316</v>
      </c>
      <c r="H1462">
        <v>2454140</v>
      </c>
      <c r="I1462">
        <v>2455044</v>
      </c>
      <c r="J1462" s="6">
        <f>Tabella1[[#This Row],[ASS. FINALI]]-Tabella1[[#This Row],[ASS.INIZIALI]]</f>
        <v>904</v>
      </c>
      <c r="K1462" t="s">
        <v>20</v>
      </c>
      <c r="M1462" s="6">
        <f>ROUNDDOWN(IF(Tabella1[[#This Row],[DOPPIO OPERATORE '[SI/NO']]]="SI",Tabella1[[#This Row],[DIFFERENZA]]/2,Tabella1[[#This Row],[DIFFERENZA]]),0)</f>
        <v>904</v>
      </c>
      <c r="O1462" s="6">
        <f>Tabella1[[#This Row],[DIFFERENZA EFFETTIVA SE DOPPIO OPERATORE]]-Tabella1[[#This Row],[SCARTI]]</f>
        <v>904</v>
      </c>
      <c r="P1462" s="4">
        <v>0.33333333333333331</v>
      </c>
      <c r="Q1462" s="4">
        <v>0.4826388888888889</v>
      </c>
      <c r="R1462" s="5">
        <f>Tabella1[[#This Row],[ORA FINE MATTINA]]-Tabella1[[#This Row],[ORA INIZIO MATTINA]]</f>
        <v>0.14930555555555558</v>
      </c>
      <c r="S1462" s="4"/>
      <c r="T1462" s="4"/>
      <c r="U1462" s="5">
        <f>Tabella1[[#This Row],[ORA FINE POMERIGGIO]]-Tabella1[[#This Row],[ORA INIZIO POMERIGGIO]]</f>
        <v>0</v>
      </c>
      <c r="V1462" s="5">
        <f>Tabella1[[#This Row],[TOT. TEMPO POMERIGGIO]]+Tabella1[[#This Row],[TOT. TEMPO MATTINA]]</f>
        <v>0.14930555555555558</v>
      </c>
      <c r="W1462" s="7">
        <f>((HOUR(Tabella1[[#This Row],[TOT. ORE]])*60)+MINUTE(Tabella1[[#This Row],[TOT. ORE]]))</f>
        <v>215</v>
      </c>
      <c r="Y1462" s="6">
        <f>Tabella1[[#This Row],[TOT. MINUTI]]-Tabella1[[#This Row],[FERMO MACCHINA]]</f>
        <v>215</v>
      </c>
      <c r="Z1462" s="6">
        <f>ROUNDDOWN(Tabella1[[#This Row],[DIFFERENZA EFFETTIVA - SCARTI]]/Tabella1[[#This Row],[TEMPO EFFETTIVO]]*60,0)</f>
        <v>252</v>
      </c>
    </row>
    <row r="1463" spans="1:27" x14ac:dyDescent="0.25">
      <c r="A1463" s="1">
        <v>44754</v>
      </c>
      <c r="B1463">
        <v>1</v>
      </c>
      <c r="C1463" s="6" t="str">
        <f>VLOOKUP(Tabella1[[#This Row],[COD. OPERATORE]],Tabella3[],2,FALSE)</f>
        <v>ROBY</v>
      </c>
      <c r="D1463" t="s">
        <v>16</v>
      </c>
      <c r="E1463" t="s">
        <v>211</v>
      </c>
      <c r="F1463">
        <v>2</v>
      </c>
      <c r="G1463" s="6" t="str">
        <f>VLOOKUP(Tabella1[[#This Row],[COD. MACCHINA]],Tabella35[],2,FALSE)</f>
        <v>MUPI matr.1252</v>
      </c>
      <c r="H1463">
        <v>219</v>
      </c>
      <c r="I1463">
        <v>500</v>
      </c>
      <c r="J1463" s="6">
        <f>Tabella1[[#This Row],[ASS. FINALI]]-Tabella1[[#This Row],[ASS.INIZIALI]]</f>
        <v>281</v>
      </c>
      <c r="K1463" t="s">
        <v>20</v>
      </c>
      <c r="M1463" s="6">
        <f>ROUNDDOWN(IF(Tabella1[[#This Row],[DOPPIO OPERATORE '[SI/NO']]]="SI",Tabella1[[#This Row],[DIFFERENZA]]/2,Tabella1[[#This Row],[DIFFERENZA]]),0)</f>
        <v>281</v>
      </c>
      <c r="O1463" s="6">
        <f>Tabella1[[#This Row],[DIFFERENZA EFFETTIVA SE DOPPIO OPERATORE]]-Tabella1[[#This Row],[SCARTI]]</f>
        <v>281</v>
      </c>
      <c r="P1463" s="4">
        <v>0.5625</v>
      </c>
      <c r="Q1463" s="4">
        <v>0.71319444444444446</v>
      </c>
      <c r="R1463" s="5">
        <f>Tabella1[[#This Row],[ORA FINE MATTINA]]-Tabella1[[#This Row],[ORA INIZIO MATTINA]]</f>
        <v>0.15069444444444446</v>
      </c>
      <c r="S1463" s="4"/>
      <c r="T1463" s="4"/>
      <c r="U1463" s="5">
        <f>Tabella1[[#This Row],[ORA FINE POMERIGGIO]]-Tabella1[[#This Row],[ORA INIZIO POMERIGGIO]]</f>
        <v>0</v>
      </c>
      <c r="V1463" s="5">
        <f>Tabella1[[#This Row],[TOT. TEMPO POMERIGGIO]]+Tabella1[[#This Row],[TOT. TEMPO MATTINA]]</f>
        <v>0.15069444444444446</v>
      </c>
      <c r="W1463" s="7">
        <f>((HOUR(Tabella1[[#This Row],[TOT. ORE]])*60)+MINUTE(Tabella1[[#This Row],[TOT. ORE]]))</f>
        <v>217</v>
      </c>
      <c r="Y1463" s="6">
        <f>Tabella1[[#This Row],[TOT. MINUTI]]-Tabella1[[#This Row],[FERMO MACCHINA]]</f>
        <v>217</v>
      </c>
      <c r="Z1463" s="6">
        <f>ROUNDDOWN(Tabella1[[#This Row],[DIFFERENZA EFFETTIVA - SCARTI]]/Tabella1[[#This Row],[TEMPO EFFETTIVO]]*60,0)</f>
        <v>77</v>
      </c>
      <c r="AA1463" t="s">
        <v>460</v>
      </c>
    </row>
    <row r="1464" spans="1:27" x14ac:dyDescent="0.25">
      <c r="A1464" s="1">
        <v>44754</v>
      </c>
      <c r="B1464">
        <v>1</v>
      </c>
      <c r="C1464" s="6" t="str">
        <f>VLOOKUP(Tabella1[[#This Row],[COD. OPERATORE]],Tabella3[],2,FALSE)</f>
        <v>ROBY</v>
      </c>
      <c r="D1464" t="s">
        <v>16</v>
      </c>
      <c r="E1464" t="s">
        <v>178</v>
      </c>
      <c r="F1464">
        <v>2</v>
      </c>
      <c r="G1464" s="6" t="str">
        <f>VLOOKUP(Tabella1[[#This Row],[COD. MACCHINA]],Tabella35[],2,FALSE)</f>
        <v>MUPI matr.1252</v>
      </c>
      <c r="H1464">
        <v>219</v>
      </c>
      <c r="I1464">
        <v>500</v>
      </c>
      <c r="J1464" s="6">
        <f>Tabella1[[#This Row],[ASS. FINALI]]-Tabella1[[#This Row],[ASS.INIZIALI]]</f>
        <v>281</v>
      </c>
      <c r="K1464" t="s">
        <v>20</v>
      </c>
      <c r="M1464" s="6">
        <f>ROUNDDOWN(IF(Tabella1[[#This Row],[DOPPIO OPERATORE '[SI/NO']]]="SI",Tabella1[[#This Row],[DIFFERENZA]]/2,Tabella1[[#This Row],[DIFFERENZA]]),0)</f>
        <v>281</v>
      </c>
      <c r="O1464" s="6">
        <f>Tabella1[[#This Row],[DIFFERENZA EFFETTIVA SE DOPPIO OPERATORE]]-Tabella1[[#This Row],[SCARTI]]</f>
        <v>281</v>
      </c>
      <c r="P1464" s="4">
        <v>0.5625</v>
      </c>
      <c r="Q1464" s="4">
        <v>0.71319444444444446</v>
      </c>
      <c r="R1464" s="5">
        <f>Tabella1[[#This Row],[ORA FINE MATTINA]]-Tabella1[[#This Row],[ORA INIZIO MATTINA]]</f>
        <v>0.15069444444444446</v>
      </c>
      <c r="S1464" s="4"/>
      <c r="T1464" s="4"/>
      <c r="U1464" s="5">
        <f>Tabella1[[#This Row],[ORA FINE POMERIGGIO]]-Tabella1[[#This Row],[ORA INIZIO POMERIGGIO]]</f>
        <v>0</v>
      </c>
      <c r="V1464" s="5">
        <f>Tabella1[[#This Row],[TOT. TEMPO POMERIGGIO]]+Tabella1[[#This Row],[TOT. TEMPO MATTINA]]</f>
        <v>0.15069444444444446</v>
      </c>
      <c r="W1464" s="7">
        <f>((HOUR(Tabella1[[#This Row],[TOT. ORE]])*60)+MINUTE(Tabella1[[#This Row],[TOT. ORE]]))</f>
        <v>217</v>
      </c>
      <c r="Y1464" s="6">
        <f>Tabella1[[#This Row],[TOT. MINUTI]]-Tabella1[[#This Row],[FERMO MACCHINA]]</f>
        <v>217</v>
      </c>
      <c r="Z1464" s="6">
        <f>ROUNDDOWN(Tabella1[[#This Row],[DIFFERENZA EFFETTIVA - SCARTI]]/Tabella1[[#This Row],[TEMPO EFFETTIVO]]*60,0)</f>
        <v>77</v>
      </c>
      <c r="AA1464" t="s">
        <v>460</v>
      </c>
    </row>
    <row r="1465" spans="1:27" x14ac:dyDescent="0.25">
      <c r="A1465" s="1">
        <v>44754</v>
      </c>
      <c r="B1465">
        <v>1</v>
      </c>
      <c r="C1465" s="6" t="str">
        <f>VLOOKUP(Tabella1[[#This Row],[COD. OPERATORE]],Tabella3[],2,FALSE)</f>
        <v>ROBY</v>
      </c>
      <c r="D1465" t="s">
        <v>16</v>
      </c>
      <c r="E1465" t="s">
        <v>211</v>
      </c>
      <c r="F1465">
        <v>3</v>
      </c>
      <c r="G1465" s="6" t="str">
        <f>VLOOKUP(Tabella1[[#This Row],[COD. MACCHINA]],Tabella35[],2,FALSE)</f>
        <v>MUPI matr.1501</v>
      </c>
      <c r="H1465">
        <v>0</v>
      </c>
      <c r="I1465">
        <v>25</v>
      </c>
      <c r="J1465" s="6">
        <f>Tabella1[[#This Row],[ASS. FINALI]]-Tabella1[[#This Row],[ASS.INIZIALI]]</f>
        <v>25</v>
      </c>
      <c r="K1465" t="s">
        <v>20</v>
      </c>
      <c r="M1465" s="6">
        <f>ROUNDDOWN(IF(Tabella1[[#This Row],[DOPPIO OPERATORE '[SI/NO']]]="SI",Tabella1[[#This Row],[DIFFERENZA]]/2,Tabella1[[#This Row],[DIFFERENZA]]),0)</f>
        <v>25</v>
      </c>
      <c r="O1465" s="6">
        <f>Tabella1[[#This Row],[DIFFERENZA EFFETTIVA SE DOPPIO OPERATORE]]-Tabella1[[#This Row],[SCARTI]]</f>
        <v>25</v>
      </c>
      <c r="P1465" s="4">
        <v>0.71319444444444446</v>
      </c>
      <c r="Q1465" s="4">
        <v>0.72916666666666663</v>
      </c>
      <c r="R1465" s="5">
        <f>Tabella1[[#This Row],[ORA FINE MATTINA]]-Tabella1[[#This Row],[ORA INIZIO MATTINA]]</f>
        <v>1.5972222222222165E-2</v>
      </c>
      <c r="S1465" s="4"/>
      <c r="T1465" s="4"/>
      <c r="U1465" s="5">
        <f>Tabella1[[#This Row],[ORA FINE POMERIGGIO]]-Tabella1[[#This Row],[ORA INIZIO POMERIGGIO]]</f>
        <v>0</v>
      </c>
      <c r="V1465" s="5">
        <f>Tabella1[[#This Row],[TOT. TEMPO POMERIGGIO]]+Tabella1[[#This Row],[TOT. TEMPO MATTINA]]</f>
        <v>1.5972222222222165E-2</v>
      </c>
      <c r="W1465" s="7">
        <f>((HOUR(Tabella1[[#This Row],[TOT. ORE]])*60)+MINUTE(Tabella1[[#This Row],[TOT. ORE]]))</f>
        <v>23</v>
      </c>
      <c r="Y1465" s="6">
        <f>Tabella1[[#This Row],[TOT. MINUTI]]-Tabella1[[#This Row],[FERMO MACCHINA]]</f>
        <v>23</v>
      </c>
      <c r="Z1465" s="6">
        <f>ROUNDDOWN(Tabella1[[#This Row],[DIFFERENZA EFFETTIVA - SCARTI]]/Tabella1[[#This Row],[TEMPO EFFETTIVO]]*60,0)</f>
        <v>65</v>
      </c>
      <c r="AA1465" t="s">
        <v>494</v>
      </c>
    </row>
    <row r="1466" spans="1:27" x14ac:dyDescent="0.25">
      <c r="A1466" s="1">
        <v>44754</v>
      </c>
      <c r="B1466">
        <v>1</v>
      </c>
      <c r="C1466" s="6" t="str">
        <f>VLOOKUP(Tabella1[[#This Row],[COD. OPERATORE]],Tabella3[],2,FALSE)</f>
        <v>ROBY</v>
      </c>
      <c r="D1466" t="s">
        <v>16</v>
      </c>
      <c r="E1466" t="s">
        <v>178</v>
      </c>
      <c r="F1466">
        <v>3</v>
      </c>
      <c r="G1466" s="6" t="str">
        <f>VLOOKUP(Tabella1[[#This Row],[COD. MACCHINA]],Tabella35[],2,FALSE)</f>
        <v>MUPI matr.1501</v>
      </c>
      <c r="H1466">
        <v>0</v>
      </c>
      <c r="I1466">
        <v>25</v>
      </c>
      <c r="J1466" s="6">
        <f>Tabella1[[#This Row],[ASS. FINALI]]-Tabella1[[#This Row],[ASS.INIZIALI]]</f>
        <v>25</v>
      </c>
      <c r="K1466" t="s">
        <v>20</v>
      </c>
      <c r="M1466" s="6">
        <f>ROUNDDOWN(IF(Tabella1[[#This Row],[DOPPIO OPERATORE '[SI/NO']]]="SI",Tabella1[[#This Row],[DIFFERENZA]]/2,Tabella1[[#This Row],[DIFFERENZA]]),0)</f>
        <v>25</v>
      </c>
      <c r="O1466" s="6">
        <f>Tabella1[[#This Row],[DIFFERENZA EFFETTIVA SE DOPPIO OPERATORE]]-Tabella1[[#This Row],[SCARTI]]</f>
        <v>25</v>
      </c>
      <c r="P1466" s="4">
        <v>0.71319444444444446</v>
      </c>
      <c r="Q1466" s="4">
        <v>0.72916666666666663</v>
      </c>
      <c r="R1466" s="5">
        <f>Tabella1[[#This Row],[ORA FINE MATTINA]]-Tabella1[[#This Row],[ORA INIZIO MATTINA]]</f>
        <v>1.5972222222222165E-2</v>
      </c>
      <c r="S1466" s="4"/>
      <c r="T1466" s="4"/>
      <c r="U1466" s="5">
        <f>Tabella1[[#This Row],[ORA FINE POMERIGGIO]]-Tabella1[[#This Row],[ORA INIZIO POMERIGGIO]]</f>
        <v>0</v>
      </c>
      <c r="V1466" s="5">
        <f>Tabella1[[#This Row],[TOT. TEMPO POMERIGGIO]]+Tabella1[[#This Row],[TOT. TEMPO MATTINA]]</f>
        <v>1.5972222222222165E-2</v>
      </c>
      <c r="W1466" s="7">
        <f>((HOUR(Tabella1[[#This Row],[TOT. ORE]])*60)+MINUTE(Tabella1[[#This Row],[TOT. ORE]]))</f>
        <v>23</v>
      </c>
      <c r="Y1466" s="6">
        <f>Tabella1[[#This Row],[TOT. MINUTI]]-Tabella1[[#This Row],[FERMO MACCHINA]]</f>
        <v>23</v>
      </c>
      <c r="Z1466" s="6">
        <f>ROUNDDOWN(Tabella1[[#This Row],[DIFFERENZA EFFETTIVA - SCARTI]]/Tabella1[[#This Row],[TEMPO EFFETTIVO]]*60,0)</f>
        <v>65</v>
      </c>
      <c r="AA1466" t="s">
        <v>494</v>
      </c>
    </row>
    <row r="1467" spans="1:27" x14ac:dyDescent="0.25">
      <c r="A1467" s="1">
        <v>44755</v>
      </c>
      <c r="B1467">
        <v>1</v>
      </c>
      <c r="C1467" s="6" t="str">
        <f>VLOOKUP(Tabella1[[#This Row],[COD. OPERATORE]],Tabella3[],2,FALSE)</f>
        <v>ROBY</v>
      </c>
      <c r="D1467" t="s">
        <v>56</v>
      </c>
      <c r="E1467" t="s">
        <v>495</v>
      </c>
      <c r="F1467" t="s">
        <v>64</v>
      </c>
      <c r="G1467" s="6" t="str">
        <f>VLOOKUP(Tabella1[[#This Row],[COD. MACCHINA]],Tabella35[],2,FALSE)</f>
        <v>MANUALE</v>
      </c>
      <c r="H1467">
        <v>27</v>
      </c>
      <c r="I1467">
        <v>135</v>
      </c>
      <c r="J1467" s="6">
        <f>Tabella1[[#This Row],[ASS. FINALI]]-Tabella1[[#This Row],[ASS.INIZIALI]]</f>
        <v>108</v>
      </c>
      <c r="K1467" t="s">
        <v>20</v>
      </c>
      <c r="M1467" s="6">
        <f>ROUNDDOWN(IF(Tabella1[[#This Row],[DOPPIO OPERATORE '[SI/NO']]]="SI",Tabella1[[#This Row],[DIFFERENZA]]/2,Tabella1[[#This Row],[DIFFERENZA]]),0)</f>
        <v>108</v>
      </c>
      <c r="O1467" s="6">
        <f>Tabella1[[#This Row],[DIFFERENZA EFFETTIVA SE DOPPIO OPERATORE]]-Tabella1[[#This Row],[SCARTI]]</f>
        <v>108</v>
      </c>
      <c r="P1467" s="4">
        <v>0.39583333333333331</v>
      </c>
      <c r="Q1467" s="4">
        <v>0.5</v>
      </c>
      <c r="R1467" s="5">
        <f>Tabella1[[#This Row],[ORA FINE MATTINA]]-Tabella1[[#This Row],[ORA INIZIO MATTINA]]</f>
        <v>0.10416666666666669</v>
      </c>
      <c r="S1467" s="4">
        <v>0.5625</v>
      </c>
      <c r="T1467" s="4">
        <v>0.72916666666666663</v>
      </c>
      <c r="U1467" s="5">
        <f>Tabella1[[#This Row],[ORA FINE POMERIGGIO]]-Tabella1[[#This Row],[ORA INIZIO POMERIGGIO]]</f>
        <v>0.16666666666666663</v>
      </c>
      <c r="V1467" s="5">
        <f>Tabella1[[#This Row],[TOT. TEMPO POMERIGGIO]]+Tabella1[[#This Row],[TOT. TEMPO MATTINA]]</f>
        <v>0.27083333333333331</v>
      </c>
      <c r="W1467" s="7">
        <f>((HOUR(Tabella1[[#This Row],[TOT. ORE]])*60)+MINUTE(Tabella1[[#This Row],[TOT. ORE]]))</f>
        <v>390</v>
      </c>
      <c r="Y1467" s="6">
        <f>Tabella1[[#This Row],[TOT. MINUTI]]-Tabella1[[#This Row],[FERMO MACCHINA]]</f>
        <v>390</v>
      </c>
      <c r="Z1467" s="6">
        <f>ROUNDDOWN(Tabella1[[#This Row],[DIFFERENZA EFFETTIVA - SCARTI]]/Tabella1[[#This Row],[TEMPO EFFETTIVO]]*60,0)</f>
        <v>16</v>
      </c>
      <c r="AA1467" t="s">
        <v>450</v>
      </c>
    </row>
    <row r="1468" spans="1:27" x14ac:dyDescent="0.25">
      <c r="A1468" s="1">
        <v>44756</v>
      </c>
      <c r="B1468">
        <v>1</v>
      </c>
      <c r="C1468" s="6" t="str">
        <f>VLOOKUP(Tabella1[[#This Row],[COD. OPERATORE]],Tabella3[],2,FALSE)</f>
        <v>ROBY</v>
      </c>
      <c r="D1468" t="s">
        <v>56</v>
      </c>
      <c r="E1468" t="s">
        <v>496</v>
      </c>
      <c r="F1468" t="s">
        <v>64</v>
      </c>
      <c r="G1468" s="6" t="str">
        <f>VLOOKUP(Tabella1[[#This Row],[COD. MACCHINA]],Tabella35[],2,FALSE)</f>
        <v>MANUALE</v>
      </c>
      <c r="H1468">
        <v>34600</v>
      </c>
      <c r="I1468">
        <v>40000</v>
      </c>
      <c r="J1468" s="6">
        <f>Tabella1[[#This Row],[ASS. FINALI]]-Tabella1[[#This Row],[ASS.INIZIALI]]</f>
        <v>5400</v>
      </c>
      <c r="K1468" t="s">
        <v>20</v>
      </c>
      <c r="M1468" s="6">
        <f>ROUNDDOWN(IF(Tabella1[[#This Row],[DOPPIO OPERATORE '[SI/NO']]]="SI",Tabella1[[#This Row],[DIFFERENZA]]/2,Tabella1[[#This Row],[DIFFERENZA]]),0)</f>
        <v>5400</v>
      </c>
      <c r="O1468" s="6">
        <f>Tabella1[[#This Row],[DIFFERENZA EFFETTIVA SE DOPPIO OPERATORE]]-Tabella1[[#This Row],[SCARTI]]</f>
        <v>5400</v>
      </c>
      <c r="P1468" s="4">
        <v>0.33333333333333331</v>
      </c>
      <c r="Q1468" s="4">
        <v>0.5</v>
      </c>
      <c r="R1468" s="5">
        <f>Tabella1[[#This Row],[ORA FINE MATTINA]]-Tabella1[[#This Row],[ORA INIZIO MATTINA]]</f>
        <v>0.16666666666666669</v>
      </c>
      <c r="S1468" s="4"/>
      <c r="T1468" s="4"/>
      <c r="U1468" s="5">
        <f>Tabella1[[#This Row],[ORA FINE POMERIGGIO]]-Tabella1[[#This Row],[ORA INIZIO POMERIGGIO]]</f>
        <v>0</v>
      </c>
      <c r="V1468" s="5">
        <f>Tabella1[[#This Row],[TOT. TEMPO POMERIGGIO]]+Tabella1[[#This Row],[TOT. TEMPO MATTINA]]</f>
        <v>0.16666666666666669</v>
      </c>
      <c r="W1468" s="7">
        <f>((HOUR(Tabella1[[#This Row],[TOT. ORE]])*60)+MINUTE(Tabella1[[#This Row],[TOT. ORE]]))</f>
        <v>240</v>
      </c>
      <c r="Y1468" s="6">
        <f>Tabella1[[#This Row],[TOT. MINUTI]]-Tabella1[[#This Row],[FERMO MACCHINA]]</f>
        <v>240</v>
      </c>
      <c r="Z1468" s="6">
        <f>ROUNDDOWN(Tabella1[[#This Row],[DIFFERENZA EFFETTIVA - SCARTI]]/Tabella1[[#This Row],[TEMPO EFFETTIVO]]*60,0)</f>
        <v>1350</v>
      </c>
      <c r="AA1468" t="s">
        <v>450</v>
      </c>
    </row>
    <row r="1469" spans="1:27" x14ac:dyDescent="0.25">
      <c r="A1469" s="1">
        <v>44756</v>
      </c>
      <c r="B1469">
        <v>1</v>
      </c>
      <c r="C1469" s="6" t="str">
        <f>VLOOKUP(Tabella1[[#This Row],[COD. OPERATORE]],Tabella3[],2,FALSE)</f>
        <v>ROBY</v>
      </c>
      <c r="D1469" t="s">
        <v>56</v>
      </c>
      <c r="E1469" t="s">
        <v>495</v>
      </c>
      <c r="F1469" t="s">
        <v>64</v>
      </c>
      <c r="G1469" s="6" t="str">
        <f>VLOOKUP(Tabella1[[#This Row],[COD. MACCHINA]],Tabella35[],2,FALSE)</f>
        <v>MANUALE</v>
      </c>
      <c r="H1469">
        <v>178</v>
      </c>
      <c r="I1469">
        <v>288</v>
      </c>
      <c r="J1469" s="6">
        <f>Tabella1[[#This Row],[ASS. FINALI]]-Tabella1[[#This Row],[ASS.INIZIALI]]</f>
        <v>110</v>
      </c>
      <c r="K1469" t="s">
        <v>20</v>
      </c>
      <c r="M1469" s="6">
        <f>ROUNDDOWN(IF(Tabella1[[#This Row],[DOPPIO OPERATORE '[SI/NO']]]="SI",Tabella1[[#This Row],[DIFFERENZA]]/2,Tabella1[[#This Row],[DIFFERENZA]]),0)</f>
        <v>110</v>
      </c>
      <c r="O1469" s="6">
        <f>Tabella1[[#This Row],[DIFFERENZA EFFETTIVA SE DOPPIO OPERATORE]]-Tabella1[[#This Row],[SCARTI]]</f>
        <v>110</v>
      </c>
      <c r="P1469" s="4">
        <v>0.5625</v>
      </c>
      <c r="Q1469" s="4">
        <v>0.59027777777777779</v>
      </c>
      <c r="R1469" s="5">
        <f>Tabella1[[#This Row],[ORA FINE MATTINA]]-Tabella1[[#This Row],[ORA INIZIO MATTINA]]</f>
        <v>2.777777777777779E-2</v>
      </c>
      <c r="S1469" s="4"/>
      <c r="T1469" s="4"/>
      <c r="U1469" s="5">
        <f>Tabella1[[#This Row],[ORA FINE POMERIGGIO]]-Tabella1[[#This Row],[ORA INIZIO POMERIGGIO]]</f>
        <v>0</v>
      </c>
      <c r="V1469" s="5">
        <f>Tabella1[[#This Row],[TOT. TEMPO POMERIGGIO]]+Tabella1[[#This Row],[TOT. TEMPO MATTINA]]</f>
        <v>2.777777777777779E-2</v>
      </c>
      <c r="W1469" s="7">
        <f>((HOUR(Tabella1[[#This Row],[TOT. ORE]])*60)+MINUTE(Tabella1[[#This Row],[TOT. ORE]]))</f>
        <v>40</v>
      </c>
      <c r="Y1469" s="6">
        <f>Tabella1[[#This Row],[TOT. MINUTI]]-Tabella1[[#This Row],[FERMO MACCHINA]]</f>
        <v>40</v>
      </c>
      <c r="Z1469" s="6">
        <f>ROUNDDOWN(Tabella1[[#This Row],[DIFFERENZA EFFETTIVA - SCARTI]]/Tabella1[[#This Row],[TEMPO EFFETTIVO]]*60,0)</f>
        <v>165</v>
      </c>
      <c r="AA1469" t="s">
        <v>450</v>
      </c>
    </row>
    <row r="1470" spans="1:27" x14ac:dyDescent="0.25">
      <c r="A1470" s="1">
        <v>44756</v>
      </c>
      <c r="B1470">
        <v>1</v>
      </c>
      <c r="C1470" s="6" t="str">
        <f>VLOOKUP(Tabella1[[#This Row],[COD. OPERATORE]],Tabella3[],2,FALSE)</f>
        <v>ROBY</v>
      </c>
      <c r="D1470" t="s">
        <v>82</v>
      </c>
      <c r="E1470" t="s">
        <v>252</v>
      </c>
      <c r="F1470" t="s">
        <v>64</v>
      </c>
      <c r="G1470" s="6" t="str">
        <f>VLOOKUP(Tabella1[[#This Row],[COD. MACCHINA]],Tabella35[],2,FALSE)</f>
        <v>MANUALE</v>
      </c>
      <c r="H1470">
        <v>0</v>
      </c>
      <c r="I1470">
        <v>560</v>
      </c>
      <c r="J1470" s="6">
        <f>Tabella1[[#This Row],[ASS. FINALI]]-Tabella1[[#This Row],[ASS.INIZIALI]]</f>
        <v>560</v>
      </c>
      <c r="K1470" t="s">
        <v>20</v>
      </c>
      <c r="M1470" s="6">
        <f>ROUNDDOWN(IF(Tabella1[[#This Row],[DOPPIO OPERATORE '[SI/NO']]]="SI",Tabella1[[#This Row],[DIFFERENZA]]/2,Tabella1[[#This Row],[DIFFERENZA]]),0)</f>
        <v>560</v>
      </c>
      <c r="O1470" s="6">
        <f>Tabella1[[#This Row],[DIFFERENZA EFFETTIVA SE DOPPIO OPERATORE]]-Tabella1[[#This Row],[SCARTI]]</f>
        <v>560</v>
      </c>
      <c r="P1470" s="4">
        <v>0.59027777777777779</v>
      </c>
      <c r="Q1470" s="4">
        <v>0.72916666666666663</v>
      </c>
      <c r="R1470" s="5">
        <f>Tabella1[[#This Row],[ORA FINE MATTINA]]-Tabella1[[#This Row],[ORA INIZIO MATTINA]]</f>
        <v>0.13888888888888884</v>
      </c>
      <c r="S1470" s="4"/>
      <c r="T1470" s="4"/>
      <c r="U1470" s="5">
        <f>Tabella1[[#This Row],[ORA FINE POMERIGGIO]]-Tabella1[[#This Row],[ORA INIZIO POMERIGGIO]]</f>
        <v>0</v>
      </c>
      <c r="V1470" s="5">
        <f>Tabella1[[#This Row],[TOT. TEMPO POMERIGGIO]]+Tabella1[[#This Row],[TOT. TEMPO MATTINA]]</f>
        <v>0.13888888888888884</v>
      </c>
      <c r="W1470" s="7">
        <f>((HOUR(Tabella1[[#This Row],[TOT. ORE]])*60)+MINUTE(Tabella1[[#This Row],[TOT. ORE]]))</f>
        <v>200</v>
      </c>
      <c r="Y1470" s="6">
        <f>Tabella1[[#This Row],[TOT. MINUTI]]-Tabella1[[#This Row],[FERMO MACCHINA]]</f>
        <v>200</v>
      </c>
      <c r="Z1470" s="6">
        <f>ROUNDDOWN(Tabella1[[#This Row],[DIFFERENZA EFFETTIVA - SCARTI]]/Tabella1[[#This Row],[TEMPO EFFETTIVO]]*60,0)</f>
        <v>168</v>
      </c>
    </row>
    <row r="1471" spans="1:27" x14ac:dyDescent="0.25">
      <c r="A1471" s="1">
        <v>44757</v>
      </c>
      <c r="B1471">
        <v>1</v>
      </c>
      <c r="C1471" s="6" t="str">
        <f>VLOOKUP(Tabella1[[#This Row],[COD. OPERATORE]],Tabella3[],2,FALSE)</f>
        <v>ROBY</v>
      </c>
      <c r="D1471" t="s">
        <v>56</v>
      </c>
      <c r="E1471" t="s">
        <v>495</v>
      </c>
      <c r="F1471" t="s">
        <v>64</v>
      </c>
      <c r="G1471" s="6" t="str">
        <f>VLOOKUP(Tabella1[[#This Row],[COD. MACCHINA]],Tabella35[],2,FALSE)</f>
        <v>MANUALE</v>
      </c>
      <c r="H1471">
        <v>188</v>
      </c>
      <c r="I1471">
        <v>241</v>
      </c>
      <c r="J1471" s="6">
        <f>Tabella1[[#This Row],[ASS. FINALI]]-Tabella1[[#This Row],[ASS.INIZIALI]]</f>
        <v>53</v>
      </c>
      <c r="K1471" t="s">
        <v>20</v>
      </c>
      <c r="M1471" s="6">
        <f>ROUNDDOWN(IF(Tabella1[[#This Row],[DOPPIO OPERATORE '[SI/NO']]]="SI",Tabella1[[#This Row],[DIFFERENZA]]/2,Tabella1[[#This Row],[DIFFERENZA]]),0)</f>
        <v>53</v>
      </c>
      <c r="O1471" s="6">
        <f>Tabella1[[#This Row],[DIFFERENZA EFFETTIVA SE DOPPIO OPERATORE]]-Tabella1[[#This Row],[SCARTI]]</f>
        <v>53</v>
      </c>
      <c r="P1471" s="4">
        <v>0.38194444444444442</v>
      </c>
      <c r="Q1471" s="4">
        <v>0.5</v>
      </c>
      <c r="R1471" s="5">
        <f>Tabella1[[#This Row],[ORA FINE MATTINA]]-Tabella1[[#This Row],[ORA INIZIO MATTINA]]</f>
        <v>0.11805555555555558</v>
      </c>
      <c r="S1471" s="4"/>
      <c r="T1471" s="4"/>
      <c r="U1471" s="5">
        <f>Tabella1[[#This Row],[ORA FINE POMERIGGIO]]-Tabella1[[#This Row],[ORA INIZIO POMERIGGIO]]</f>
        <v>0</v>
      </c>
      <c r="V1471" s="5">
        <f>Tabella1[[#This Row],[TOT. TEMPO POMERIGGIO]]+Tabella1[[#This Row],[TOT. TEMPO MATTINA]]</f>
        <v>0.11805555555555558</v>
      </c>
      <c r="W1471" s="7">
        <f>((HOUR(Tabella1[[#This Row],[TOT. ORE]])*60)+MINUTE(Tabella1[[#This Row],[TOT. ORE]]))</f>
        <v>170</v>
      </c>
      <c r="Y1471" s="6">
        <f>Tabella1[[#This Row],[TOT. MINUTI]]-Tabella1[[#This Row],[FERMO MACCHINA]]</f>
        <v>170</v>
      </c>
      <c r="Z1471" s="6">
        <f>ROUNDDOWN(Tabella1[[#This Row],[DIFFERENZA EFFETTIVA - SCARTI]]/Tabella1[[#This Row],[TEMPO EFFETTIVO]]*60,0)</f>
        <v>18</v>
      </c>
    </row>
    <row r="1472" spans="1:27" x14ac:dyDescent="0.25">
      <c r="A1472" s="1">
        <v>44757</v>
      </c>
      <c r="B1472">
        <v>1</v>
      </c>
      <c r="C1472" s="6" t="str">
        <f>VLOOKUP(Tabella1[[#This Row],[COD. OPERATORE]],Tabella3[],2,FALSE)</f>
        <v>ROBY</v>
      </c>
      <c r="D1472" t="s">
        <v>56</v>
      </c>
      <c r="E1472" t="s">
        <v>118</v>
      </c>
      <c r="F1472">
        <v>12</v>
      </c>
      <c r="G1472" s="6" t="str">
        <f>VLOOKUP(Tabella1[[#This Row],[COD. MACCHINA]],Tabella35[],2,FALSE)</f>
        <v>FRESA matr.550/6</v>
      </c>
      <c r="H1472">
        <v>1200</v>
      </c>
      <c r="I1472">
        <v>3000</v>
      </c>
      <c r="J1472" s="6">
        <f>Tabella1[[#This Row],[ASS. FINALI]]-Tabella1[[#This Row],[ASS.INIZIALI]]</f>
        <v>1800</v>
      </c>
      <c r="K1472" t="s">
        <v>20</v>
      </c>
      <c r="M1472" s="6">
        <f>ROUNDDOWN(IF(Tabella1[[#This Row],[DOPPIO OPERATORE '[SI/NO']]]="SI",Tabella1[[#This Row],[DIFFERENZA]]/2,Tabella1[[#This Row],[DIFFERENZA]]),0)</f>
        <v>1800</v>
      </c>
      <c r="O1472" s="6">
        <f>Tabella1[[#This Row],[DIFFERENZA EFFETTIVA SE DOPPIO OPERATORE]]-Tabella1[[#This Row],[SCARTI]]</f>
        <v>1800</v>
      </c>
      <c r="P1472" s="4">
        <v>0.5625</v>
      </c>
      <c r="Q1472" s="4">
        <v>0.72916666666666663</v>
      </c>
      <c r="R1472" s="5">
        <f>Tabella1[[#This Row],[ORA FINE MATTINA]]-Tabella1[[#This Row],[ORA INIZIO MATTINA]]</f>
        <v>0.16666666666666663</v>
      </c>
      <c r="S1472" s="4"/>
      <c r="T1472" s="4"/>
      <c r="U1472" s="5">
        <f>Tabella1[[#This Row],[ORA FINE POMERIGGIO]]-Tabella1[[#This Row],[ORA INIZIO POMERIGGIO]]</f>
        <v>0</v>
      </c>
      <c r="V1472" s="5">
        <f>Tabella1[[#This Row],[TOT. TEMPO POMERIGGIO]]+Tabella1[[#This Row],[TOT. TEMPO MATTINA]]</f>
        <v>0.16666666666666663</v>
      </c>
      <c r="W1472" s="7">
        <f>((HOUR(Tabella1[[#This Row],[TOT. ORE]])*60)+MINUTE(Tabella1[[#This Row],[TOT. ORE]]))</f>
        <v>240</v>
      </c>
      <c r="Y1472" s="6">
        <f>Tabella1[[#This Row],[TOT. MINUTI]]-Tabella1[[#This Row],[FERMO MACCHINA]]</f>
        <v>240</v>
      </c>
      <c r="Z1472" s="6">
        <f>ROUNDDOWN(Tabella1[[#This Row],[DIFFERENZA EFFETTIVA - SCARTI]]/Tabella1[[#This Row],[TEMPO EFFETTIVO]]*60,0)</f>
        <v>450</v>
      </c>
    </row>
    <row r="1473" spans="1:27" x14ac:dyDescent="0.25">
      <c r="A1473" s="1">
        <v>44760</v>
      </c>
      <c r="B1473">
        <v>1</v>
      </c>
      <c r="C1473" s="6" t="str">
        <f>VLOOKUP(Tabella1[[#This Row],[COD. OPERATORE]],Tabella3[],2,FALSE)</f>
        <v>ROBY</v>
      </c>
      <c r="D1473" t="s">
        <v>87</v>
      </c>
      <c r="E1473" t="s">
        <v>496</v>
      </c>
      <c r="F1473" t="s">
        <v>64</v>
      </c>
      <c r="G1473" s="6" t="str">
        <f>VLOOKUP(Tabella1[[#This Row],[COD. MACCHINA]],Tabella35[],2,FALSE)</f>
        <v>MANUALE</v>
      </c>
      <c r="H1473">
        <v>0</v>
      </c>
      <c r="I1473">
        <v>7700</v>
      </c>
      <c r="J1473" s="6">
        <f>Tabella1[[#This Row],[ASS. FINALI]]-Tabella1[[#This Row],[ASS.INIZIALI]]</f>
        <v>7700</v>
      </c>
      <c r="K1473" t="s">
        <v>20</v>
      </c>
      <c r="M1473" s="6">
        <f>ROUNDDOWN(IF(Tabella1[[#This Row],[DOPPIO OPERATORE '[SI/NO']]]="SI",Tabella1[[#This Row],[DIFFERENZA]]/2,Tabella1[[#This Row],[DIFFERENZA]]),0)</f>
        <v>7700</v>
      </c>
      <c r="O1473" s="6">
        <f>Tabella1[[#This Row],[DIFFERENZA EFFETTIVA SE DOPPIO OPERATORE]]-Tabella1[[#This Row],[SCARTI]]</f>
        <v>7700</v>
      </c>
      <c r="P1473" s="4">
        <v>0.47222222222222227</v>
      </c>
      <c r="Q1473" s="4">
        <v>0.5</v>
      </c>
      <c r="R1473" s="5">
        <f>Tabella1[[#This Row],[ORA FINE MATTINA]]-Tabella1[[#This Row],[ORA INIZIO MATTINA]]</f>
        <v>2.7777777777777735E-2</v>
      </c>
      <c r="S1473" s="4">
        <v>0.5625</v>
      </c>
      <c r="T1473" s="4">
        <v>0.72916666666666663</v>
      </c>
      <c r="U1473" s="5">
        <f>Tabella1[[#This Row],[ORA FINE POMERIGGIO]]-Tabella1[[#This Row],[ORA INIZIO POMERIGGIO]]</f>
        <v>0.16666666666666663</v>
      </c>
      <c r="V1473" s="5">
        <f>Tabella1[[#This Row],[TOT. TEMPO POMERIGGIO]]+Tabella1[[#This Row],[TOT. TEMPO MATTINA]]</f>
        <v>0.19444444444444436</v>
      </c>
      <c r="W1473" s="7">
        <f>((HOUR(Tabella1[[#This Row],[TOT. ORE]])*60)+MINUTE(Tabella1[[#This Row],[TOT. ORE]]))</f>
        <v>280</v>
      </c>
      <c r="Y1473" s="6">
        <f>Tabella1[[#This Row],[TOT. MINUTI]]-Tabella1[[#This Row],[FERMO MACCHINA]]</f>
        <v>280</v>
      </c>
      <c r="Z1473" s="6">
        <f>ROUNDDOWN(Tabella1[[#This Row],[DIFFERENZA EFFETTIVA - SCARTI]]/Tabella1[[#This Row],[TEMPO EFFETTIVO]]*60,0)</f>
        <v>1650</v>
      </c>
    </row>
    <row r="1474" spans="1:27" x14ac:dyDescent="0.25">
      <c r="A1474" s="1">
        <v>44743</v>
      </c>
      <c r="B1474">
        <v>11</v>
      </c>
      <c r="C1474" s="6" t="str">
        <f>VLOOKUP(Tabella1[[#This Row],[COD. OPERATORE]],Tabella3[],2,FALSE)</f>
        <v>ILENIA</v>
      </c>
      <c r="D1474" t="s">
        <v>56</v>
      </c>
      <c r="E1474" t="s">
        <v>259</v>
      </c>
      <c r="F1474" t="s">
        <v>64</v>
      </c>
      <c r="G1474" s="6" t="str">
        <f>VLOOKUP(Tabella1[[#This Row],[COD. MACCHINA]],Tabella35[],2,FALSE)</f>
        <v>MANUALE</v>
      </c>
      <c r="H1474">
        <v>0</v>
      </c>
      <c r="I1474">
        <v>355</v>
      </c>
      <c r="J1474" s="6">
        <f>Tabella1[[#This Row],[ASS. FINALI]]-Tabella1[[#This Row],[ASS.INIZIALI]]</f>
        <v>355</v>
      </c>
      <c r="K1474" t="s">
        <v>20</v>
      </c>
      <c r="M1474" s="6">
        <f>ROUNDDOWN(IF(Tabella1[[#This Row],[DOPPIO OPERATORE '[SI/NO']]]="SI",Tabella1[[#This Row],[DIFFERENZA]]/2,Tabella1[[#This Row],[DIFFERENZA]]),0)</f>
        <v>355</v>
      </c>
      <c r="O1474" s="6">
        <f>Tabella1[[#This Row],[DIFFERENZA EFFETTIVA SE DOPPIO OPERATORE]]-Tabella1[[#This Row],[SCARTI]]</f>
        <v>355</v>
      </c>
      <c r="P1474" s="4">
        <v>0.58333333333333337</v>
      </c>
      <c r="Q1474" s="4">
        <v>0.72916666666666663</v>
      </c>
      <c r="R1474" s="5">
        <f>Tabella1[[#This Row],[ORA FINE MATTINA]]-Tabella1[[#This Row],[ORA INIZIO MATTINA]]</f>
        <v>0.14583333333333326</v>
      </c>
      <c r="S1474" s="4"/>
      <c r="T1474" s="4"/>
      <c r="U1474" s="5">
        <f>Tabella1[[#This Row],[ORA FINE POMERIGGIO]]-Tabella1[[#This Row],[ORA INIZIO POMERIGGIO]]</f>
        <v>0</v>
      </c>
      <c r="V1474" s="5">
        <f>Tabella1[[#This Row],[TOT. TEMPO POMERIGGIO]]+Tabella1[[#This Row],[TOT. TEMPO MATTINA]]</f>
        <v>0.14583333333333326</v>
      </c>
      <c r="W1474" s="7">
        <f>((HOUR(Tabella1[[#This Row],[TOT. ORE]])*60)+MINUTE(Tabella1[[#This Row],[TOT. ORE]]))</f>
        <v>210</v>
      </c>
      <c r="Y1474" s="6">
        <f>Tabella1[[#This Row],[TOT. MINUTI]]-Tabella1[[#This Row],[FERMO MACCHINA]]</f>
        <v>210</v>
      </c>
      <c r="Z1474" s="6">
        <f>ROUNDDOWN(Tabella1[[#This Row],[DIFFERENZA EFFETTIVA - SCARTI]]/Tabella1[[#This Row],[TEMPO EFFETTIVO]]*60,0)</f>
        <v>101</v>
      </c>
      <c r="AA1474" t="s">
        <v>450</v>
      </c>
    </row>
    <row r="1475" spans="1:27" x14ac:dyDescent="0.25">
      <c r="A1475" s="1">
        <v>44743</v>
      </c>
      <c r="B1475">
        <v>11</v>
      </c>
      <c r="C1475" s="6" t="str">
        <f>VLOOKUP(Tabella1[[#This Row],[COD. OPERATORE]],Tabella3[],2,FALSE)</f>
        <v>ILENIA</v>
      </c>
      <c r="D1475" t="s">
        <v>56</v>
      </c>
      <c r="E1475" t="s">
        <v>259</v>
      </c>
      <c r="F1475" t="s">
        <v>64</v>
      </c>
      <c r="G1475" s="6" t="str">
        <f>VLOOKUP(Tabella1[[#This Row],[COD. MACCHINA]],Tabella35[],2,FALSE)</f>
        <v>MANUALE</v>
      </c>
      <c r="H1475">
        <v>0</v>
      </c>
      <c r="I1475">
        <v>355</v>
      </c>
      <c r="J1475" s="6">
        <f>Tabella1[[#This Row],[ASS. FINALI]]-Tabella1[[#This Row],[ASS.INIZIALI]]</f>
        <v>355</v>
      </c>
      <c r="K1475" t="s">
        <v>20</v>
      </c>
      <c r="M1475" s="6">
        <f>ROUNDDOWN(IF(Tabella1[[#This Row],[DOPPIO OPERATORE '[SI/NO']]]="SI",Tabella1[[#This Row],[DIFFERENZA]]/2,Tabella1[[#This Row],[DIFFERENZA]]),0)</f>
        <v>355</v>
      </c>
      <c r="O1475" s="6">
        <f>Tabella1[[#This Row],[DIFFERENZA EFFETTIVA SE DOPPIO OPERATORE]]-Tabella1[[#This Row],[SCARTI]]</f>
        <v>355</v>
      </c>
      <c r="P1475" s="4">
        <v>0.58333333333333337</v>
      </c>
      <c r="Q1475" s="4">
        <v>0.72916666666666663</v>
      </c>
      <c r="R1475" s="5">
        <f>Tabella1[[#This Row],[ORA FINE MATTINA]]-Tabella1[[#This Row],[ORA INIZIO MATTINA]]</f>
        <v>0.14583333333333326</v>
      </c>
      <c r="S1475" s="4"/>
      <c r="T1475" s="4"/>
      <c r="U1475" s="5">
        <f>Tabella1[[#This Row],[ORA FINE POMERIGGIO]]-Tabella1[[#This Row],[ORA INIZIO POMERIGGIO]]</f>
        <v>0</v>
      </c>
      <c r="V1475" s="5">
        <f>Tabella1[[#This Row],[TOT. TEMPO POMERIGGIO]]+Tabella1[[#This Row],[TOT. TEMPO MATTINA]]</f>
        <v>0.14583333333333326</v>
      </c>
      <c r="W1475" s="7">
        <f>((HOUR(Tabella1[[#This Row],[TOT. ORE]])*60)+MINUTE(Tabella1[[#This Row],[TOT. ORE]]))</f>
        <v>210</v>
      </c>
      <c r="Y1475" s="6">
        <f>Tabella1[[#This Row],[TOT. MINUTI]]-Tabella1[[#This Row],[FERMO MACCHINA]]</f>
        <v>210</v>
      </c>
      <c r="Z1475" s="6">
        <f>ROUNDDOWN(Tabella1[[#This Row],[DIFFERENZA EFFETTIVA - SCARTI]]/Tabella1[[#This Row],[TEMPO EFFETTIVO]]*60,0)</f>
        <v>101</v>
      </c>
      <c r="AA1475" t="s">
        <v>450</v>
      </c>
    </row>
    <row r="1476" spans="1:27" x14ac:dyDescent="0.25">
      <c r="A1476" s="1">
        <v>44746</v>
      </c>
      <c r="B1476">
        <v>11</v>
      </c>
      <c r="C1476" s="6" t="str">
        <f>VLOOKUP(Tabella1[[#This Row],[COD. OPERATORE]],Tabella3[],2,FALSE)</f>
        <v>ILENIA</v>
      </c>
      <c r="D1476" t="s">
        <v>56</v>
      </c>
      <c r="E1476" t="s">
        <v>259</v>
      </c>
      <c r="F1476" t="s">
        <v>64</v>
      </c>
      <c r="G1476" s="6" t="str">
        <f>VLOOKUP(Tabella1[[#This Row],[COD. MACCHINA]],Tabella35[],2,FALSE)</f>
        <v>MANUALE</v>
      </c>
      <c r="H1476">
        <v>355</v>
      </c>
      <c r="I1476">
        <v>2000</v>
      </c>
      <c r="J1476" s="6">
        <f>Tabella1[[#This Row],[ASS. FINALI]]-Tabella1[[#This Row],[ASS.INIZIALI]]</f>
        <v>1645</v>
      </c>
      <c r="K1476" t="s">
        <v>20</v>
      </c>
      <c r="M1476" s="6">
        <f>ROUNDDOWN(IF(Tabella1[[#This Row],[DOPPIO OPERATORE '[SI/NO']]]="SI",Tabella1[[#This Row],[DIFFERENZA]]/2,Tabella1[[#This Row],[DIFFERENZA]]),0)</f>
        <v>1645</v>
      </c>
      <c r="O1476" s="6">
        <f>Tabella1[[#This Row],[DIFFERENZA EFFETTIVA SE DOPPIO OPERATORE]]-Tabella1[[#This Row],[SCARTI]]</f>
        <v>1645</v>
      </c>
      <c r="P1476" s="4">
        <v>0.33333333333333331</v>
      </c>
      <c r="Q1476" s="4">
        <v>0.5</v>
      </c>
      <c r="R1476" s="5">
        <f>Tabella1[[#This Row],[ORA FINE MATTINA]]-Tabella1[[#This Row],[ORA INIZIO MATTINA]]</f>
        <v>0.16666666666666669</v>
      </c>
      <c r="S1476" s="4">
        <v>0.5625</v>
      </c>
      <c r="T1476" s="4">
        <v>0.71875</v>
      </c>
      <c r="U1476" s="5">
        <f>Tabella1[[#This Row],[ORA FINE POMERIGGIO]]-Tabella1[[#This Row],[ORA INIZIO POMERIGGIO]]</f>
        <v>0.15625</v>
      </c>
      <c r="V1476" s="5">
        <f>Tabella1[[#This Row],[TOT. TEMPO POMERIGGIO]]+Tabella1[[#This Row],[TOT. TEMPO MATTINA]]</f>
        <v>0.32291666666666669</v>
      </c>
      <c r="W1476" s="7">
        <f>((HOUR(Tabella1[[#This Row],[TOT. ORE]])*60)+MINUTE(Tabella1[[#This Row],[TOT. ORE]]))</f>
        <v>465</v>
      </c>
      <c r="Y1476" s="6">
        <f>Tabella1[[#This Row],[TOT. MINUTI]]-Tabella1[[#This Row],[FERMO MACCHINA]]</f>
        <v>465</v>
      </c>
      <c r="Z1476" s="6">
        <f>ROUNDDOWN(Tabella1[[#This Row],[DIFFERENZA EFFETTIVA - SCARTI]]/Tabella1[[#This Row],[TEMPO EFFETTIVO]]*60,0)</f>
        <v>212</v>
      </c>
    </row>
    <row r="1477" spans="1:27" x14ac:dyDescent="0.25">
      <c r="A1477" s="1">
        <v>44746</v>
      </c>
      <c r="B1477">
        <v>11</v>
      </c>
      <c r="C1477" s="6" t="str">
        <f>VLOOKUP(Tabella1[[#This Row],[COD. OPERATORE]],Tabella3[],2,FALSE)</f>
        <v>ILENIA</v>
      </c>
      <c r="D1477" t="s">
        <v>56</v>
      </c>
      <c r="E1477" t="s">
        <v>73</v>
      </c>
      <c r="F1477" t="s">
        <v>64</v>
      </c>
      <c r="G1477" s="6" t="str">
        <f>VLOOKUP(Tabella1[[#This Row],[COD. MACCHINA]],Tabella35[],2,FALSE)</f>
        <v>MANUALE</v>
      </c>
      <c r="H1477">
        <v>100</v>
      </c>
      <c r="I1477">
        <v>130</v>
      </c>
      <c r="J1477" s="6">
        <f>Tabella1[[#This Row],[ASS. FINALI]]-Tabella1[[#This Row],[ASS.INIZIALI]]</f>
        <v>30</v>
      </c>
      <c r="K1477" t="s">
        <v>58</v>
      </c>
      <c r="L1477">
        <v>2</v>
      </c>
      <c r="M1477" s="6">
        <f>ROUNDDOWN(IF(Tabella1[[#This Row],[DOPPIO OPERATORE '[SI/NO']]]="SI",Tabella1[[#This Row],[DIFFERENZA]]/2,Tabella1[[#This Row],[DIFFERENZA]]),0)</f>
        <v>15</v>
      </c>
      <c r="O1477" s="6">
        <f>Tabella1[[#This Row],[DIFFERENZA EFFETTIVA SE DOPPIO OPERATORE]]-Tabella1[[#This Row],[SCARTI]]</f>
        <v>15</v>
      </c>
      <c r="P1477" s="4">
        <v>0.71875</v>
      </c>
      <c r="Q1477" s="4">
        <v>0.72916666666666663</v>
      </c>
      <c r="R1477" s="5">
        <f>Tabella1[[#This Row],[ORA FINE MATTINA]]-Tabella1[[#This Row],[ORA INIZIO MATTINA]]</f>
        <v>1.041666666666663E-2</v>
      </c>
      <c r="S1477" s="4"/>
      <c r="T1477" s="4"/>
      <c r="U1477" s="5">
        <f>Tabella1[[#This Row],[ORA FINE POMERIGGIO]]-Tabella1[[#This Row],[ORA INIZIO POMERIGGIO]]</f>
        <v>0</v>
      </c>
      <c r="V1477" s="5">
        <f>Tabella1[[#This Row],[TOT. TEMPO POMERIGGIO]]+Tabella1[[#This Row],[TOT. TEMPO MATTINA]]</f>
        <v>1.041666666666663E-2</v>
      </c>
      <c r="W1477" s="7">
        <f>((HOUR(Tabella1[[#This Row],[TOT. ORE]])*60)+MINUTE(Tabella1[[#This Row],[TOT. ORE]]))</f>
        <v>15</v>
      </c>
      <c r="Y1477" s="6">
        <f>Tabella1[[#This Row],[TOT. MINUTI]]-Tabella1[[#This Row],[FERMO MACCHINA]]</f>
        <v>15</v>
      </c>
      <c r="Z1477" s="6">
        <f>ROUNDDOWN(Tabella1[[#This Row],[DIFFERENZA EFFETTIVA - SCARTI]]/Tabella1[[#This Row],[TEMPO EFFETTIVO]]*60,0)</f>
        <v>60</v>
      </c>
    </row>
    <row r="1478" spans="1:27" x14ac:dyDescent="0.25">
      <c r="A1478" s="1">
        <v>44747</v>
      </c>
      <c r="B1478">
        <v>11</v>
      </c>
      <c r="C1478" s="6" t="str">
        <f>VLOOKUP(Tabella1[[#This Row],[COD. OPERATORE]],Tabella3[],2,FALSE)</f>
        <v>ILENIA</v>
      </c>
      <c r="D1478" t="s">
        <v>56</v>
      </c>
      <c r="E1478" t="s">
        <v>73</v>
      </c>
      <c r="F1478" t="s">
        <v>64</v>
      </c>
      <c r="G1478" s="6" t="str">
        <f>VLOOKUP(Tabella1[[#This Row],[COD. MACCHINA]],Tabella35[],2,FALSE)</f>
        <v>MANUALE</v>
      </c>
      <c r="H1478">
        <v>130</v>
      </c>
      <c r="I1478">
        <v>1100</v>
      </c>
      <c r="J1478" s="6">
        <f>Tabella1[[#This Row],[ASS. FINALI]]-Tabella1[[#This Row],[ASS.INIZIALI]]</f>
        <v>970</v>
      </c>
      <c r="K1478" t="s">
        <v>58</v>
      </c>
      <c r="L1478">
        <v>2</v>
      </c>
      <c r="M1478" s="6">
        <f>ROUNDDOWN(IF(Tabella1[[#This Row],[DOPPIO OPERATORE '[SI/NO']]]="SI",Tabella1[[#This Row],[DIFFERENZA]]/2,Tabella1[[#This Row],[DIFFERENZA]]),0)</f>
        <v>485</v>
      </c>
      <c r="O1478" s="6">
        <f>Tabella1[[#This Row],[DIFFERENZA EFFETTIVA SE DOPPIO OPERATORE]]-Tabella1[[#This Row],[SCARTI]]</f>
        <v>485</v>
      </c>
      <c r="P1478" s="4">
        <v>0.33333333333333331</v>
      </c>
      <c r="Q1478" s="4">
        <v>0.45833333333333331</v>
      </c>
      <c r="R1478" s="5">
        <f>Tabella1[[#This Row],[ORA FINE MATTINA]]-Tabella1[[#This Row],[ORA INIZIO MATTINA]]</f>
        <v>0.125</v>
      </c>
      <c r="S1478" s="4"/>
      <c r="T1478" s="4"/>
      <c r="U1478" s="5">
        <f>Tabella1[[#This Row],[ORA FINE POMERIGGIO]]-Tabella1[[#This Row],[ORA INIZIO POMERIGGIO]]</f>
        <v>0</v>
      </c>
      <c r="V1478" s="5">
        <f>Tabella1[[#This Row],[TOT. TEMPO POMERIGGIO]]+Tabella1[[#This Row],[TOT. TEMPO MATTINA]]</f>
        <v>0.125</v>
      </c>
      <c r="W1478" s="7">
        <f>((HOUR(Tabella1[[#This Row],[TOT. ORE]])*60)+MINUTE(Tabella1[[#This Row],[TOT. ORE]]))</f>
        <v>180</v>
      </c>
      <c r="X1478">
        <v>60</v>
      </c>
      <c r="Y1478" s="6">
        <f>Tabella1[[#This Row],[TOT. MINUTI]]-Tabella1[[#This Row],[FERMO MACCHINA]]</f>
        <v>120</v>
      </c>
      <c r="Z1478" s="6">
        <f>ROUNDDOWN(Tabella1[[#This Row],[DIFFERENZA EFFETTIVA - SCARTI]]/Tabella1[[#This Row],[TEMPO EFFETTIVO]]*60,0)</f>
        <v>242</v>
      </c>
      <c r="AA1478" t="s">
        <v>450</v>
      </c>
    </row>
    <row r="1479" spans="1:27" x14ac:dyDescent="0.25">
      <c r="A1479" s="1">
        <v>44747</v>
      </c>
      <c r="B1479">
        <v>11</v>
      </c>
      <c r="C1479" s="6" t="str">
        <f>VLOOKUP(Tabella1[[#This Row],[COD. OPERATORE]],Tabella3[],2,FALSE)</f>
        <v>ILENIA</v>
      </c>
      <c r="D1479" t="s">
        <v>56</v>
      </c>
      <c r="E1479" t="s">
        <v>71</v>
      </c>
      <c r="F1479" t="s">
        <v>64</v>
      </c>
      <c r="G1479" s="6" t="str">
        <f>VLOOKUP(Tabella1[[#This Row],[COD. MACCHINA]],Tabella35[],2,FALSE)</f>
        <v>MANUALE</v>
      </c>
      <c r="H1479">
        <v>0</v>
      </c>
      <c r="I1479">
        <v>750</v>
      </c>
      <c r="J1479" s="6">
        <f>Tabella1[[#This Row],[ASS. FINALI]]-Tabella1[[#This Row],[ASS.INIZIALI]]</f>
        <v>750</v>
      </c>
      <c r="K1479" t="s">
        <v>58</v>
      </c>
      <c r="L1479">
        <v>31</v>
      </c>
      <c r="M1479" s="6">
        <f>ROUNDDOWN(IF(Tabella1[[#This Row],[DOPPIO OPERATORE '[SI/NO']]]="SI",Tabella1[[#This Row],[DIFFERENZA]]/2,Tabella1[[#This Row],[DIFFERENZA]]),0)</f>
        <v>375</v>
      </c>
      <c r="O1479" s="6">
        <f>Tabella1[[#This Row],[DIFFERENZA EFFETTIVA SE DOPPIO OPERATORE]]-Tabella1[[#This Row],[SCARTI]]</f>
        <v>375</v>
      </c>
      <c r="P1479" s="4">
        <v>0.5625</v>
      </c>
      <c r="Q1479" s="4">
        <v>0.69097222222222221</v>
      </c>
      <c r="R1479" s="5">
        <f>Tabella1[[#This Row],[ORA FINE MATTINA]]-Tabella1[[#This Row],[ORA INIZIO MATTINA]]</f>
        <v>0.12847222222222221</v>
      </c>
      <c r="S1479" s="4"/>
      <c r="T1479" s="4"/>
      <c r="U1479" s="5">
        <f>Tabella1[[#This Row],[ORA FINE POMERIGGIO]]-Tabella1[[#This Row],[ORA INIZIO POMERIGGIO]]</f>
        <v>0</v>
      </c>
      <c r="V1479" s="5">
        <f>Tabella1[[#This Row],[TOT. TEMPO POMERIGGIO]]+Tabella1[[#This Row],[TOT. TEMPO MATTINA]]</f>
        <v>0.12847222222222221</v>
      </c>
      <c r="W1479" s="7">
        <f>((HOUR(Tabella1[[#This Row],[TOT. ORE]])*60)+MINUTE(Tabella1[[#This Row],[TOT. ORE]]))</f>
        <v>185</v>
      </c>
      <c r="Y1479" s="6">
        <f>Tabella1[[#This Row],[TOT. MINUTI]]-Tabella1[[#This Row],[FERMO MACCHINA]]</f>
        <v>185</v>
      </c>
      <c r="Z1479" s="6">
        <f>ROUNDDOWN(Tabella1[[#This Row],[DIFFERENZA EFFETTIVA - SCARTI]]/Tabella1[[#This Row],[TEMPO EFFETTIVO]]*60,0)</f>
        <v>121</v>
      </c>
      <c r="AA1479" t="s">
        <v>450</v>
      </c>
    </row>
    <row r="1480" spans="1:27" x14ac:dyDescent="0.25">
      <c r="A1480" s="1">
        <v>44747</v>
      </c>
      <c r="B1480">
        <v>11</v>
      </c>
      <c r="C1480" s="6" t="str">
        <f>VLOOKUP(Tabella1[[#This Row],[COD. OPERATORE]],Tabella3[],2,FALSE)</f>
        <v>ILENIA</v>
      </c>
      <c r="D1480" t="s">
        <v>82</v>
      </c>
      <c r="E1480" t="s">
        <v>252</v>
      </c>
      <c r="F1480" t="s">
        <v>64</v>
      </c>
      <c r="G1480" s="6" t="str">
        <f>VLOOKUP(Tabella1[[#This Row],[COD. MACCHINA]],Tabella35[],2,FALSE)</f>
        <v>MANUALE</v>
      </c>
      <c r="H1480">
        <v>0</v>
      </c>
      <c r="I1480">
        <v>100</v>
      </c>
      <c r="J1480" s="6">
        <f>Tabella1[[#This Row],[ASS. FINALI]]-Tabella1[[#This Row],[ASS.INIZIALI]]</f>
        <v>100</v>
      </c>
      <c r="K1480" t="s">
        <v>20</v>
      </c>
      <c r="M1480" s="6">
        <f>ROUNDDOWN(IF(Tabella1[[#This Row],[DOPPIO OPERATORE '[SI/NO']]]="SI",Tabella1[[#This Row],[DIFFERENZA]]/2,Tabella1[[#This Row],[DIFFERENZA]]),0)</f>
        <v>100</v>
      </c>
      <c r="O1480" s="6">
        <f>Tabella1[[#This Row],[DIFFERENZA EFFETTIVA SE DOPPIO OPERATORE]]-Tabella1[[#This Row],[SCARTI]]</f>
        <v>100</v>
      </c>
      <c r="P1480" s="4">
        <v>0.69097222222222221</v>
      </c>
      <c r="Q1480" s="4">
        <v>0.72916666666666663</v>
      </c>
      <c r="R1480" s="5">
        <f>Tabella1[[#This Row],[ORA FINE MATTINA]]-Tabella1[[#This Row],[ORA INIZIO MATTINA]]</f>
        <v>3.819444444444442E-2</v>
      </c>
      <c r="S1480" s="4"/>
      <c r="T1480" s="4"/>
      <c r="U1480" s="5">
        <f>Tabella1[[#This Row],[ORA FINE POMERIGGIO]]-Tabella1[[#This Row],[ORA INIZIO POMERIGGIO]]</f>
        <v>0</v>
      </c>
      <c r="V1480" s="5">
        <f>Tabella1[[#This Row],[TOT. TEMPO POMERIGGIO]]+Tabella1[[#This Row],[TOT. TEMPO MATTINA]]</f>
        <v>3.819444444444442E-2</v>
      </c>
      <c r="W1480" s="7">
        <f>((HOUR(Tabella1[[#This Row],[TOT. ORE]])*60)+MINUTE(Tabella1[[#This Row],[TOT. ORE]]))</f>
        <v>55</v>
      </c>
      <c r="Y1480" s="6">
        <f>Tabella1[[#This Row],[TOT. MINUTI]]-Tabella1[[#This Row],[FERMO MACCHINA]]</f>
        <v>55</v>
      </c>
      <c r="Z1480" s="6">
        <f>ROUNDDOWN(Tabella1[[#This Row],[DIFFERENZA EFFETTIVA - SCARTI]]/Tabella1[[#This Row],[TEMPO EFFETTIVO]]*60,0)</f>
        <v>109</v>
      </c>
    </row>
    <row r="1481" spans="1:27" x14ac:dyDescent="0.25">
      <c r="A1481" s="1">
        <v>44748</v>
      </c>
      <c r="B1481">
        <v>11</v>
      </c>
      <c r="C1481" s="6" t="str">
        <f>VLOOKUP(Tabella1[[#This Row],[COD. OPERATORE]],Tabella3[],2,FALSE)</f>
        <v>ILENIA</v>
      </c>
      <c r="D1481" t="s">
        <v>82</v>
      </c>
      <c r="E1481" t="s">
        <v>252</v>
      </c>
      <c r="F1481" t="s">
        <v>64</v>
      </c>
      <c r="G1481" s="6" t="str">
        <f>VLOOKUP(Tabella1[[#This Row],[COD. MACCHINA]],Tabella35[],2,FALSE)</f>
        <v>MANUALE</v>
      </c>
      <c r="H1481">
        <v>100</v>
      </c>
      <c r="I1481">
        <v>1350</v>
      </c>
      <c r="J1481" s="6">
        <f>Tabella1[[#This Row],[ASS. FINALI]]-Tabella1[[#This Row],[ASS.INIZIALI]]</f>
        <v>1250</v>
      </c>
      <c r="K1481" t="s">
        <v>20</v>
      </c>
      <c r="M1481" s="6">
        <f>ROUNDDOWN(IF(Tabella1[[#This Row],[DOPPIO OPERATORE '[SI/NO']]]="SI",Tabella1[[#This Row],[DIFFERENZA]]/2,Tabella1[[#This Row],[DIFFERENZA]]),0)</f>
        <v>1250</v>
      </c>
      <c r="O1481" s="6">
        <f>Tabella1[[#This Row],[DIFFERENZA EFFETTIVA SE DOPPIO OPERATORE]]-Tabella1[[#This Row],[SCARTI]]</f>
        <v>1250</v>
      </c>
      <c r="P1481" s="4">
        <v>0.33333333333333331</v>
      </c>
      <c r="Q1481" s="4">
        <v>0.5</v>
      </c>
      <c r="R1481" s="5">
        <f>Tabella1[[#This Row],[ORA FINE MATTINA]]-Tabella1[[#This Row],[ORA INIZIO MATTINA]]</f>
        <v>0.16666666666666669</v>
      </c>
      <c r="S1481" s="4">
        <v>0.5625</v>
      </c>
      <c r="T1481" s="4">
        <v>0.72916666666666663</v>
      </c>
      <c r="U1481" s="5">
        <f>Tabella1[[#This Row],[ORA FINE POMERIGGIO]]-Tabella1[[#This Row],[ORA INIZIO POMERIGGIO]]</f>
        <v>0.16666666666666663</v>
      </c>
      <c r="V1481" s="5">
        <f>Tabella1[[#This Row],[TOT. TEMPO POMERIGGIO]]+Tabella1[[#This Row],[TOT. TEMPO MATTINA]]</f>
        <v>0.33333333333333331</v>
      </c>
      <c r="W1481" s="7">
        <f>((HOUR(Tabella1[[#This Row],[TOT. ORE]])*60)+MINUTE(Tabella1[[#This Row],[TOT. ORE]]))</f>
        <v>480</v>
      </c>
      <c r="Y1481" s="6">
        <f>Tabella1[[#This Row],[TOT. MINUTI]]-Tabella1[[#This Row],[FERMO MACCHINA]]</f>
        <v>480</v>
      </c>
      <c r="Z1481" s="6">
        <f>ROUNDDOWN(Tabella1[[#This Row],[DIFFERENZA EFFETTIVA - SCARTI]]/Tabella1[[#This Row],[TEMPO EFFETTIVO]]*60,0)</f>
        <v>156</v>
      </c>
    </row>
    <row r="1482" spans="1:27" x14ac:dyDescent="0.25">
      <c r="A1482" s="1">
        <v>44748</v>
      </c>
      <c r="B1482">
        <v>11</v>
      </c>
      <c r="C1482" s="6" t="str">
        <f>VLOOKUP(Tabella1[[#This Row],[COD. OPERATORE]],Tabella3[],2,FALSE)</f>
        <v>ILENIA</v>
      </c>
      <c r="D1482" t="s">
        <v>82</v>
      </c>
      <c r="E1482" t="s">
        <v>252</v>
      </c>
      <c r="F1482" t="s">
        <v>64</v>
      </c>
      <c r="G1482" s="6" t="str">
        <f>VLOOKUP(Tabella1[[#This Row],[COD. MACCHINA]],Tabella35[],2,FALSE)</f>
        <v>MANUALE</v>
      </c>
      <c r="H1482">
        <v>1350</v>
      </c>
      <c r="I1482">
        <v>3600</v>
      </c>
      <c r="J1482" s="6">
        <f>Tabella1[[#This Row],[ASS. FINALI]]-Tabella1[[#This Row],[ASS.INIZIALI]]</f>
        <v>2250</v>
      </c>
      <c r="K1482" t="s">
        <v>58</v>
      </c>
      <c r="L1482">
        <v>8</v>
      </c>
      <c r="M1482" s="6">
        <f>ROUNDDOWN(IF(Tabella1[[#This Row],[DOPPIO OPERATORE '[SI/NO']]]="SI",Tabella1[[#This Row],[DIFFERENZA]]/2,Tabella1[[#This Row],[DIFFERENZA]]),0)</f>
        <v>1125</v>
      </c>
      <c r="O1482" s="6">
        <f>Tabella1[[#This Row],[DIFFERENZA EFFETTIVA SE DOPPIO OPERATORE]]-Tabella1[[#This Row],[SCARTI]]</f>
        <v>1125</v>
      </c>
      <c r="P1482" s="4">
        <v>0.33333333333333331</v>
      </c>
      <c r="Q1482" s="4">
        <v>0.5</v>
      </c>
      <c r="R1482" s="5">
        <f>Tabella1[[#This Row],[ORA FINE MATTINA]]-Tabella1[[#This Row],[ORA INIZIO MATTINA]]</f>
        <v>0.16666666666666669</v>
      </c>
      <c r="S1482" s="4">
        <v>0.5625</v>
      </c>
      <c r="T1482" s="4">
        <v>0.65625</v>
      </c>
      <c r="U1482" s="5">
        <f>Tabella1[[#This Row],[ORA FINE POMERIGGIO]]-Tabella1[[#This Row],[ORA INIZIO POMERIGGIO]]</f>
        <v>9.375E-2</v>
      </c>
      <c r="V1482" s="5">
        <f>Tabella1[[#This Row],[TOT. TEMPO POMERIGGIO]]+Tabella1[[#This Row],[TOT. TEMPO MATTINA]]</f>
        <v>0.26041666666666669</v>
      </c>
      <c r="W1482" s="7">
        <f>((HOUR(Tabella1[[#This Row],[TOT. ORE]])*60)+MINUTE(Tabella1[[#This Row],[TOT. ORE]]))</f>
        <v>375</v>
      </c>
      <c r="Y1482" s="6">
        <f>Tabella1[[#This Row],[TOT. MINUTI]]-Tabella1[[#This Row],[FERMO MACCHINA]]</f>
        <v>375</v>
      </c>
      <c r="Z1482" s="6">
        <f>ROUNDDOWN(Tabella1[[#This Row],[DIFFERENZA EFFETTIVA - SCARTI]]/Tabella1[[#This Row],[TEMPO EFFETTIVO]]*60,0)</f>
        <v>180</v>
      </c>
    </row>
    <row r="1483" spans="1:27" x14ac:dyDescent="0.25">
      <c r="A1483" s="1">
        <v>44748</v>
      </c>
      <c r="B1483">
        <v>11</v>
      </c>
      <c r="C1483" s="6" t="str">
        <f>VLOOKUP(Tabella1[[#This Row],[COD. OPERATORE]],Tabella3[],2,FALSE)</f>
        <v>ILENIA</v>
      </c>
      <c r="D1483" t="s">
        <v>262</v>
      </c>
      <c r="E1483" t="s">
        <v>69</v>
      </c>
      <c r="F1483">
        <v>7</v>
      </c>
      <c r="G1483" s="6" t="str">
        <f>VLOOKUP(Tabella1[[#This Row],[COD. MACCHINA]],Tabella35[],2,FALSE)</f>
        <v>MSA matr.2316</v>
      </c>
      <c r="H1483">
        <v>2451563</v>
      </c>
      <c r="I1483">
        <v>2452693</v>
      </c>
      <c r="J1483" s="6">
        <f>Tabella1[[#This Row],[ASS. FINALI]]-Tabella1[[#This Row],[ASS.INIZIALI]]</f>
        <v>1130</v>
      </c>
      <c r="K1483" t="s">
        <v>20</v>
      </c>
      <c r="M1483" s="6">
        <f>ROUNDDOWN(IF(Tabella1[[#This Row],[DOPPIO OPERATORE '[SI/NO']]]="SI",Tabella1[[#This Row],[DIFFERENZA]]/2,Tabella1[[#This Row],[DIFFERENZA]]),0)</f>
        <v>1130</v>
      </c>
      <c r="O1483" s="6">
        <f>Tabella1[[#This Row],[DIFFERENZA EFFETTIVA SE DOPPIO OPERATORE]]-Tabella1[[#This Row],[SCARTI]]</f>
        <v>1130</v>
      </c>
      <c r="P1483" s="4">
        <v>0.56944444444444442</v>
      </c>
      <c r="Q1483" s="4">
        <v>0.72916666666666663</v>
      </c>
      <c r="R1483" s="5">
        <f>Tabella1[[#This Row],[ORA FINE MATTINA]]-Tabella1[[#This Row],[ORA INIZIO MATTINA]]</f>
        <v>0.15972222222222221</v>
      </c>
      <c r="S1483" s="4"/>
      <c r="T1483" s="4"/>
      <c r="U1483" s="5">
        <f>Tabella1[[#This Row],[ORA FINE POMERIGGIO]]-Tabella1[[#This Row],[ORA INIZIO POMERIGGIO]]</f>
        <v>0</v>
      </c>
      <c r="V1483" s="5">
        <f>Tabella1[[#This Row],[TOT. TEMPO POMERIGGIO]]+Tabella1[[#This Row],[TOT. TEMPO MATTINA]]</f>
        <v>0.15972222222222221</v>
      </c>
      <c r="W1483" s="7">
        <f>((HOUR(Tabella1[[#This Row],[TOT. ORE]])*60)+MINUTE(Tabella1[[#This Row],[TOT. ORE]]))</f>
        <v>230</v>
      </c>
      <c r="Y1483" s="6">
        <f>Tabella1[[#This Row],[TOT. MINUTI]]-Tabella1[[#This Row],[FERMO MACCHINA]]</f>
        <v>230</v>
      </c>
      <c r="Z1483" s="6">
        <f>ROUNDDOWN(Tabella1[[#This Row],[DIFFERENZA EFFETTIVA - SCARTI]]/Tabella1[[#This Row],[TEMPO EFFETTIVO]]*60,0)</f>
        <v>294</v>
      </c>
    </row>
    <row r="1484" spans="1:27" x14ac:dyDescent="0.25">
      <c r="A1484" s="11">
        <v>44756</v>
      </c>
      <c r="B1484">
        <v>31</v>
      </c>
      <c r="C1484" s="6" t="str">
        <f>VLOOKUP(Tabella1[[#This Row],[COD. OPERATORE]],Tabella3[],2,FALSE)</f>
        <v>MARISTELLA</v>
      </c>
      <c r="D1484" t="s">
        <v>56</v>
      </c>
      <c r="E1484" t="s">
        <v>495</v>
      </c>
      <c r="F1484" t="s">
        <v>64</v>
      </c>
      <c r="G1484" s="6" t="str">
        <f>VLOOKUP(Tabella1[[#This Row],[COD. MACCHINA]],Tabella35[],2,FALSE)</f>
        <v>MANUALE</v>
      </c>
      <c r="H1484">
        <v>0</v>
      </c>
      <c r="I1484">
        <v>48</v>
      </c>
      <c r="J1484" s="6">
        <f>Tabella1[[#This Row],[ASS. FINALI]]-Tabella1[[#This Row],[ASS.INIZIALI]]</f>
        <v>48</v>
      </c>
      <c r="K1484" t="s">
        <v>20</v>
      </c>
      <c r="M1484" s="6">
        <f>ROUNDDOWN(IF(Tabella1[[#This Row],[DOPPIO OPERATORE '[SI/NO']]]="SI",Tabella1[[#This Row],[DIFFERENZA]]/2,Tabella1[[#This Row],[DIFFERENZA]]),0)</f>
        <v>48</v>
      </c>
      <c r="O1484" s="6">
        <f>Tabella1[[#This Row],[DIFFERENZA EFFETTIVA SE DOPPIO OPERATORE]]-Tabella1[[#This Row],[SCARTI]]</f>
        <v>48</v>
      </c>
      <c r="P1484" s="4">
        <v>0.375</v>
      </c>
      <c r="Q1484" s="4">
        <v>0.5</v>
      </c>
      <c r="R1484" s="5">
        <f>Tabella1[[#This Row],[ORA FINE MATTINA]]-Tabella1[[#This Row],[ORA INIZIO MATTINA]]</f>
        <v>0.125</v>
      </c>
      <c r="S1484" s="4"/>
      <c r="T1484" s="4"/>
      <c r="U1484" s="5">
        <f>Tabella1[[#This Row],[ORA FINE POMERIGGIO]]-Tabella1[[#This Row],[ORA INIZIO POMERIGGIO]]</f>
        <v>0</v>
      </c>
      <c r="V1484" s="5">
        <f>Tabella1[[#This Row],[TOT. TEMPO POMERIGGIO]]+Tabella1[[#This Row],[TOT. TEMPO MATTINA]]</f>
        <v>0.125</v>
      </c>
      <c r="W1484" s="7">
        <f>((HOUR(Tabella1[[#This Row],[TOT. ORE]])*60)+MINUTE(Tabella1[[#This Row],[TOT. ORE]]))</f>
        <v>180</v>
      </c>
      <c r="Y1484" s="6">
        <f>Tabella1[[#This Row],[TOT. MINUTI]]-Tabella1[[#This Row],[FERMO MACCHINA]]</f>
        <v>180</v>
      </c>
      <c r="Z1484" s="6">
        <f>ROUNDDOWN(Tabella1[[#This Row],[DIFFERENZA EFFETTIVA - SCARTI]]/Tabella1[[#This Row],[TEMPO EFFETTIVO]]*60,0)</f>
        <v>16</v>
      </c>
    </row>
    <row r="1485" spans="1:27" x14ac:dyDescent="0.25">
      <c r="A1485" s="1">
        <v>44753</v>
      </c>
      <c r="B1485">
        <v>11</v>
      </c>
      <c r="C1485" s="6" t="str">
        <f>VLOOKUP(Tabella1[[#This Row],[COD. OPERATORE]],Tabella3[],2,FALSE)</f>
        <v>ILENIA</v>
      </c>
      <c r="D1485" t="s">
        <v>296</v>
      </c>
      <c r="E1485" t="s">
        <v>69</v>
      </c>
      <c r="F1485">
        <v>7</v>
      </c>
      <c r="G1485" s="6" t="str">
        <f>VLOOKUP(Tabella1[[#This Row],[COD. MACCHINA]],Tabella35[],2,FALSE)</f>
        <v>MSA matr.2316</v>
      </c>
      <c r="H1485">
        <v>2452700</v>
      </c>
      <c r="I1485">
        <v>2452731</v>
      </c>
      <c r="J1485" s="6">
        <f>Tabella1[[#This Row],[ASS. FINALI]]-Tabella1[[#This Row],[ASS.INIZIALI]]</f>
        <v>31</v>
      </c>
      <c r="K1485" t="s">
        <v>20</v>
      </c>
      <c r="M1485" s="6">
        <f>ROUNDDOWN(IF(Tabella1[[#This Row],[DOPPIO OPERATORE '[SI/NO']]]="SI",Tabella1[[#This Row],[DIFFERENZA]]/2,Tabella1[[#This Row],[DIFFERENZA]]),0)</f>
        <v>31</v>
      </c>
      <c r="O1485" s="6">
        <f>Tabella1[[#This Row],[DIFFERENZA EFFETTIVA SE DOPPIO OPERATORE]]-Tabella1[[#This Row],[SCARTI]]</f>
        <v>31</v>
      </c>
      <c r="P1485" s="4">
        <v>0.33333333333333331</v>
      </c>
      <c r="Q1485" s="4">
        <v>0.34027777777777773</v>
      </c>
      <c r="R1485" s="5">
        <f>Tabella1[[#This Row],[ORA FINE MATTINA]]-Tabella1[[#This Row],[ORA INIZIO MATTINA]]</f>
        <v>6.9444444444444198E-3</v>
      </c>
      <c r="S1485" s="4"/>
      <c r="T1485" s="4"/>
      <c r="U1485" s="5">
        <f>Tabella1[[#This Row],[ORA FINE POMERIGGIO]]-Tabella1[[#This Row],[ORA INIZIO POMERIGGIO]]</f>
        <v>0</v>
      </c>
      <c r="V1485" s="5">
        <f>Tabella1[[#This Row],[TOT. TEMPO POMERIGGIO]]+Tabella1[[#This Row],[TOT. TEMPO MATTINA]]</f>
        <v>6.9444444444444198E-3</v>
      </c>
      <c r="W1485" s="7">
        <f>((HOUR(Tabella1[[#This Row],[TOT. ORE]])*60)+MINUTE(Tabella1[[#This Row],[TOT. ORE]]))</f>
        <v>10</v>
      </c>
      <c r="Y1485" s="6">
        <f>Tabella1[[#This Row],[TOT. MINUTI]]-Tabella1[[#This Row],[FERMO MACCHINA]]</f>
        <v>10</v>
      </c>
      <c r="Z1485" s="6">
        <f>ROUNDDOWN(Tabella1[[#This Row],[DIFFERENZA EFFETTIVA - SCARTI]]/Tabella1[[#This Row],[TEMPO EFFETTIVO]]*60,0)</f>
        <v>186</v>
      </c>
    </row>
    <row r="1486" spans="1:27" x14ac:dyDescent="0.25">
      <c r="A1486" s="1">
        <v>44753</v>
      </c>
      <c r="B1486">
        <v>11</v>
      </c>
      <c r="C1486" s="6" t="str">
        <f>VLOOKUP(Tabella1[[#This Row],[COD. OPERATORE]],Tabella3[],2,FALSE)</f>
        <v>ILENIA</v>
      </c>
      <c r="D1486" t="s">
        <v>16</v>
      </c>
      <c r="E1486" t="s">
        <v>176</v>
      </c>
      <c r="F1486">
        <v>3</v>
      </c>
      <c r="G1486" s="6" t="str">
        <f>VLOOKUP(Tabella1[[#This Row],[COD. MACCHINA]],Tabella35[],2,FALSE)</f>
        <v>MUPI matr.1501</v>
      </c>
      <c r="H1486">
        <v>0</v>
      </c>
      <c r="I1486">
        <v>375</v>
      </c>
      <c r="J1486" s="6">
        <f>Tabella1[[#This Row],[ASS. FINALI]]-Tabella1[[#This Row],[ASS.INIZIALI]]</f>
        <v>375</v>
      </c>
      <c r="K1486" t="s">
        <v>20</v>
      </c>
      <c r="M1486" s="6">
        <f>ROUNDDOWN(IF(Tabella1[[#This Row],[DOPPIO OPERATORE '[SI/NO']]]="SI",Tabella1[[#This Row],[DIFFERENZA]]/2,Tabella1[[#This Row],[DIFFERENZA]]),0)</f>
        <v>375</v>
      </c>
      <c r="O1486" s="6">
        <f>Tabella1[[#This Row],[DIFFERENZA EFFETTIVA SE DOPPIO OPERATORE]]-Tabella1[[#This Row],[SCARTI]]</f>
        <v>375</v>
      </c>
      <c r="P1486" s="4">
        <v>0.34027777777777773</v>
      </c>
      <c r="Q1486" s="4">
        <v>0.45833333333333331</v>
      </c>
      <c r="R1486" s="5">
        <f>Tabella1[[#This Row],[ORA FINE MATTINA]]-Tabella1[[#This Row],[ORA INIZIO MATTINA]]</f>
        <v>0.11805555555555558</v>
      </c>
      <c r="S1486" s="4"/>
      <c r="T1486" s="4"/>
      <c r="U1486" s="5">
        <f>Tabella1[[#This Row],[ORA FINE POMERIGGIO]]-Tabella1[[#This Row],[ORA INIZIO POMERIGGIO]]</f>
        <v>0</v>
      </c>
      <c r="V1486" s="5">
        <f>Tabella1[[#This Row],[TOT. TEMPO POMERIGGIO]]+Tabella1[[#This Row],[TOT. TEMPO MATTINA]]</f>
        <v>0.11805555555555558</v>
      </c>
      <c r="W1486" s="7">
        <f>((HOUR(Tabella1[[#This Row],[TOT. ORE]])*60)+MINUTE(Tabella1[[#This Row],[TOT. ORE]]))</f>
        <v>170</v>
      </c>
      <c r="Y1486" s="6">
        <f>Tabella1[[#This Row],[TOT. MINUTI]]-Tabella1[[#This Row],[FERMO MACCHINA]]</f>
        <v>170</v>
      </c>
      <c r="Z1486" s="6">
        <f>ROUNDDOWN(Tabella1[[#This Row],[DIFFERENZA EFFETTIVA - SCARTI]]/Tabella1[[#This Row],[TEMPO EFFETTIVO]]*60,0)</f>
        <v>132</v>
      </c>
    </row>
    <row r="1487" spans="1:27" x14ac:dyDescent="0.25">
      <c r="A1487" s="1">
        <v>44753</v>
      </c>
      <c r="B1487">
        <v>11</v>
      </c>
      <c r="C1487" s="6" t="str">
        <f>VLOOKUP(Tabella1[[#This Row],[COD. OPERATORE]],Tabella3[],2,FALSE)</f>
        <v>ILENIA</v>
      </c>
      <c r="D1487" t="s">
        <v>296</v>
      </c>
      <c r="E1487" t="s">
        <v>69</v>
      </c>
      <c r="F1487">
        <v>7</v>
      </c>
      <c r="G1487" s="6" t="str">
        <f>VLOOKUP(Tabella1[[#This Row],[COD. MACCHINA]],Tabella35[],2,FALSE)</f>
        <v>MSA matr.2316</v>
      </c>
      <c r="H1487">
        <v>2453142</v>
      </c>
      <c r="I1487">
        <v>2454140</v>
      </c>
      <c r="J1487" s="6">
        <f>Tabella1[[#This Row],[ASS. FINALI]]-Tabella1[[#This Row],[ASS.INIZIALI]]</f>
        <v>998</v>
      </c>
      <c r="K1487" t="s">
        <v>20</v>
      </c>
      <c r="M1487" s="6">
        <f>ROUNDDOWN(IF(Tabella1[[#This Row],[DOPPIO OPERATORE '[SI/NO']]]="SI",Tabella1[[#This Row],[DIFFERENZA]]/2,Tabella1[[#This Row],[DIFFERENZA]]),0)</f>
        <v>998</v>
      </c>
      <c r="O1487" s="6">
        <f>Tabella1[[#This Row],[DIFFERENZA EFFETTIVA SE DOPPIO OPERATORE]]-Tabella1[[#This Row],[SCARTI]]</f>
        <v>998</v>
      </c>
      <c r="P1487" s="4">
        <v>0.45833333333333331</v>
      </c>
      <c r="Q1487" s="4">
        <v>0.5</v>
      </c>
      <c r="R1487" s="5">
        <f>Tabella1[[#This Row],[ORA FINE MATTINA]]-Tabella1[[#This Row],[ORA INIZIO MATTINA]]</f>
        <v>4.1666666666666685E-2</v>
      </c>
      <c r="S1487" s="4">
        <v>0.5625</v>
      </c>
      <c r="T1487" s="4">
        <v>0.65277777777777779</v>
      </c>
      <c r="U1487" s="5">
        <f>Tabella1[[#This Row],[ORA FINE POMERIGGIO]]-Tabella1[[#This Row],[ORA INIZIO POMERIGGIO]]</f>
        <v>9.027777777777779E-2</v>
      </c>
      <c r="V1487" s="5">
        <f>Tabella1[[#This Row],[TOT. TEMPO POMERIGGIO]]+Tabella1[[#This Row],[TOT. TEMPO MATTINA]]</f>
        <v>0.13194444444444448</v>
      </c>
      <c r="W1487" s="7">
        <f>((HOUR(Tabella1[[#This Row],[TOT. ORE]])*60)+MINUTE(Tabella1[[#This Row],[TOT. ORE]]))</f>
        <v>190</v>
      </c>
      <c r="Y1487" s="6">
        <f>Tabella1[[#This Row],[TOT. MINUTI]]-Tabella1[[#This Row],[FERMO MACCHINA]]</f>
        <v>190</v>
      </c>
      <c r="Z1487" s="6">
        <f>ROUNDDOWN(Tabella1[[#This Row],[DIFFERENZA EFFETTIVA - SCARTI]]/Tabella1[[#This Row],[TEMPO EFFETTIVO]]*60,0)</f>
        <v>315</v>
      </c>
    </row>
    <row r="1488" spans="1:27" x14ac:dyDescent="0.25">
      <c r="A1488" s="1">
        <v>44754</v>
      </c>
      <c r="B1488">
        <v>11</v>
      </c>
      <c r="C1488" s="6" t="str">
        <f>VLOOKUP(Tabella1[[#This Row],[COD. OPERATORE]],Tabella3[],2,FALSE)</f>
        <v>ILENIA</v>
      </c>
      <c r="D1488" t="s">
        <v>82</v>
      </c>
      <c r="E1488" t="s">
        <v>252</v>
      </c>
      <c r="F1488" t="s">
        <v>64</v>
      </c>
      <c r="G1488" s="6" t="str">
        <f>VLOOKUP(Tabella1[[#This Row],[COD. MACCHINA]],Tabella35[],2,FALSE)</f>
        <v>MANUALE</v>
      </c>
      <c r="H1488">
        <v>0</v>
      </c>
      <c r="I1488">
        <v>700</v>
      </c>
      <c r="J1488" s="6">
        <f>Tabella1[[#This Row],[ASS. FINALI]]-Tabella1[[#This Row],[ASS.INIZIALI]]</f>
        <v>700</v>
      </c>
      <c r="K1488" t="s">
        <v>20</v>
      </c>
      <c r="M1488" s="6">
        <f>ROUNDDOWN(IF(Tabella1[[#This Row],[DOPPIO OPERATORE '[SI/NO']]]="SI",Tabella1[[#This Row],[DIFFERENZA]]/2,Tabella1[[#This Row],[DIFFERENZA]]),0)</f>
        <v>700</v>
      </c>
      <c r="O1488" s="6">
        <f>Tabella1[[#This Row],[DIFFERENZA EFFETTIVA SE DOPPIO OPERATORE]]-Tabella1[[#This Row],[SCARTI]]</f>
        <v>700</v>
      </c>
      <c r="P1488" s="4">
        <v>0.40277777777777773</v>
      </c>
      <c r="Q1488" s="4">
        <v>0.5</v>
      </c>
      <c r="R1488" s="5">
        <f>Tabella1[[#This Row],[ORA FINE MATTINA]]-Tabella1[[#This Row],[ORA INIZIO MATTINA]]</f>
        <v>9.7222222222222265E-2</v>
      </c>
      <c r="S1488" s="4">
        <v>0.5625</v>
      </c>
      <c r="T1488" s="4">
        <v>0.67361111111111116</v>
      </c>
      <c r="U1488" s="5">
        <f>Tabella1[[#This Row],[ORA FINE POMERIGGIO]]-Tabella1[[#This Row],[ORA INIZIO POMERIGGIO]]</f>
        <v>0.11111111111111116</v>
      </c>
      <c r="V1488" s="5">
        <f>Tabella1[[#This Row],[TOT. TEMPO POMERIGGIO]]+Tabella1[[#This Row],[TOT. TEMPO MATTINA]]</f>
        <v>0.20833333333333343</v>
      </c>
      <c r="W1488" s="7">
        <f>((HOUR(Tabella1[[#This Row],[TOT. ORE]])*60)+MINUTE(Tabella1[[#This Row],[TOT. ORE]]))</f>
        <v>300</v>
      </c>
      <c r="Y1488" s="6">
        <f>Tabella1[[#This Row],[TOT. MINUTI]]-Tabella1[[#This Row],[FERMO MACCHINA]]</f>
        <v>300</v>
      </c>
      <c r="Z1488" s="6">
        <f>ROUNDDOWN(Tabella1[[#This Row],[DIFFERENZA EFFETTIVA - SCARTI]]/Tabella1[[#This Row],[TEMPO EFFETTIVO]]*60,0)</f>
        <v>140</v>
      </c>
    </row>
    <row r="1489" spans="1:27" x14ac:dyDescent="0.25">
      <c r="A1489" s="1">
        <v>44755</v>
      </c>
      <c r="B1489">
        <v>11</v>
      </c>
      <c r="C1489" s="6" t="str">
        <f>VLOOKUP(Tabella1[[#This Row],[COD. OPERATORE]],Tabella3[],2,FALSE)</f>
        <v>ILENIA</v>
      </c>
      <c r="D1489" t="s">
        <v>82</v>
      </c>
      <c r="E1489" t="s">
        <v>252</v>
      </c>
      <c r="F1489" t="s">
        <v>64</v>
      </c>
      <c r="G1489" s="6" t="str">
        <f>VLOOKUP(Tabella1[[#This Row],[COD. MACCHINA]],Tabella35[],2,FALSE)</f>
        <v>MANUALE</v>
      </c>
      <c r="H1489">
        <v>700</v>
      </c>
      <c r="I1489">
        <v>1250</v>
      </c>
      <c r="J1489" s="6">
        <f>Tabella1[[#This Row],[ASS. FINALI]]-Tabella1[[#This Row],[ASS.INIZIALI]]</f>
        <v>550</v>
      </c>
      <c r="K1489" t="s">
        <v>20</v>
      </c>
      <c r="M1489" s="6">
        <f>ROUNDDOWN(IF(Tabella1[[#This Row],[DOPPIO OPERATORE '[SI/NO']]]="SI",Tabella1[[#This Row],[DIFFERENZA]]/2,Tabella1[[#This Row],[DIFFERENZA]]),0)</f>
        <v>550</v>
      </c>
      <c r="O1489" s="6">
        <f>Tabella1[[#This Row],[DIFFERENZA EFFETTIVA SE DOPPIO OPERATORE]]-Tabella1[[#This Row],[SCARTI]]</f>
        <v>550</v>
      </c>
      <c r="P1489" s="4">
        <v>0.44791666666666669</v>
      </c>
      <c r="Q1489" s="4">
        <v>0.5</v>
      </c>
      <c r="R1489" s="5">
        <f>Tabella1[[#This Row],[ORA FINE MATTINA]]-Tabella1[[#This Row],[ORA INIZIO MATTINA]]</f>
        <v>5.2083333333333315E-2</v>
      </c>
      <c r="S1489" s="4">
        <v>0.5625</v>
      </c>
      <c r="T1489" s="4">
        <v>0.65625</v>
      </c>
      <c r="U1489" s="5">
        <f>Tabella1[[#This Row],[ORA FINE POMERIGGIO]]-Tabella1[[#This Row],[ORA INIZIO POMERIGGIO]]</f>
        <v>9.375E-2</v>
      </c>
      <c r="V1489" s="5">
        <f>Tabella1[[#This Row],[TOT. TEMPO POMERIGGIO]]+Tabella1[[#This Row],[TOT. TEMPO MATTINA]]</f>
        <v>0.14583333333333331</v>
      </c>
      <c r="W1489" s="7">
        <f>((HOUR(Tabella1[[#This Row],[TOT. ORE]])*60)+MINUTE(Tabella1[[#This Row],[TOT. ORE]]))</f>
        <v>210</v>
      </c>
      <c r="Y1489" s="6">
        <f>Tabella1[[#This Row],[TOT. MINUTI]]-Tabella1[[#This Row],[FERMO MACCHINA]]</f>
        <v>210</v>
      </c>
      <c r="Z1489" s="6">
        <f>ROUNDDOWN(Tabella1[[#This Row],[DIFFERENZA EFFETTIVA - SCARTI]]/Tabella1[[#This Row],[TEMPO EFFETTIVO]]*60,0)</f>
        <v>157</v>
      </c>
      <c r="AA1489" t="s">
        <v>497</v>
      </c>
    </row>
    <row r="1490" spans="1:27" x14ac:dyDescent="0.25">
      <c r="A1490" s="1">
        <v>44757</v>
      </c>
      <c r="B1490">
        <v>11</v>
      </c>
      <c r="C1490" s="6" t="str">
        <f>VLOOKUP(Tabella1[[#This Row],[COD. OPERATORE]],Tabella3[],2,FALSE)</f>
        <v>ILENIA</v>
      </c>
      <c r="D1490" t="s">
        <v>74</v>
      </c>
      <c r="E1490" t="s">
        <v>144</v>
      </c>
      <c r="F1490" t="s">
        <v>64</v>
      </c>
      <c r="G1490" s="6" t="str">
        <f>VLOOKUP(Tabella1[[#This Row],[COD. MACCHINA]],Tabella35[],2,FALSE)</f>
        <v>MANUALE</v>
      </c>
      <c r="H1490">
        <v>0</v>
      </c>
      <c r="I1490">
        <v>56</v>
      </c>
      <c r="J1490" s="6">
        <f>Tabella1[[#This Row],[ASS. FINALI]]-Tabella1[[#This Row],[ASS.INIZIALI]]</f>
        <v>56</v>
      </c>
      <c r="K1490" t="s">
        <v>20</v>
      </c>
      <c r="M1490" s="6">
        <f>ROUNDDOWN(IF(Tabella1[[#This Row],[DOPPIO OPERATORE '[SI/NO']]]="SI",Tabella1[[#This Row],[DIFFERENZA]]/2,Tabella1[[#This Row],[DIFFERENZA]]),0)</f>
        <v>56</v>
      </c>
      <c r="O1490" s="6">
        <f>Tabella1[[#This Row],[DIFFERENZA EFFETTIVA SE DOPPIO OPERATORE]]-Tabella1[[#This Row],[SCARTI]]</f>
        <v>56</v>
      </c>
      <c r="P1490" s="4">
        <v>0.48958333333333331</v>
      </c>
      <c r="Q1490" s="4">
        <v>0.5</v>
      </c>
      <c r="R1490" s="5">
        <f>Tabella1[[#This Row],[ORA FINE MATTINA]]-Tabella1[[#This Row],[ORA INIZIO MATTINA]]</f>
        <v>1.0416666666666685E-2</v>
      </c>
      <c r="S1490" s="4"/>
      <c r="T1490" s="4"/>
      <c r="U1490" s="5">
        <f>Tabella1[[#This Row],[ORA FINE POMERIGGIO]]-Tabella1[[#This Row],[ORA INIZIO POMERIGGIO]]</f>
        <v>0</v>
      </c>
      <c r="V1490" s="5">
        <f>Tabella1[[#This Row],[TOT. TEMPO POMERIGGIO]]+Tabella1[[#This Row],[TOT. TEMPO MATTINA]]</f>
        <v>1.0416666666666685E-2</v>
      </c>
      <c r="W1490" s="7">
        <f>((HOUR(Tabella1[[#This Row],[TOT. ORE]])*60)+MINUTE(Tabella1[[#This Row],[TOT. ORE]]))</f>
        <v>15</v>
      </c>
      <c r="Y1490" s="6">
        <f>Tabella1[[#This Row],[TOT. MINUTI]]-Tabella1[[#This Row],[FERMO MACCHINA]]</f>
        <v>15</v>
      </c>
      <c r="Z1490" s="6">
        <f>ROUNDDOWN(Tabella1[[#This Row],[DIFFERENZA EFFETTIVA - SCARTI]]/Tabella1[[#This Row],[TEMPO EFFETTIVO]]*60,0)</f>
        <v>224</v>
      </c>
    </row>
    <row r="1491" spans="1:27" x14ac:dyDescent="0.25">
      <c r="A1491" s="1">
        <v>44757</v>
      </c>
      <c r="B1491">
        <v>2</v>
      </c>
      <c r="C1491" s="6" t="str">
        <f>VLOOKUP(Tabella1[[#This Row],[COD. OPERATORE]],Tabella3[],2,FALSE)</f>
        <v>DAVIDE</v>
      </c>
      <c r="D1491" t="s">
        <v>56</v>
      </c>
      <c r="E1491" t="s">
        <v>498</v>
      </c>
      <c r="F1491">
        <v>12</v>
      </c>
      <c r="G1491" s="6" t="str">
        <f>VLOOKUP(Tabella1[[#This Row],[COD. MACCHINA]],Tabella35[],2,FALSE)</f>
        <v>FRESA matr.550/6</v>
      </c>
      <c r="H1491">
        <v>550</v>
      </c>
      <c r="I1491">
        <v>2200</v>
      </c>
      <c r="J1491" s="6">
        <f>Tabella1[[#This Row],[ASS. FINALI]]-Tabella1[[#This Row],[ASS.INIZIALI]]</f>
        <v>1650</v>
      </c>
      <c r="K1491" t="s">
        <v>20</v>
      </c>
      <c r="M1491" s="6">
        <f>ROUNDDOWN(IF(Tabella1[[#This Row],[DOPPIO OPERATORE '[SI/NO']]]="SI",Tabella1[[#This Row],[DIFFERENZA]]/2,Tabella1[[#This Row],[DIFFERENZA]]),0)</f>
        <v>1650</v>
      </c>
      <c r="O1491" s="6">
        <f>Tabella1[[#This Row],[DIFFERENZA EFFETTIVA SE DOPPIO OPERATORE]]-Tabella1[[#This Row],[SCARTI]]</f>
        <v>1650</v>
      </c>
      <c r="P1491" s="4">
        <v>0.33333333333333331</v>
      </c>
      <c r="Q1491" s="4">
        <v>0.5</v>
      </c>
      <c r="R1491" s="5">
        <f>Tabella1[[#This Row],[ORA FINE MATTINA]]-Tabella1[[#This Row],[ORA INIZIO MATTINA]]</f>
        <v>0.16666666666666669</v>
      </c>
      <c r="S1491" s="4"/>
      <c r="T1491" s="4"/>
      <c r="U1491" s="5">
        <f>Tabella1[[#This Row],[ORA FINE POMERIGGIO]]-Tabella1[[#This Row],[ORA INIZIO POMERIGGIO]]</f>
        <v>0</v>
      </c>
      <c r="V1491" s="5">
        <f>Tabella1[[#This Row],[TOT. TEMPO POMERIGGIO]]+Tabella1[[#This Row],[TOT. TEMPO MATTINA]]</f>
        <v>0.16666666666666669</v>
      </c>
      <c r="W1491" s="7">
        <f>((HOUR(Tabella1[[#This Row],[TOT. ORE]])*60)+MINUTE(Tabella1[[#This Row],[TOT. ORE]]))</f>
        <v>240</v>
      </c>
      <c r="Y1491" s="6">
        <f>Tabella1[[#This Row],[TOT. MINUTI]]-Tabella1[[#This Row],[FERMO MACCHINA]]</f>
        <v>240</v>
      </c>
      <c r="Z1491" s="6">
        <f>ROUNDDOWN(Tabella1[[#This Row],[DIFFERENZA EFFETTIVA - SCARTI]]/Tabella1[[#This Row],[TEMPO EFFETTIVO]]*60,0)</f>
        <v>412</v>
      </c>
    </row>
    <row r="1492" spans="1:27" x14ac:dyDescent="0.25">
      <c r="A1492" s="1">
        <v>44757</v>
      </c>
      <c r="B1492">
        <v>2</v>
      </c>
      <c r="C1492" s="6" t="str">
        <f>VLOOKUP(Tabella1[[#This Row],[COD. OPERATORE]],Tabella3[],2,FALSE)</f>
        <v>DAVIDE</v>
      </c>
      <c r="D1492" t="s">
        <v>56</v>
      </c>
      <c r="E1492" t="s">
        <v>495</v>
      </c>
      <c r="F1492" t="s">
        <v>64</v>
      </c>
      <c r="G1492" s="6" t="str">
        <f>VLOOKUP(Tabella1[[#This Row],[COD. MACCHINA]],Tabella35[],2,FALSE)</f>
        <v>MANUALE</v>
      </c>
      <c r="H1492">
        <v>241</v>
      </c>
      <c r="I1492">
        <v>337</v>
      </c>
      <c r="J1492" s="6">
        <f>Tabella1[[#This Row],[ASS. FINALI]]-Tabella1[[#This Row],[ASS.INIZIALI]]</f>
        <v>96</v>
      </c>
      <c r="K1492" t="s">
        <v>20</v>
      </c>
      <c r="M1492" s="6">
        <f>ROUNDDOWN(IF(Tabella1[[#This Row],[DOPPIO OPERATORE '[SI/NO']]]="SI",Tabella1[[#This Row],[DIFFERENZA]]/2,Tabella1[[#This Row],[DIFFERENZA]]),0)</f>
        <v>96</v>
      </c>
      <c r="O1492" s="6">
        <f>Tabella1[[#This Row],[DIFFERENZA EFFETTIVA SE DOPPIO OPERATORE]]-Tabella1[[#This Row],[SCARTI]]</f>
        <v>96</v>
      </c>
      <c r="P1492" s="4">
        <v>0.58333333333333337</v>
      </c>
      <c r="Q1492" s="4">
        <v>0.75</v>
      </c>
      <c r="R1492" s="5">
        <f>Tabella1[[#This Row],[ORA FINE MATTINA]]-Tabella1[[#This Row],[ORA INIZIO MATTINA]]</f>
        <v>0.16666666666666663</v>
      </c>
      <c r="S1492" s="4"/>
      <c r="T1492" s="4"/>
      <c r="U1492" s="5">
        <f>Tabella1[[#This Row],[ORA FINE POMERIGGIO]]-Tabella1[[#This Row],[ORA INIZIO POMERIGGIO]]</f>
        <v>0</v>
      </c>
      <c r="V1492" s="5">
        <f>Tabella1[[#This Row],[TOT. TEMPO POMERIGGIO]]+Tabella1[[#This Row],[TOT. TEMPO MATTINA]]</f>
        <v>0.16666666666666663</v>
      </c>
      <c r="W1492" s="7">
        <f>((HOUR(Tabella1[[#This Row],[TOT. ORE]])*60)+MINUTE(Tabella1[[#This Row],[TOT. ORE]]))</f>
        <v>240</v>
      </c>
      <c r="Y1492" s="6">
        <f>Tabella1[[#This Row],[TOT. MINUTI]]-Tabella1[[#This Row],[FERMO MACCHINA]]</f>
        <v>240</v>
      </c>
      <c r="Z1492" s="6">
        <f>ROUNDDOWN(Tabella1[[#This Row],[DIFFERENZA EFFETTIVA - SCARTI]]/Tabella1[[#This Row],[TEMPO EFFETTIVO]]*60,0)</f>
        <v>24</v>
      </c>
    </row>
    <row r="1493" spans="1:27" x14ac:dyDescent="0.25">
      <c r="A1493" s="1">
        <v>44760</v>
      </c>
      <c r="B1493">
        <v>2</v>
      </c>
      <c r="C1493" s="6" t="str">
        <f>VLOOKUP(Tabella1[[#This Row],[COD. OPERATORE]],Tabella3[],2,FALSE)</f>
        <v>DAVIDE</v>
      </c>
      <c r="D1493" t="s">
        <v>491</v>
      </c>
      <c r="E1493" t="s">
        <v>492</v>
      </c>
      <c r="F1493">
        <v>7</v>
      </c>
      <c r="G1493" s="6" t="str">
        <f>VLOOKUP(Tabella1[[#This Row],[COD. MACCHINA]],Tabella35[],2,FALSE)</f>
        <v>MSA matr.2316</v>
      </c>
      <c r="H1493">
        <v>2461859</v>
      </c>
      <c r="I1493">
        <v>2463023</v>
      </c>
      <c r="J1493" s="6">
        <f>Tabella1[[#This Row],[ASS. FINALI]]-Tabella1[[#This Row],[ASS.INIZIALI]]</f>
        <v>1164</v>
      </c>
      <c r="K1493" t="s">
        <v>20</v>
      </c>
      <c r="M1493" s="6">
        <f>ROUNDDOWN(IF(Tabella1[[#This Row],[DOPPIO OPERATORE '[SI/NO']]]="SI",Tabella1[[#This Row],[DIFFERENZA]]/2,Tabella1[[#This Row],[DIFFERENZA]]),0)</f>
        <v>1164</v>
      </c>
      <c r="O1493" s="6">
        <f>Tabella1[[#This Row],[DIFFERENZA EFFETTIVA SE DOPPIO OPERATORE]]-Tabella1[[#This Row],[SCARTI]]</f>
        <v>1164</v>
      </c>
      <c r="P1493" s="4">
        <v>0.33333333333333331</v>
      </c>
      <c r="Q1493" s="4">
        <v>0.5</v>
      </c>
      <c r="R1493" s="5">
        <f>Tabella1[[#This Row],[ORA FINE MATTINA]]-Tabella1[[#This Row],[ORA INIZIO MATTINA]]</f>
        <v>0.16666666666666669</v>
      </c>
      <c r="S1493" s="4"/>
      <c r="T1493" s="4"/>
      <c r="U1493" s="5">
        <f>Tabella1[[#This Row],[ORA FINE POMERIGGIO]]-Tabella1[[#This Row],[ORA INIZIO POMERIGGIO]]</f>
        <v>0</v>
      </c>
      <c r="V1493" s="5">
        <f>Tabella1[[#This Row],[TOT. TEMPO POMERIGGIO]]+Tabella1[[#This Row],[TOT. TEMPO MATTINA]]</f>
        <v>0.16666666666666669</v>
      </c>
      <c r="W1493" s="7">
        <f>((HOUR(Tabella1[[#This Row],[TOT. ORE]])*60)+MINUTE(Tabella1[[#This Row],[TOT. ORE]]))</f>
        <v>240</v>
      </c>
      <c r="Y1493" s="6">
        <f>Tabella1[[#This Row],[TOT. MINUTI]]-Tabella1[[#This Row],[FERMO MACCHINA]]</f>
        <v>240</v>
      </c>
      <c r="Z1493" s="6">
        <f>ROUNDDOWN(Tabella1[[#This Row],[DIFFERENZA EFFETTIVA - SCARTI]]/Tabella1[[#This Row],[TEMPO EFFETTIVO]]*60,0)</f>
        <v>291</v>
      </c>
    </row>
    <row r="1494" spans="1:27" x14ac:dyDescent="0.25">
      <c r="A1494" s="1">
        <v>44760</v>
      </c>
      <c r="B1494">
        <v>2</v>
      </c>
      <c r="C1494" s="6" t="str">
        <f>VLOOKUP(Tabella1[[#This Row],[COD. OPERATORE]],Tabella3[],2,FALSE)</f>
        <v>DAVIDE</v>
      </c>
      <c r="D1494" t="s">
        <v>56</v>
      </c>
      <c r="E1494" t="s">
        <v>495</v>
      </c>
      <c r="F1494" t="s">
        <v>64</v>
      </c>
      <c r="G1494" s="6" t="str">
        <f>VLOOKUP(Tabella1[[#This Row],[COD. MACCHINA]],Tabella35[],2,FALSE)</f>
        <v>MANUALE</v>
      </c>
      <c r="H1494">
        <v>411</v>
      </c>
      <c r="I1494">
        <v>452</v>
      </c>
      <c r="J1494" s="6">
        <f>Tabella1[[#This Row],[ASS. FINALI]]-Tabella1[[#This Row],[ASS.INIZIALI]]</f>
        <v>41</v>
      </c>
      <c r="K1494" t="s">
        <v>20</v>
      </c>
      <c r="M1494" s="6">
        <f>ROUNDDOWN(IF(Tabella1[[#This Row],[DOPPIO OPERATORE '[SI/NO']]]="SI",Tabella1[[#This Row],[DIFFERENZA]]/2,Tabella1[[#This Row],[DIFFERENZA]]),0)</f>
        <v>41</v>
      </c>
      <c r="O1494" s="6">
        <f>Tabella1[[#This Row],[DIFFERENZA EFFETTIVA SE DOPPIO OPERATORE]]-Tabella1[[#This Row],[SCARTI]]</f>
        <v>41</v>
      </c>
      <c r="P1494" s="4">
        <v>0.58333333333333337</v>
      </c>
      <c r="Q1494" s="4">
        <v>0.63541666666666663</v>
      </c>
      <c r="R1494" s="5">
        <f>Tabella1[[#This Row],[ORA FINE MATTINA]]-Tabella1[[#This Row],[ORA INIZIO MATTINA]]</f>
        <v>5.2083333333333259E-2</v>
      </c>
      <c r="S1494" s="4"/>
      <c r="T1494" s="4"/>
      <c r="U1494" s="5">
        <f>Tabella1[[#This Row],[ORA FINE POMERIGGIO]]-Tabella1[[#This Row],[ORA INIZIO POMERIGGIO]]</f>
        <v>0</v>
      </c>
      <c r="V1494" s="5">
        <f>Tabella1[[#This Row],[TOT. TEMPO POMERIGGIO]]+Tabella1[[#This Row],[TOT. TEMPO MATTINA]]</f>
        <v>5.2083333333333259E-2</v>
      </c>
      <c r="W1494" s="7">
        <f>((HOUR(Tabella1[[#This Row],[TOT. ORE]])*60)+MINUTE(Tabella1[[#This Row],[TOT. ORE]]))</f>
        <v>75</v>
      </c>
      <c r="Y1494" s="6">
        <f>Tabella1[[#This Row],[TOT. MINUTI]]-Tabella1[[#This Row],[FERMO MACCHINA]]</f>
        <v>75</v>
      </c>
      <c r="Z1494" s="6">
        <f>ROUNDDOWN(Tabella1[[#This Row],[DIFFERENZA EFFETTIVA - SCARTI]]/Tabella1[[#This Row],[TEMPO EFFETTIVO]]*60,0)</f>
        <v>32</v>
      </c>
    </row>
    <row r="1495" spans="1:27" x14ac:dyDescent="0.25">
      <c r="A1495" s="1">
        <v>44761</v>
      </c>
      <c r="B1495">
        <v>2</v>
      </c>
      <c r="C1495" s="6" t="str">
        <f>VLOOKUP(Tabella1[[#This Row],[COD. OPERATORE]],Tabella3[],2,FALSE)</f>
        <v>DAVIDE</v>
      </c>
      <c r="D1495" t="s">
        <v>56</v>
      </c>
      <c r="E1495" t="s">
        <v>495</v>
      </c>
      <c r="F1495" t="s">
        <v>64</v>
      </c>
      <c r="G1495" s="6" t="str">
        <f>VLOOKUP(Tabella1[[#This Row],[COD. MACCHINA]],Tabella35[],2,FALSE)</f>
        <v>MANUALE</v>
      </c>
      <c r="H1495">
        <v>0</v>
      </c>
      <c r="I1495">
        <v>70</v>
      </c>
      <c r="J1495" s="6">
        <f>Tabella1[[#This Row],[ASS. FINALI]]-Tabella1[[#This Row],[ASS.INIZIALI]]</f>
        <v>70</v>
      </c>
      <c r="K1495" t="s">
        <v>20</v>
      </c>
      <c r="M1495" s="6">
        <f>ROUNDDOWN(IF(Tabella1[[#This Row],[DOPPIO OPERATORE '[SI/NO']]]="SI",Tabella1[[#This Row],[DIFFERENZA]]/2,Tabella1[[#This Row],[DIFFERENZA]]),0)</f>
        <v>70</v>
      </c>
      <c r="O1495" s="6">
        <f>Tabella1[[#This Row],[DIFFERENZA EFFETTIVA SE DOPPIO OPERATORE]]-Tabella1[[#This Row],[SCARTI]]</f>
        <v>70</v>
      </c>
      <c r="P1495" s="4">
        <v>0.375</v>
      </c>
      <c r="Q1495" s="4">
        <v>0.5</v>
      </c>
      <c r="R1495" s="5">
        <f>Tabella1[[#This Row],[ORA FINE MATTINA]]-Tabella1[[#This Row],[ORA INIZIO MATTINA]]</f>
        <v>0.125</v>
      </c>
      <c r="S1495" s="4"/>
      <c r="T1495" s="4"/>
      <c r="U1495" s="5">
        <f>Tabella1[[#This Row],[ORA FINE POMERIGGIO]]-Tabella1[[#This Row],[ORA INIZIO POMERIGGIO]]</f>
        <v>0</v>
      </c>
      <c r="V1495" s="5">
        <f>Tabella1[[#This Row],[TOT. TEMPO POMERIGGIO]]+Tabella1[[#This Row],[TOT. TEMPO MATTINA]]</f>
        <v>0.125</v>
      </c>
      <c r="W1495" s="7">
        <f>((HOUR(Tabella1[[#This Row],[TOT. ORE]])*60)+MINUTE(Tabella1[[#This Row],[TOT. ORE]]))</f>
        <v>180</v>
      </c>
      <c r="Y1495" s="6">
        <f>Tabella1[[#This Row],[TOT. MINUTI]]-Tabella1[[#This Row],[FERMO MACCHINA]]</f>
        <v>180</v>
      </c>
      <c r="Z1495" s="6">
        <f>ROUNDDOWN(Tabella1[[#This Row],[DIFFERENZA EFFETTIVA - SCARTI]]/Tabella1[[#This Row],[TEMPO EFFETTIVO]]*60,0)</f>
        <v>23</v>
      </c>
    </row>
    <row r="1496" spans="1:27" x14ac:dyDescent="0.25">
      <c r="A1496" s="1">
        <v>44762</v>
      </c>
      <c r="B1496">
        <v>2</v>
      </c>
      <c r="C1496" s="6" t="str">
        <f>VLOOKUP(Tabella1[[#This Row],[COD. OPERATORE]],Tabella3[],2,FALSE)</f>
        <v>DAVIDE</v>
      </c>
      <c r="D1496" t="s">
        <v>56</v>
      </c>
      <c r="E1496" t="s">
        <v>495</v>
      </c>
      <c r="F1496" t="s">
        <v>64</v>
      </c>
      <c r="G1496" s="6" t="str">
        <f>VLOOKUP(Tabella1[[#This Row],[COD. MACCHINA]],Tabella35[],2,FALSE)</f>
        <v>MANUALE</v>
      </c>
      <c r="H1496">
        <v>125</v>
      </c>
      <c r="I1496">
        <v>175</v>
      </c>
      <c r="J1496" s="6">
        <f>Tabella1[[#This Row],[ASS. FINALI]]-Tabella1[[#This Row],[ASS.INIZIALI]]</f>
        <v>50</v>
      </c>
      <c r="K1496" t="s">
        <v>20</v>
      </c>
      <c r="M1496" s="6">
        <f>ROUNDDOWN(IF(Tabella1[[#This Row],[DOPPIO OPERATORE '[SI/NO']]]="SI",Tabella1[[#This Row],[DIFFERENZA]]/2,Tabella1[[#This Row],[DIFFERENZA]]),0)</f>
        <v>50</v>
      </c>
      <c r="O1496" s="6">
        <f>Tabella1[[#This Row],[DIFFERENZA EFFETTIVA SE DOPPIO OPERATORE]]-Tabella1[[#This Row],[SCARTI]]</f>
        <v>50</v>
      </c>
      <c r="P1496" s="4">
        <v>0.39583333333333331</v>
      </c>
      <c r="Q1496" s="4">
        <v>0.5</v>
      </c>
      <c r="R1496" s="5">
        <f>Tabella1[[#This Row],[ORA FINE MATTINA]]-Tabella1[[#This Row],[ORA INIZIO MATTINA]]</f>
        <v>0.10416666666666669</v>
      </c>
      <c r="S1496" s="4"/>
      <c r="T1496" s="4"/>
      <c r="U1496" s="5">
        <f>Tabella1[[#This Row],[ORA FINE POMERIGGIO]]-Tabella1[[#This Row],[ORA INIZIO POMERIGGIO]]</f>
        <v>0</v>
      </c>
      <c r="V1496" s="5">
        <f>Tabella1[[#This Row],[TOT. TEMPO POMERIGGIO]]+Tabella1[[#This Row],[TOT. TEMPO MATTINA]]</f>
        <v>0.10416666666666669</v>
      </c>
      <c r="W1496" s="7">
        <f>((HOUR(Tabella1[[#This Row],[TOT. ORE]])*60)+MINUTE(Tabella1[[#This Row],[TOT. ORE]]))</f>
        <v>150</v>
      </c>
      <c r="Y1496" s="6">
        <f>Tabella1[[#This Row],[TOT. MINUTI]]-Tabella1[[#This Row],[FERMO MACCHINA]]</f>
        <v>150</v>
      </c>
      <c r="Z1496" s="6">
        <f>ROUNDDOWN(Tabella1[[#This Row],[DIFFERENZA EFFETTIVA - SCARTI]]/Tabella1[[#This Row],[TEMPO EFFETTIVO]]*60,0)</f>
        <v>20</v>
      </c>
      <c r="AA1496" t="s">
        <v>450</v>
      </c>
    </row>
    <row r="1497" spans="1:27" x14ac:dyDescent="0.25">
      <c r="A1497" s="1">
        <v>44757</v>
      </c>
      <c r="B1497">
        <v>31</v>
      </c>
      <c r="C1497" s="6" t="str">
        <f>VLOOKUP(Tabella1[[#This Row],[COD. OPERATORE]],Tabella3[],2,FALSE)</f>
        <v>MARISTELLA</v>
      </c>
      <c r="D1497" t="s">
        <v>87</v>
      </c>
      <c r="E1497" t="s">
        <v>499</v>
      </c>
      <c r="F1497" t="s">
        <v>64</v>
      </c>
      <c r="G1497" s="6" t="str">
        <f>VLOOKUP(Tabella1[[#This Row],[COD. MACCHINA]],Tabella35[],2,FALSE)</f>
        <v>MANUALE</v>
      </c>
      <c r="H1497">
        <v>43600</v>
      </c>
      <c r="I1497">
        <v>63600</v>
      </c>
      <c r="J1497" s="6">
        <f>Tabella1[[#This Row],[ASS. FINALI]]-Tabella1[[#This Row],[ASS.INIZIALI]]</f>
        <v>20000</v>
      </c>
      <c r="K1497" t="s">
        <v>58</v>
      </c>
      <c r="L1497">
        <v>8</v>
      </c>
      <c r="M1497" s="6">
        <f>ROUNDDOWN(IF(Tabella1[[#This Row],[DOPPIO OPERATORE '[SI/NO']]]="SI",Tabella1[[#This Row],[DIFFERENZA]]/2,Tabella1[[#This Row],[DIFFERENZA]]),0)</f>
        <v>10000</v>
      </c>
      <c r="O1497" s="6">
        <f>Tabella1[[#This Row],[DIFFERENZA EFFETTIVA SE DOPPIO OPERATORE]]-Tabella1[[#This Row],[SCARTI]]</f>
        <v>10000</v>
      </c>
      <c r="P1497" s="4">
        <v>0.375</v>
      </c>
      <c r="Q1497" s="4">
        <v>0.625</v>
      </c>
      <c r="R1497" s="5">
        <f>Tabella1[[#This Row],[ORA FINE MATTINA]]-Tabella1[[#This Row],[ORA INIZIO MATTINA]]</f>
        <v>0.25</v>
      </c>
      <c r="S1497" s="4"/>
      <c r="T1497" s="4"/>
      <c r="U1497" s="5">
        <f>Tabella1[[#This Row],[ORA FINE POMERIGGIO]]-Tabella1[[#This Row],[ORA INIZIO POMERIGGIO]]</f>
        <v>0</v>
      </c>
      <c r="V1497" s="5">
        <f>Tabella1[[#This Row],[TOT. TEMPO POMERIGGIO]]+Tabella1[[#This Row],[TOT. TEMPO MATTINA]]</f>
        <v>0.25</v>
      </c>
      <c r="W1497" s="7">
        <f>((HOUR(Tabella1[[#This Row],[TOT. ORE]])*60)+MINUTE(Tabella1[[#This Row],[TOT. ORE]]))</f>
        <v>360</v>
      </c>
      <c r="Y1497" s="6">
        <f>Tabella1[[#This Row],[TOT. MINUTI]]-Tabella1[[#This Row],[FERMO MACCHINA]]</f>
        <v>360</v>
      </c>
      <c r="Z1497" s="6">
        <f>ROUNDDOWN(Tabella1[[#This Row],[DIFFERENZA EFFETTIVA - SCARTI]]/Tabella1[[#This Row],[TEMPO EFFETTIVO]]*60,0)</f>
        <v>1666</v>
      </c>
      <c r="AA1497" t="s">
        <v>450</v>
      </c>
    </row>
    <row r="1498" spans="1:27" x14ac:dyDescent="0.25">
      <c r="A1498" s="1">
        <v>44757</v>
      </c>
      <c r="B1498">
        <v>31</v>
      </c>
      <c r="C1498" s="6" t="str">
        <f>VLOOKUP(Tabella1[[#This Row],[COD. OPERATORE]],Tabella3[],2,FALSE)</f>
        <v>MARISTELLA</v>
      </c>
      <c r="D1498" t="s">
        <v>491</v>
      </c>
      <c r="E1498" t="s">
        <v>492</v>
      </c>
      <c r="F1498" t="s">
        <v>64</v>
      </c>
      <c r="G1498" s="6" t="str">
        <f>VLOOKUP(Tabella1[[#This Row],[COD. MACCHINA]],Tabella35[],2,FALSE)</f>
        <v>MANUALE</v>
      </c>
      <c r="H1498">
        <v>2462760</v>
      </c>
      <c r="I1498">
        <v>2463760</v>
      </c>
      <c r="J1498" s="6">
        <f>Tabella1[[#This Row],[ASS. FINALI]]-Tabella1[[#This Row],[ASS.INIZIALI]]</f>
        <v>1000</v>
      </c>
      <c r="K1498" t="s">
        <v>20</v>
      </c>
      <c r="M1498" s="6">
        <f>ROUNDDOWN(IF(Tabella1[[#This Row],[DOPPIO OPERATORE '[SI/NO']]]="SI",Tabella1[[#This Row],[DIFFERENZA]]/2,Tabella1[[#This Row],[DIFFERENZA]]),0)</f>
        <v>1000</v>
      </c>
      <c r="O1498" s="6">
        <f>Tabella1[[#This Row],[DIFFERENZA EFFETTIVA SE DOPPIO OPERATORE]]-Tabella1[[#This Row],[SCARTI]]</f>
        <v>1000</v>
      </c>
      <c r="P1498" s="4">
        <v>0.59027777777777779</v>
      </c>
      <c r="Q1498" s="4">
        <v>0.72916666666666663</v>
      </c>
      <c r="R1498" s="5">
        <f>Tabella1[[#This Row],[ORA FINE MATTINA]]-Tabella1[[#This Row],[ORA INIZIO MATTINA]]</f>
        <v>0.13888888888888884</v>
      </c>
      <c r="S1498" s="4"/>
      <c r="T1498" s="4"/>
      <c r="U1498" s="5">
        <f>Tabella1[[#This Row],[ORA FINE POMERIGGIO]]-Tabella1[[#This Row],[ORA INIZIO POMERIGGIO]]</f>
        <v>0</v>
      </c>
      <c r="V1498" s="5">
        <f>Tabella1[[#This Row],[TOT. TEMPO POMERIGGIO]]+Tabella1[[#This Row],[TOT. TEMPO MATTINA]]</f>
        <v>0.13888888888888884</v>
      </c>
      <c r="W1498" s="7">
        <f>((HOUR(Tabella1[[#This Row],[TOT. ORE]])*60)+MINUTE(Tabella1[[#This Row],[TOT. ORE]]))</f>
        <v>200</v>
      </c>
      <c r="Y1498" s="6">
        <f>Tabella1[[#This Row],[TOT. MINUTI]]-Tabella1[[#This Row],[FERMO MACCHINA]]</f>
        <v>200</v>
      </c>
      <c r="Z1498" s="6">
        <f>ROUNDDOWN(Tabella1[[#This Row],[DIFFERENZA EFFETTIVA - SCARTI]]/Tabella1[[#This Row],[TEMPO EFFETTIVO]]*60,0)</f>
        <v>300</v>
      </c>
      <c r="AA1498" t="s">
        <v>450</v>
      </c>
    </row>
    <row r="1499" spans="1:27" x14ac:dyDescent="0.25">
      <c r="A1499" s="1">
        <v>44760</v>
      </c>
      <c r="B1499">
        <v>31</v>
      </c>
      <c r="C1499" s="6" t="str">
        <f>VLOOKUP(Tabella1[[#This Row],[COD. OPERATORE]],Tabella3[],2,FALSE)</f>
        <v>MARISTELLA</v>
      </c>
      <c r="D1499" t="s">
        <v>56</v>
      </c>
      <c r="E1499" t="s">
        <v>495</v>
      </c>
      <c r="F1499" t="s">
        <v>64</v>
      </c>
      <c r="G1499" s="6" t="str">
        <f>VLOOKUP(Tabella1[[#This Row],[COD. MACCHINA]],Tabella35[],2,FALSE)</f>
        <v>MANUALE</v>
      </c>
      <c r="H1499">
        <v>113</v>
      </c>
      <c r="I1499">
        <v>195</v>
      </c>
      <c r="J1499" s="6">
        <f>Tabella1[[#This Row],[ASS. FINALI]]-Tabella1[[#This Row],[ASS.INIZIALI]]</f>
        <v>82</v>
      </c>
      <c r="K1499" t="s">
        <v>20</v>
      </c>
      <c r="M1499" s="6">
        <f>ROUNDDOWN(IF(Tabella1[[#This Row],[DOPPIO OPERATORE '[SI/NO']]]="SI",Tabella1[[#This Row],[DIFFERENZA]]/2,Tabella1[[#This Row],[DIFFERENZA]]),0)</f>
        <v>82</v>
      </c>
      <c r="O1499" s="6">
        <f>Tabella1[[#This Row],[DIFFERENZA EFFETTIVA SE DOPPIO OPERATORE]]-Tabella1[[#This Row],[SCARTI]]</f>
        <v>82</v>
      </c>
      <c r="P1499" s="4">
        <v>0.625</v>
      </c>
      <c r="Q1499" s="4">
        <v>0.72916666666666663</v>
      </c>
      <c r="R1499" s="5">
        <f>Tabella1[[#This Row],[ORA FINE MATTINA]]-Tabella1[[#This Row],[ORA INIZIO MATTINA]]</f>
        <v>0.10416666666666663</v>
      </c>
      <c r="S1499" s="4"/>
      <c r="T1499" s="4"/>
      <c r="U1499" s="5">
        <f>Tabella1[[#This Row],[ORA FINE POMERIGGIO]]-Tabella1[[#This Row],[ORA INIZIO POMERIGGIO]]</f>
        <v>0</v>
      </c>
      <c r="V1499" s="5">
        <f>Tabella1[[#This Row],[TOT. TEMPO POMERIGGIO]]+Tabella1[[#This Row],[TOT. TEMPO MATTINA]]</f>
        <v>0.10416666666666663</v>
      </c>
      <c r="W1499" s="7">
        <f>((HOUR(Tabella1[[#This Row],[TOT. ORE]])*60)+MINUTE(Tabella1[[#This Row],[TOT. ORE]]))</f>
        <v>150</v>
      </c>
      <c r="Y1499" s="6">
        <f>Tabella1[[#This Row],[TOT. MINUTI]]-Tabella1[[#This Row],[FERMO MACCHINA]]</f>
        <v>150</v>
      </c>
      <c r="Z1499" s="6">
        <f>ROUNDDOWN(Tabella1[[#This Row],[DIFFERENZA EFFETTIVA - SCARTI]]/Tabella1[[#This Row],[TEMPO EFFETTIVO]]*60,0)</f>
        <v>32</v>
      </c>
      <c r="AA1499" t="s">
        <v>450</v>
      </c>
    </row>
    <row r="1500" spans="1:27" x14ac:dyDescent="0.25">
      <c r="A1500" s="1">
        <v>44760</v>
      </c>
      <c r="B1500">
        <v>31</v>
      </c>
      <c r="C1500" s="6" t="str">
        <f>VLOOKUP(Tabella1[[#This Row],[COD. OPERATORE]],Tabella3[],2,FALSE)</f>
        <v>MARISTELLA</v>
      </c>
      <c r="D1500" t="s">
        <v>16</v>
      </c>
      <c r="E1500" t="s">
        <v>500</v>
      </c>
      <c r="F1500">
        <v>8</v>
      </c>
      <c r="G1500" s="6" t="str">
        <f>VLOOKUP(Tabella1[[#This Row],[COD. MACCHINA]],Tabella35[],2,FALSE)</f>
        <v>MONTAGGIO RUOTE</v>
      </c>
      <c r="H1500">
        <v>0</v>
      </c>
      <c r="I1500">
        <v>106</v>
      </c>
      <c r="J1500" s="6">
        <f>Tabella1[[#This Row],[ASS. FINALI]]-Tabella1[[#This Row],[ASS.INIZIALI]]</f>
        <v>106</v>
      </c>
      <c r="K1500" t="s">
        <v>20</v>
      </c>
      <c r="M1500" s="6">
        <f>ROUNDDOWN(IF(Tabella1[[#This Row],[DOPPIO OPERATORE '[SI/NO']]]="SI",Tabella1[[#This Row],[DIFFERENZA]]/2,Tabella1[[#This Row],[DIFFERENZA]]),0)</f>
        <v>106</v>
      </c>
      <c r="O1500" s="6">
        <f>Tabella1[[#This Row],[DIFFERENZA EFFETTIVA SE DOPPIO OPERATORE]]-Tabella1[[#This Row],[SCARTI]]</f>
        <v>106</v>
      </c>
      <c r="P1500" s="4">
        <v>0.6875</v>
      </c>
      <c r="Q1500" s="4">
        <v>0.72916666666666663</v>
      </c>
      <c r="R1500" s="5">
        <f>Tabella1[[#This Row],[ORA FINE MATTINA]]-Tabella1[[#This Row],[ORA INIZIO MATTINA]]</f>
        <v>4.166666666666663E-2</v>
      </c>
      <c r="S1500" s="4"/>
      <c r="T1500" s="4"/>
      <c r="U1500" s="5">
        <f>Tabella1[[#This Row],[ORA FINE POMERIGGIO]]-Tabella1[[#This Row],[ORA INIZIO POMERIGGIO]]</f>
        <v>0</v>
      </c>
      <c r="V1500" s="5">
        <f>Tabella1[[#This Row],[TOT. TEMPO POMERIGGIO]]+Tabella1[[#This Row],[TOT. TEMPO MATTINA]]</f>
        <v>4.166666666666663E-2</v>
      </c>
      <c r="W1500" s="7">
        <f>((HOUR(Tabella1[[#This Row],[TOT. ORE]])*60)+MINUTE(Tabella1[[#This Row],[TOT. ORE]]))</f>
        <v>60</v>
      </c>
      <c r="Y1500" s="6">
        <f>Tabella1[[#This Row],[TOT. MINUTI]]-Tabella1[[#This Row],[FERMO MACCHINA]]</f>
        <v>60</v>
      </c>
      <c r="Z1500" s="6">
        <f>ROUNDDOWN(Tabella1[[#This Row],[DIFFERENZA EFFETTIVA - SCARTI]]/Tabella1[[#This Row],[TEMPO EFFETTIVO]]*60,0)</f>
        <v>106</v>
      </c>
      <c r="AA1500" t="s">
        <v>481</v>
      </c>
    </row>
    <row r="1501" spans="1:27" x14ac:dyDescent="0.25">
      <c r="A1501" s="1">
        <v>44761</v>
      </c>
      <c r="B1501">
        <v>31</v>
      </c>
      <c r="C1501" s="6" t="str">
        <f>VLOOKUP(Tabella1[[#This Row],[COD. OPERATORE]],Tabella3[],2,FALSE)</f>
        <v>MARISTELLA</v>
      </c>
      <c r="D1501" t="s">
        <v>16</v>
      </c>
      <c r="E1501" t="s">
        <v>500</v>
      </c>
      <c r="F1501">
        <v>8</v>
      </c>
      <c r="G1501" s="6" t="str">
        <f>VLOOKUP(Tabella1[[#This Row],[COD. MACCHINA]],Tabella35[],2,FALSE)</f>
        <v>MONTAGGIO RUOTE</v>
      </c>
      <c r="H1501">
        <v>106</v>
      </c>
      <c r="I1501">
        <v>2000</v>
      </c>
      <c r="J1501" s="6">
        <f>Tabella1[[#This Row],[ASS. FINALI]]-Tabella1[[#This Row],[ASS.INIZIALI]]</f>
        <v>1894</v>
      </c>
      <c r="K1501" t="s">
        <v>20</v>
      </c>
      <c r="M1501" s="6">
        <f>ROUNDDOWN(IF(Tabella1[[#This Row],[DOPPIO OPERATORE '[SI/NO']]]="SI",Tabella1[[#This Row],[DIFFERENZA]]/2,Tabella1[[#This Row],[DIFFERENZA]]),0)</f>
        <v>1894</v>
      </c>
      <c r="O1501" s="6">
        <f>Tabella1[[#This Row],[DIFFERENZA EFFETTIVA SE DOPPIO OPERATORE]]-Tabella1[[#This Row],[SCARTI]]</f>
        <v>1894</v>
      </c>
      <c r="P1501" s="4">
        <v>0.33333333333333331</v>
      </c>
      <c r="Q1501" s="4">
        <v>0.625</v>
      </c>
      <c r="R1501" s="5">
        <f>Tabella1[[#This Row],[ORA FINE MATTINA]]-Tabella1[[#This Row],[ORA INIZIO MATTINA]]</f>
        <v>0.29166666666666669</v>
      </c>
      <c r="S1501" s="4"/>
      <c r="T1501" s="4"/>
      <c r="U1501" s="5">
        <f>Tabella1[[#This Row],[ORA FINE POMERIGGIO]]-Tabella1[[#This Row],[ORA INIZIO POMERIGGIO]]</f>
        <v>0</v>
      </c>
      <c r="V1501" s="5">
        <f>Tabella1[[#This Row],[TOT. TEMPO POMERIGGIO]]+Tabella1[[#This Row],[TOT. TEMPO MATTINA]]</f>
        <v>0.29166666666666669</v>
      </c>
      <c r="W1501" s="7">
        <f>((HOUR(Tabella1[[#This Row],[TOT. ORE]])*60)+MINUTE(Tabella1[[#This Row],[TOT. ORE]]))</f>
        <v>420</v>
      </c>
      <c r="X1501">
        <v>15</v>
      </c>
      <c r="Y1501" s="6">
        <f>Tabella1[[#This Row],[TOT. MINUTI]]-Tabella1[[#This Row],[FERMO MACCHINA]]</f>
        <v>405</v>
      </c>
      <c r="Z1501" s="6">
        <f>ROUNDDOWN(Tabella1[[#This Row],[DIFFERENZA EFFETTIVA - SCARTI]]/Tabella1[[#This Row],[TEMPO EFFETTIVO]]*60,0)</f>
        <v>280</v>
      </c>
      <c r="AA1501" t="s">
        <v>481</v>
      </c>
    </row>
    <row r="1502" spans="1:27" x14ac:dyDescent="0.25">
      <c r="A1502" s="1">
        <v>44761</v>
      </c>
      <c r="B1502">
        <v>31</v>
      </c>
      <c r="C1502" s="6" t="str">
        <f>VLOOKUP(Tabella1[[#This Row],[COD. OPERATORE]],Tabella3[],2,FALSE)</f>
        <v>MARISTELLA</v>
      </c>
      <c r="D1502" t="s">
        <v>16</v>
      </c>
      <c r="E1502" t="s">
        <v>88</v>
      </c>
      <c r="F1502">
        <v>6</v>
      </c>
      <c r="G1502" s="6" t="str">
        <f>VLOOKUP(Tabella1[[#This Row],[COD. MACCHINA]],Tabella35[],2,FALSE)</f>
        <v>MSA matr.4319</v>
      </c>
      <c r="H1502">
        <v>623331</v>
      </c>
      <c r="I1502">
        <v>623797</v>
      </c>
      <c r="J1502" s="6">
        <f>Tabella1[[#This Row],[ASS. FINALI]]-Tabella1[[#This Row],[ASS.INIZIALI]]</f>
        <v>466</v>
      </c>
      <c r="K1502" t="s">
        <v>20</v>
      </c>
      <c r="M1502" s="6">
        <f>ROUNDDOWN(IF(Tabella1[[#This Row],[DOPPIO OPERATORE '[SI/NO']]]="SI",Tabella1[[#This Row],[DIFFERENZA]]/2,Tabella1[[#This Row],[DIFFERENZA]]),0)</f>
        <v>466</v>
      </c>
      <c r="O1502" s="6">
        <f>Tabella1[[#This Row],[DIFFERENZA EFFETTIVA SE DOPPIO OPERATORE]]-Tabella1[[#This Row],[SCARTI]]</f>
        <v>466</v>
      </c>
      <c r="P1502" s="4">
        <v>0.625</v>
      </c>
      <c r="Q1502" s="4">
        <v>0.72916666666666663</v>
      </c>
      <c r="R1502" s="5">
        <f>Tabella1[[#This Row],[ORA FINE MATTINA]]-Tabella1[[#This Row],[ORA INIZIO MATTINA]]</f>
        <v>0.10416666666666663</v>
      </c>
      <c r="S1502" s="4"/>
      <c r="T1502" s="4"/>
      <c r="U1502" s="5">
        <f>Tabella1[[#This Row],[ORA FINE POMERIGGIO]]-Tabella1[[#This Row],[ORA INIZIO POMERIGGIO]]</f>
        <v>0</v>
      </c>
      <c r="V1502" s="5">
        <f>Tabella1[[#This Row],[TOT. TEMPO POMERIGGIO]]+Tabella1[[#This Row],[TOT. TEMPO MATTINA]]</f>
        <v>0.10416666666666663</v>
      </c>
      <c r="W1502" s="7">
        <f>((HOUR(Tabella1[[#This Row],[TOT. ORE]])*60)+MINUTE(Tabella1[[#This Row],[TOT. ORE]]))</f>
        <v>150</v>
      </c>
      <c r="Y1502" s="6">
        <f>Tabella1[[#This Row],[TOT. MINUTI]]-Tabella1[[#This Row],[FERMO MACCHINA]]</f>
        <v>150</v>
      </c>
      <c r="Z1502" s="6">
        <f>ROUNDDOWN(Tabella1[[#This Row],[DIFFERENZA EFFETTIVA - SCARTI]]/Tabella1[[#This Row],[TEMPO EFFETTIVO]]*60,0)</f>
        <v>186</v>
      </c>
    </row>
    <row r="1503" spans="1:27" x14ac:dyDescent="0.25">
      <c r="A1503" s="1">
        <v>44762</v>
      </c>
      <c r="B1503">
        <v>31</v>
      </c>
      <c r="C1503" s="6" t="str">
        <f>VLOOKUP(Tabella1[[#This Row],[COD. OPERATORE]],Tabella3[],2,FALSE)</f>
        <v>MARISTELLA</v>
      </c>
      <c r="D1503" t="s">
        <v>16</v>
      </c>
      <c r="E1503" t="s">
        <v>280</v>
      </c>
      <c r="F1503">
        <v>8</v>
      </c>
      <c r="G1503" s="6" t="str">
        <f>VLOOKUP(Tabella1[[#This Row],[COD. MACCHINA]],Tabella35[],2,FALSE)</f>
        <v>MONTAGGIO RUOTE</v>
      </c>
      <c r="H1503">
        <v>0</v>
      </c>
      <c r="I1503">
        <v>1900</v>
      </c>
      <c r="J1503" s="6">
        <f>Tabella1[[#This Row],[ASS. FINALI]]-Tabella1[[#This Row],[ASS.INIZIALI]]</f>
        <v>1900</v>
      </c>
      <c r="K1503" t="s">
        <v>20</v>
      </c>
      <c r="M1503" s="6">
        <f>ROUNDDOWN(IF(Tabella1[[#This Row],[DOPPIO OPERATORE '[SI/NO']]]="SI",Tabella1[[#This Row],[DIFFERENZA]]/2,Tabella1[[#This Row],[DIFFERENZA]]),0)</f>
        <v>1900</v>
      </c>
      <c r="O1503" s="6">
        <f>Tabella1[[#This Row],[DIFFERENZA EFFETTIVA SE DOPPIO OPERATORE]]-Tabella1[[#This Row],[SCARTI]]</f>
        <v>1900</v>
      </c>
      <c r="P1503" s="4">
        <v>0.33333333333333331</v>
      </c>
      <c r="Q1503" s="4">
        <v>0.60416666666666663</v>
      </c>
      <c r="R1503" s="5">
        <f>Tabella1[[#This Row],[ORA FINE MATTINA]]-Tabella1[[#This Row],[ORA INIZIO MATTINA]]</f>
        <v>0.27083333333333331</v>
      </c>
      <c r="S1503" s="4"/>
      <c r="T1503" s="4"/>
      <c r="U1503" s="5">
        <f>Tabella1[[#This Row],[ORA FINE POMERIGGIO]]-Tabella1[[#This Row],[ORA INIZIO POMERIGGIO]]</f>
        <v>0</v>
      </c>
      <c r="V1503" s="5">
        <f>Tabella1[[#This Row],[TOT. TEMPO POMERIGGIO]]+Tabella1[[#This Row],[TOT. TEMPO MATTINA]]</f>
        <v>0.27083333333333331</v>
      </c>
      <c r="W1503" s="7">
        <f>((HOUR(Tabella1[[#This Row],[TOT. ORE]])*60)+MINUTE(Tabella1[[#This Row],[TOT. ORE]]))</f>
        <v>390</v>
      </c>
      <c r="Y1503" s="6">
        <f>Tabella1[[#This Row],[TOT. MINUTI]]-Tabella1[[#This Row],[FERMO MACCHINA]]</f>
        <v>390</v>
      </c>
      <c r="Z1503" s="6">
        <f>ROUNDDOWN(Tabella1[[#This Row],[DIFFERENZA EFFETTIVA - SCARTI]]/Tabella1[[#This Row],[TEMPO EFFETTIVO]]*60,0)</f>
        <v>292</v>
      </c>
    </row>
    <row r="1504" spans="1:27" x14ac:dyDescent="0.25">
      <c r="A1504" s="1">
        <v>44760</v>
      </c>
      <c r="B1504">
        <v>11</v>
      </c>
      <c r="C1504" s="6" t="str">
        <f>VLOOKUP(Tabella1[[#This Row],[COD. OPERATORE]],Tabella3[],2,FALSE)</f>
        <v>ILENIA</v>
      </c>
      <c r="D1504" t="s">
        <v>74</v>
      </c>
      <c r="E1504" t="s">
        <v>292</v>
      </c>
      <c r="F1504">
        <v>4</v>
      </c>
      <c r="G1504" s="6" t="str">
        <f>VLOOKUP(Tabella1[[#This Row],[COD. MACCHINA]],Tabella35[],2,FALSE)</f>
        <v>LASER VERDE</v>
      </c>
      <c r="H1504">
        <v>56</v>
      </c>
      <c r="I1504">
        <v>1010</v>
      </c>
      <c r="J1504" s="6">
        <f>Tabella1[[#This Row],[ASS. FINALI]]-Tabella1[[#This Row],[ASS.INIZIALI]]</f>
        <v>954</v>
      </c>
      <c r="K1504" t="s">
        <v>20</v>
      </c>
      <c r="M1504" s="6">
        <f>ROUNDDOWN(IF(Tabella1[[#This Row],[DOPPIO OPERATORE '[SI/NO']]]="SI",Tabella1[[#This Row],[DIFFERENZA]]/2,Tabella1[[#This Row],[DIFFERENZA]]),0)</f>
        <v>954</v>
      </c>
      <c r="O1504" s="6">
        <f>Tabella1[[#This Row],[DIFFERENZA EFFETTIVA SE DOPPIO OPERATORE]]-Tabella1[[#This Row],[SCARTI]]</f>
        <v>954</v>
      </c>
      <c r="P1504" s="4">
        <v>0.4201388888888889</v>
      </c>
      <c r="Q1504" s="4">
        <v>0.5</v>
      </c>
      <c r="R1504" s="5">
        <f>Tabella1[[#This Row],[ORA FINE MATTINA]]-Tabella1[[#This Row],[ORA INIZIO MATTINA]]</f>
        <v>7.9861111111111105E-2</v>
      </c>
      <c r="S1504" s="4">
        <v>0.5625</v>
      </c>
      <c r="T1504" s="4">
        <v>0.68055555555555547</v>
      </c>
      <c r="U1504" s="5">
        <f>Tabella1[[#This Row],[ORA FINE POMERIGGIO]]-Tabella1[[#This Row],[ORA INIZIO POMERIGGIO]]</f>
        <v>0.11805555555555547</v>
      </c>
      <c r="V1504" s="5">
        <f>Tabella1[[#This Row],[TOT. TEMPO POMERIGGIO]]+Tabella1[[#This Row],[TOT. TEMPO MATTINA]]</f>
        <v>0.19791666666666657</v>
      </c>
      <c r="W1504" s="7">
        <f>((HOUR(Tabella1[[#This Row],[TOT. ORE]])*60)+MINUTE(Tabella1[[#This Row],[TOT. ORE]]))</f>
        <v>285</v>
      </c>
      <c r="X1504">
        <v>15</v>
      </c>
      <c r="Y1504" s="6">
        <f>Tabella1[[#This Row],[TOT. MINUTI]]-Tabella1[[#This Row],[FERMO MACCHINA]]</f>
        <v>270</v>
      </c>
      <c r="Z1504" s="6">
        <f>ROUNDDOWN(Tabella1[[#This Row],[DIFFERENZA EFFETTIVA - SCARTI]]/Tabella1[[#This Row],[TEMPO EFFETTIVO]]*60,0)</f>
        <v>212</v>
      </c>
      <c r="AA1504" t="s">
        <v>501</v>
      </c>
    </row>
    <row r="1505" spans="1:27" x14ac:dyDescent="0.25">
      <c r="A1505" s="1">
        <v>44760</v>
      </c>
      <c r="B1505">
        <v>11</v>
      </c>
      <c r="C1505" s="6" t="str">
        <f>VLOOKUP(Tabella1[[#This Row],[COD. OPERATORE]],Tabella3[],2,FALSE)</f>
        <v>ILENIA</v>
      </c>
      <c r="D1505" t="s">
        <v>491</v>
      </c>
      <c r="E1505" t="s">
        <v>492</v>
      </c>
      <c r="F1505">
        <v>7</v>
      </c>
      <c r="G1505" s="6" t="str">
        <f>VLOOKUP(Tabella1[[#This Row],[COD. MACCHINA]],Tabella35[],2,FALSE)</f>
        <v>MSA matr.2316</v>
      </c>
      <c r="H1505">
        <v>2463760</v>
      </c>
      <c r="I1505">
        <v>2463948</v>
      </c>
      <c r="J1505" s="6">
        <f>Tabella1[[#This Row],[ASS. FINALI]]-Tabella1[[#This Row],[ASS.INIZIALI]]</f>
        <v>188</v>
      </c>
      <c r="K1505" t="s">
        <v>20</v>
      </c>
      <c r="M1505" s="6">
        <f>ROUNDDOWN(IF(Tabella1[[#This Row],[DOPPIO OPERATORE '[SI/NO']]]="SI",Tabella1[[#This Row],[DIFFERENZA]]/2,Tabella1[[#This Row],[DIFFERENZA]]),0)</f>
        <v>188</v>
      </c>
      <c r="O1505" s="6">
        <f>Tabella1[[#This Row],[DIFFERENZA EFFETTIVA SE DOPPIO OPERATORE]]-Tabella1[[#This Row],[SCARTI]]</f>
        <v>188</v>
      </c>
      <c r="P1505" s="4">
        <v>0.68402777777777779</v>
      </c>
      <c r="Q1505" s="4">
        <v>0.72916666666666663</v>
      </c>
      <c r="R1505" s="5">
        <f>Tabella1[[#This Row],[ORA FINE MATTINA]]-Tabella1[[#This Row],[ORA INIZIO MATTINA]]</f>
        <v>4.513888888888884E-2</v>
      </c>
      <c r="S1505" s="4"/>
      <c r="T1505" s="4"/>
      <c r="U1505" s="5">
        <f>Tabella1[[#This Row],[ORA FINE POMERIGGIO]]-Tabella1[[#This Row],[ORA INIZIO POMERIGGIO]]</f>
        <v>0</v>
      </c>
      <c r="V1505" s="5">
        <f>Tabella1[[#This Row],[TOT. TEMPO POMERIGGIO]]+Tabella1[[#This Row],[TOT. TEMPO MATTINA]]</f>
        <v>4.513888888888884E-2</v>
      </c>
      <c r="W1505" s="7">
        <f>((HOUR(Tabella1[[#This Row],[TOT. ORE]])*60)+MINUTE(Tabella1[[#This Row],[TOT. ORE]]))</f>
        <v>65</v>
      </c>
      <c r="Y1505" s="6">
        <f>Tabella1[[#This Row],[TOT. MINUTI]]-Tabella1[[#This Row],[FERMO MACCHINA]]</f>
        <v>65</v>
      </c>
      <c r="Z1505" s="6">
        <f>ROUNDDOWN(Tabella1[[#This Row],[DIFFERENZA EFFETTIVA - SCARTI]]/Tabella1[[#This Row],[TEMPO EFFETTIVO]]*60,0)</f>
        <v>173</v>
      </c>
      <c r="AA1505" t="s">
        <v>502</v>
      </c>
    </row>
    <row r="1506" spans="1:27" x14ac:dyDescent="0.25">
      <c r="A1506" s="1">
        <v>44761</v>
      </c>
      <c r="B1506">
        <v>11</v>
      </c>
      <c r="C1506" s="6" t="str">
        <f>VLOOKUP(Tabella1[[#This Row],[COD. OPERATORE]],Tabella3[],2,FALSE)</f>
        <v>ILENIA</v>
      </c>
      <c r="D1506" t="s">
        <v>491</v>
      </c>
      <c r="E1506" t="s">
        <v>492</v>
      </c>
      <c r="F1506">
        <v>7</v>
      </c>
      <c r="G1506" s="6" t="str">
        <f>VLOOKUP(Tabella1[[#This Row],[COD. MACCHINA]],Tabella35[],2,FALSE)</f>
        <v>MSA matr.2316</v>
      </c>
      <c r="H1506">
        <v>2463948</v>
      </c>
      <c r="I1506">
        <v>2465776</v>
      </c>
      <c r="J1506" s="6">
        <f>Tabella1[[#This Row],[ASS. FINALI]]-Tabella1[[#This Row],[ASS.INIZIALI]]</f>
        <v>1828</v>
      </c>
      <c r="K1506" t="s">
        <v>20</v>
      </c>
      <c r="M1506" s="6">
        <f>ROUNDDOWN(IF(Tabella1[[#This Row],[DOPPIO OPERATORE '[SI/NO']]]="SI",Tabella1[[#This Row],[DIFFERENZA]]/2,Tabella1[[#This Row],[DIFFERENZA]]),0)</f>
        <v>1828</v>
      </c>
      <c r="O1506" s="6">
        <f>Tabella1[[#This Row],[DIFFERENZA EFFETTIVA SE DOPPIO OPERATORE]]-Tabella1[[#This Row],[SCARTI]]</f>
        <v>1828</v>
      </c>
      <c r="P1506" s="4">
        <v>0.33333333333333331</v>
      </c>
      <c r="Q1506" s="4">
        <v>0.5</v>
      </c>
      <c r="R1506" s="5">
        <f>Tabella1[[#This Row],[ORA FINE MATTINA]]-Tabella1[[#This Row],[ORA INIZIO MATTINA]]</f>
        <v>0.16666666666666669</v>
      </c>
      <c r="S1506" s="4">
        <v>0.5625</v>
      </c>
      <c r="T1506" s="4">
        <v>0.56597222222222221</v>
      </c>
      <c r="U1506" s="5">
        <f>Tabella1[[#This Row],[ORA FINE POMERIGGIO]]-Tabella1[[#This Row],[ORA INIZIO POMERIGGIO]]</f>
        <v>3.4722222222222099E-3</v>
      </c>
      <c r="V1506" s="5">
        <f>Tabella1[[#This Row],[TOT. TEMPO POMERIGGIO]]+Tabella1[[#This Row],[TOT. TEMPO MATTINA]]</f>
        <v>0.1701388888888889</v>
      </c>
      <c r="W1506" s="7">
        <f>((HOUR(Tabella1[[#This Row],[TOT. ORE]])*60)+MINUTE(Tabella1[[#This Row],[TOT. ORE]]))</f>
        <v>245</v>
      </c>
      <c r="Y1506" s="6">
        <f>Tabella1[[#This Row],[TOT. MINUTI]]-Tabella1[[#This Row],[FERMO MACCHINA]]</f>
        <v>245</v>
      </c>
      <c r="Z1506" s="6">
        <f>ROUNDDOWN(Tabella1[[#This Row],[DIFFERENZA EFFETTIVA - SCARTI]]/Tabella1[[#This Row],[TEMPO EFFETTIVO]]*60,0)</f>
        <v>447</v>
      </c>
    </row>
    <row r="1507" spans="1:27" x14ac:dyDescent="0.25">
      <c r="A1507" s="1">
        <v>44761</v>
      </c>
      <c r="B1507">
        <v>11</v>
      </c>
      <c r="C1507" s="6" t="str">
        <f>VLOOKUP(Tabella1[[#This Row],[COD. OPERATORE]],Tabella3[],2,FALSE)</f>
        <v>ILENIA</v>
      </c>
      <c r="D1507" t="s">
        <v>74</v>
      </c>
      <c r="E1507" t="s">
        <v>292</v>
      </c>
      <c r="F1507">
        <v>4</v>
      </c>
      <c r="G1507" s="6" t="str">
        <f>VLOOKUP(Tabella1[[#This Row],[COD. MACCHINA]],Tabella35[],2,FALSE)</f>
        <v>LASER VERDE</v>
      </c>
      <c r="H1507">
        <v>1010</v>
      </c>
      <c r="I1507">
        <v>1103</v>
      </c>
      <c r="J1507" s="6">
        <f>Tabella1[[#This Row],[ASS. FINALI]]-Tabella1[[#This Row],[ASS.INIZIALI]]</f>
        <v>93</v>
      </c>
      <c r="K1507" t="s">
        <v>20</v>
      </c>
      <c r="M1507" s="6">
        <f>ROUNDDOWN(IF(Tabella1[[#This Row],[DOPPIO OPERATORE '[SI/NO']]]="SI",Tabella1[[#This Row],[DIFFERENZA]]/2,Tabella1[[#This Row],[DIFFERENZA]]),0)</f>
        <v>93</v>
      </c>
      <c r="O1507" s="6">
        <f>Tabella1[[#This Row],[DIFFERENZA EFFETTIVA SE DOPPIO OPERATORE]]-Tabella1[[#This Row],[SCARTI]]</f>
        <v>93</v>
      </c>
      <c r="P1507" s="4">
        <v>0.56944444444444442</v>
      </c>
      <c r="Q1507" s="4">
        <v>0.59027777777777779</v>
      </c>
      <c r="R1507" s="5">
        <f>Tabella1[[#This Row],[ORA FINE MATTINA]]-Tabella1[[#This Row],[ORA INIZIO MATTINA]]</f>
        <v>2.083333333333337E-2</v>
      </c>
      <c r="S1507" s="4"/>
      <c r="T1507" s="4"/>
      <c r="U1507" s="5">
        <f>Tabella1[[#This Row],[ORA FINE POMERIGGIO]]-Tabella1[[#This Row],[ORA INIZIO POMERIGGIO]]</f>
        <v>0</v>
      </c>
      <c r="V1507" s="5">
        <f>Tabella1[[#This Row],[TOT. TEMPO POMERIGGIO]]+Tabella1[[#This Row],[TOT. TEMPO MATTINA]]</f>
        <v>2.083333333333337E-2</v>
      </c>
      <c r="W1507" s="7">
        <f>((HOUR(Tabella1[[#This Row],[TOT. ORE]])*60)+MINUTE(Tabella1[[#This Row],[TOT. ORE]]))</f>
        <v>30</v>
      </c>
      <c r="Y1507" s="6">
        <f>Tabella1[[#This Row],[TOT. MINUTI]]-Tabella1[[#This Row],[FERMO MACCHINA]]</f>
        <v>30</v>
      </c>
      <c r="Z1507" s="6">
        <f>ROUNDDOWN(Tabella1[[#This Row],[DIFFERENZA EFFETTIVA - SCARTI]]/Tabella1[[#This Row],[TEMPO EFFETTIVO]]*60,0)</f>
        <v>186</v>
      </c>
    </row>
    <row r="1508" spans="1:27" x14ac:dyDescent="0.25">
      <c r="A1508" s="1">
        <v>44762</v>
      </c>
      <c r="B1508">
        <v>11</v>
      </c>
      <c r="C1508" s="6" t="str">
        <f>VLOOKUP(Tabella1[[#This Row],[COD. OPERATORE]],Tabella3[],2,FALSE)</f>
        <v>ILENIA</v>
      </c>
      <c r="D1508" t="s">
        <v>74</v>
      </c>
      <c r="E1508" t="s">
        <v>292</v>
      </c>
      <c r="F1508">
        <v>4</v>
      </c>
      <c r="G1508" s="6" t="str">
        <f>VLOOKUP(Tabella1[[#This Row],[COD. MACCHINA]],Tabella35[],2,FALSE)</f>
        <v>LASER VERDE</v>
      </c>
      <c r="H1508">
        <v>1601</v>
      </c>
      <c r="I1508">
        <v>2505</v>
      </c>
      <c r="J1508" s="6">
        <f>Tabella1[[#This Row],[ASS. FINALI]]-Tabella1[[#This Row],[ASS.INIZIALI]]</f>
        <v>904</v>
      </c>
      <c r="K1508" t="s">
        <v>20</v>
      </c>
      <c r="M1508" s="6">
        <f>ROUNDDOWN(IF(Tabella1[[#This Row],[DOPPIO OPERATORE '[SI/NO']]]="SI",Tabella1[[#This Row],[DIFFERENZA]]/2,Tabella1[[#This Row],[DIFFERENZA]]),0)</f>
        <v>904</v>
      </c>
      <c r="O1508" s="6">
        <f>Tabella1[[#This Row],[DIFFERENZA EFFETTIVA SE DOPPIO OPERATORE]]-Tabella1[[#This Row],[SCARTI]]</f>
        <v>904</v>
      </c>
      <c r="P1508" s="4">
        <v>0.33333333333333331</v>
      </c>
      <c r="Q1508" s="4">
        <v>0.5</v>
      </c>
      <c r="R1508" s="5">
        <f>Tabella1[[#This Row],[ORA FINE MATTINA]]-Tabella1[[#This Row],[ORA INIZIO MATTINA]]</f>
        <v>0.16666666666666669</v>
      </c>
      <c r="S1508" s="4">
        <v>0.5625</v>
      </c>
      <c r="T1508" s="4">
        <v>0.57986111111111105</v>
      </c>
      <c r="U1508" s="5">
        <f>Tabella1[[#This Row],[ORA FINE POMERIGGIO]]-Tabella1[[#This Row],[ORA INIZIO POMERIGGIO]]</f>
        <v>1.7361111111111049E-2</v>
      </c>
      <c r="V1508" s="5">
        <f>Tabella1[[#This Row],[TOT. TEMPO POMERIGGIO]]+Tabella1[[#This Row],[TOT. TEMPO MATTINA]]</f>
        <v>0.18402777777777773</v>
      </c>
      <c r="W1508" s="7">
        <f>((HOUR(Tabella1[[#This Row],[TOT. ORE]])*60)+MINUTE(Tabella1[[#This Row],[TOT. ORE]]))</f>
        <v>265</v>
      </c>
      <c r="Y1508" s="6">
        <f>Tabella1[[#This Row],[TOT. MINUTI]]-Tabella1[[#This Row],[FERMO MACCHINA]]</f>
        <v>265</v>
      </c>
      <c r="Z1508" s="6">
        <f>ROUNDDOWN(Tabella1[[#This Row],[DIFFERENZA EFFETTIVA - SCARTI]]/Tabella1[[#This Row],[TEMPO EFFETTIVO]]*60,0)</f>
        <v>204</v>
      </c>
    </row>
    <row r="1509" spans="1:27" x14ac:dyDescent="0.25">
      <c r="A1509" s="1">
        <v>44775</v>
      </c>
      <c r="B1509">
        <v>11</v>
      </c>
      <c r="C1509" s="6" t="str">
        <f>VLOOKUP(Tabella1[[#This Row],[COD. OPERATORE]],Tabella3[],2,FALSE)</f>
        <v>ILENIA</v>
      </c>
      <c r="D1509" t="s">
        <v>262</v>
      </c>
      <c r="E1509" t="s">
        <v>503</v>
      </c>
      <c r="F1509">
        <v>7</v>
      </c>
      <c r="G1509" s="6" t="str">
        <f>VLOOKUP(Tabella1[[#This Row],[COD. MACCHINA]],Tabella35[],2,FALSE)</f>
        <v>MSA matr.2316</v>
      </c>
      <c r="H1509">
        <v>2468562</v>
      </c>
      <c r="I1509">
        <v>2469102</v>
      </c>
      <c r="J1509" s="6">
        <f>Tabella1[[#This Row],[ASS. FINALI]]-Tabella1[[#This Row],[ASS.INIZIALI]]</f>
        <v>540</v>
      </c>
      <c r="K1509" t="s">
        <v>20</v>
      </c>
      <c r="M1509" s="6">
        <f>ROUNDDOWN(IF(Tabella1[[#This Row],[DOPPIO OPERATORE '[SI/NO']]]="SI",Tabella1[[#This Row],[DIFFERENZA]]/2,Tabella1[[#This Row],[DIFFERENZA]]),0)</f>
        <v>540</v>
      </c>
      <c r="O1509" s="6">
        <f>Tabella1[[#This Row],[DIFFERENZA EFFETTIVA SE DOPPIO OPERATORE]]-Tabella1[[#This Row],[SCARTI]]</f>
        <v>540</v>
      </c>
      <c r="P1509" s="4">
        <v>0.4548611111111111</v>
      </c>
      <c r="Q1509" s="4">
        <v>0.5</v>
      </c>
      <c r="R1509" s="5">
        <f>Tabella1[[#This Row],[ORA FINE MATTINA]]-Tabella1[[#This Row],[ORA INIZIO MATTINA]]</f>
        <v>4.5138888888888895E-2</v>
      </c>
      <c r="S1509" s="4">
        <v>0.5625</v>
      </c>
      <c r="T1509" s="4">
        <v>0.72916666666666663</v>
      </c>
      <c r="U1509" s="5">
        <f>Tabella1[[#This Row],[ORA FINE POMERIGGIO]]-Tabella1[[#This Row],[ORA INIZIO POMERIGGIO]]</f>
        <v>0.16666666666666663</v>
      </c>
      <c r="V1509" s="5">
        <f>Tabella1[[#This Row],[TOT. TEMPO POMERIGGIO]]+Tabella1[[#This Row],[TOT. TEMPO MATTINA]]</f>
        <v>0.21180555555555552</v>
      </c>
      <c r="W1509" s="7">
        <f>((HOUR(Tabella1[[#This Row],[TOT. ORE]])*60)+MINUTE(Tabella1[[#This Row],[TOT. ORE]]))</f>
        <v>305</v>
      </c>
      <c r="Y1509" s="6">
        <f>Tabella1[[#This Row],[TOT. MINUTI]]-Tabella1[[#This Row],[FERMO MACCHINA]]</f>
        <v>305</v>
      </c>
      <c r="Z1509" s="6">
        <f>ROUNDDOWN(Tabella1[[#This Row],[DIFFERENZA EFFETTIVA - SCARTI]]/Tabella1[[#This Row],[TEMPO EFFETTIVO]]*60,0)</f>
        <v>106</v>
      </c>
      <c r="AA1509" t="s">
        <v>450</v>
      </c>
    </row>
    <row r="1510" spans="1:27" x14ac:dyDescent="0.25">
      <c r="A1510" s="1">
        <v>44776</v>
      </c>
      <c r="B1510">
        <v>11</v>
      </c>
      <c r="C1510" s="6" t="str">
        <f>VLOOKUP(Tabella1[[#This Row],[COD. OPERATORE]],Tabella3[],2,FALSE)</f>
        <v>ILENIA</v>
      </c>
      <c r="D1510" t="s">
        <v>262</v>
      </c>
      <c r="E1510" t="s">
        <v>503</v>
      </c>
      <c r="F1510">
        <v>7</v>
      </c>
      <c r="G1510" s="6" t="str">
        <f>VLOOKUP(Tabella1[[#This Row],[COD. MACCHINA]],Tabella35[],2,FALSE)</f>
        <v>MSA matr.2316</v>
      </c>
      <c r="H1510">
        <v>2469102</v>
      </c>
      <c r="I1510">
        <v>2470450</v>
      </c>
      <c r="J1510" s="6">
        <f>Tabella1[[#This Row],[ASS. FINALI]]-Tabella1[[#This Row],[ASS.INIZIALI]]</f>
        <v>1348</v>
      </c>
      <c r="K1510" t="s">
        <v>20</v>
      </c>
      <c r="M1510" s="6">
        <f>ROUNDDOWN(IF(Tabella1[[#This Row],[DOPPIO OPERATORE '[SI/NO']]]="SI",Tabella1[[#This Row],[DIFFERENZA]]/2,Tabella1[[#This Row],[DIFFERENZA]]),0)</f>
        <v>1348</v>
      </c>
      <c r="O1510" s="6">
        <f>Tabella1[[#This Row],[DIFFERENZA EFFETTIVA SE DOPPIO OPERATORE]]-Tabella1[[#This Row],[SCARTI]]</f>
        <v>1348</v>
      </c>
      <c r="P1510" s="4">
        <v>0.3125</v>
      </c>
      <c r="Q1510" s="4">
        <v>0.5</v>
      </c>
      <c r="R1510" s="5">
        <f>Tabella1[[#This Row],[ORA FINE MATTINA]]-Tabella1[[#This Row],[ORA INIZIO MATTINA]]</f>
        <v>0.1875</v>
      </c>
      <c r="S1510" s="4">
        <v>0.54166666666666663</v>
      </c>
      <c r="T1510" s="4">
        <v>0.72916666666666663</v>
      </c>
      <c r="U1510" s="5">
        <f>Tabella1[[#This Row],[ORA FINE POMERIGGIO]]-Tabella1[[#This Row],[ORA INIZIO POMERIGGIO]]</f>
        <v>0.1875</v>
      </c>
      <c r="V1510" s="5">
        <f>Tabella1[[#This Row],[TOT. TEMPO POMERIGGIO]]+Tabella1[[#This Row],[TOT. TEMPO MATTINA]]</f>
        <v>0.375</v>
      </c>
      <c r="W1510" s="7">
        <f>((HOUR(Tabella1[[#This Row],[TOT. ORE]])*60)+MINUTE(Tabella1[[#This Row],[TOT. ORE]]))</f>
        <v>540</v>
      </c>
      <c r="Y1510" s="6">
        <f>Tabella1[[#This Row],[TOT. MINUTI]]-Tabella1[[#This Row],[FERMO MACCHINA]]</f>
        <v>540</v>
      </c>
      <c r="Z1510" s="6">
        <f>ROUNDDOWN(Tabella1[[#This Row],[DIFFERENZA EFFETTIVA - SCARTI]]/Tabella1[[#This Row],[TEMPO EFFETTIVO]]*60,0)</f>
        <v>149</v>
      </c>
    </row>
    <row r="1511" spans="1:27" x14ac:dyDescent="0.25">
      <c r="A1511" s="1">
        <v>44777</v>
      </c>
      <c r="B1511">
        <v>11</v>
      </c>
      <c r="C1511" s="6" t="str">
        <f>VLOOKUP(Tabella1[[#This Row],[COD. OPERATORE]],Tabella3[],2,FALSE)</f>
        <v>ILENIA</v>
      </c>
      <c r="D1511" t="s">
        <v>262</v>
      </c>
      <c r="E1511" t="s">
        <v>503</v>
      </c>
      <c r="F1511">
        <v>6</v>
      </c>
      <c r="G1511" s="6" t="str">
        <f>VLOOKUP(Tabella1[[#This Row],[COD. MACCHINA]],Tabella35[],2,FALSE)</f>
        <v>MSA matr.4319</v>
      </c>
      <c r="H1511">
        <v>629995</v>
      </c>
      <c r="I1511">
        <v>631510</v>
      </c>
      <c r="J1511" s="6">
        <f>Tabella1[[#This Row],[ASS. FINALI]]-Tabella1[[#This Row],[ASS.INIZIALI]]</f>
        <v>1515</v>
      </c>
      <c r="K1511" t="s">
        <v>20</v>
      </c>
      <c r="M1511" s="6">
        <f>ROUNDDOWN(IF(Tabella1[[#This Row],[DOPPIO OPERATORE '[SI/NO']]]="SI",Tabella1[[#This Row],[DIFFERENZA]]/2,Tabella1[[#This Row],[DIFFERENZA]]),0)</f>
        <v>1515</v>
      </c>
      <c r="O1511" s="6">
        <f>Tabella1[[#This Row],[DIFFERENZA EFFETTIVA SE DOPPIO OPERATORE]]-Tabella1[[#This Row],[SCARTI]]</f>
        <v>1515</v>
      </c>
      <c r="P1511" s="4">
        <v>0.3125</v>
      </c>
      <c r="Q1511" s="4">
        <v>0.5</v>
      </c>
      <c r="R1511" s="5">
        <f>Tabella1[[#This Row],[ORA FINE MATTINA]]-Tabella1[[#This Row],[ORA INIZIO MATTINA]]</f>
        <v>0.1875</v>
      </c>
      <c r="S1511" s="4">
        <v>0.54166666666666663</v>
      </c>
      <c r="T1511" s="4">
        <v>0.72916666666666663</v>
      </c>
      <c r="U1511" s="5">
        <f>Tabella1[[#This Row],[ORA FINE POMERIGGIO]]-Tabella1[[#This Row],[ORA INIZIO POMERIGGIO]]</f>
        <v>0.1875</v>
      </c>
      <c r="V1511" s="5">
        <f>Tabella1[[#This Row],[TOT. TEMPO POMERIGGIO]]+Tabella1[[#This Row],[TOT. TEMPO MATTINA]]</f>
        <v>0.375</v>
      </c>
      <c r="W1511" s="7">
        <f>((HOUR(Tabella1[[#This Row],[TOT. ORE]])*60)+MINUTE(Tabella1[[#This Row],[TOT. ORE]]))</f>
        <v>540</v>
      </c>
      <c r="Y1511" s="6">
        <f>Tabella1[[#This Row],[TOT. MINUTI]]-Tabella1[[#This Row],[FERMO MACCHINA]]</f>
        <v>540</v>
      </c>
      <c r="Z1511" s="6">
        <f>ROUNDDOWN(Tabella1[[#This Row],[DIFFERENZA EFFETTIVA - SCARTI]]/Tabella1[[#This Row],[TEMPO EFFETTIVO]]*60,0)</f>
        <v>168</v>
      </c>
    </row>
    <row r="1512" spans="1:27" x14ac:dyDescent="0.25">
      <c r="A1512" s="1">
        <v>44760</v>
      </c>
      <c r="B1512">
        <v>32</v>
      </c>
      <c r="C1512" s="6" t="str">
        <f>VLOOKUP(Tabella1[[#This Row],[COD. OPERATORE]],Tabella3[],2,FALSE)</f>
        <v>ALESSANDRA</v>
      </c>
      <c r="D1512" t="s">
        <v>198</v>
      </c>
      <c r="E1512" t="s">
        <v>504</v>
      </c>
      <c r="G1512" s="6" t="e">
        <f>VLOOKUP(Tabella1[[#This Row],[COD. MACCHINA]],Tabella35[],2,FALSE)</f>
        <v>#N/A</v>
      </c>
      <c r="H1512">
        <v>0</v>
      </c>
      <c r="I1512">
        <v>600</v>
      </c>
      <c r="J1512" s="6">
        <f>Tabella1[[#This Row],[ASS. FINALI]]-Tabella1[[#This Row],[ASS.INIZIALI]]</f>
        <v>600</v>
      </c>
      <c r="K1512" t="s">
        <v>20</v>
      </c>
      <c r="M1512" s="6">
        <f>ROUNDDOWN(IF(Tabella1[[#This Row],[DOPPIO OPERATORE '[SI/NO']]]="SI",Tabella1[[#This Row],[DIFFERENZA]]/2,Tabella1[[#This Row],[DIFFERENZA]]),0)</f>
        <v>600</v>
      </c>
      <c r="O1512" s="6">
        <f>Tabella1[[#This Row],[DIFFERENZA EFFETTIVA SE DOPPIO OPERATORE]]-Tabella1[[#This Row],[SCARTI]]</f>
        <v>600</v>
      </c>
      <c r="P1512" s="4">
        <v>0.47222222222222227</v>
      </c>
      <c r="Q1512" s="4">
        <v>0.5</v>
      </c>
      <c r="R1512" s="5">
        <f>Tabella1[[#This Row],[ORA FINE MATTINA]]-Tabella1[[#This Row],[ORA INIZIO MATTINA]]</f>
        <v>2.7777777777777735E-2</v>
      </c>
      <c r="S1512" s="4">
        <v>0.5625</v>
      </c>
      <c r="T1512" s="4">
        <v>0.67361111111111116</v>
      </c>
      <c r="U1512" s="5">
        <f>Tabella1[[#This Row],[ORA FINE POMERIGGIO]]-Tabella1[[#This Row],[ORA INIZIO POMERIGGIO]]</f>
        <v>0.11111111111111116</v>
      </c>
      <c r="V1512" s="5">
        <f>Tabella1[[#This Row],[TOT. TEMPO POMERIGGIO]]+Tabella1[[#This Row],[TOT. TEMPO MATTINA]]</f>
        <v>0.1388888888888889</v>
      </c>
      <c r="W1512" s="7">
        <f>((HOUR(Tabella1[[#This Row],[TOT. ORE]])*60)+MINUTE(Tabella1[[#This Row],[TOT. ORE]]))</f>
        <v>200</v>
      </c>
      <c r="Y1512" s="6">
        <f>Tabella1[[#This Row],[TOT. MINUTI]]-Tabella1[[#This Row],[FERMO MACCHINA]]</f>
        <v>200</v>
      </c>
      <c r="Z1512" s="6">
        <f>ROUNDDOWN(Tabella1[[#This Row],[DIFFERENZA EFFETTIVA - SCARTI]]/Tabella1[[#This Row],[TEMPO EFFETTIVO]]*60,0)</f>
        <v>180</v>
      </c>
    </row>
    <row r="1513" spans="1:27" x14ac:dyDescent="0.25">
      <c r="A1513" s="1">
        <v>44760</v>
      </c>
      <c r="B1513">
        <v>32</v>
      </c>
      <c r="C1513" s="6" t="str">
        <f>VLOOKUP(Tabella1[[#This Row],[COD. OPERATORE]],Tabella3[],2,FALSE)</f>
        <v>ALESSANDRA</v>
      </c>
      <c r="D1513" t="s">
        <v>87</v>
      </c>
      <c r="E1513" t="s">
        <v>505</v>
      </c>
      <c r="F1513" t="s">
        <v>64</v>
      </c>
      <c r="G1513" s="6" t="str">
        <f>VLOOKUP(Tabella1[[#This Row],[COD. MACCHINA]],Tabella35[],2,FALSE)</f>
        <v>MANUALE</v>
      </c>
      <c r="H1513">
        <v>0</v>
      </c>
      <c r="I1513">
        <v>1200</v>
      </c>
      <c r="J1513" s="6">
        <f>Tabella1[[#This Row],[ASS. FINALI]]-Tabella1[[#This Row],[ASS.INIZIALI]]</f>
        <v>1200</v>
      </c>
      <c r="K1513" t="s">
        <v>58</v>
      </c>
      <c r="L1513">
        <v>1</v>
      </c>
      <c r="M1513" s="6">
        <f>ROUNDDOWN(IF(Tabella1[[#This Row],[DOPPIO OPERATORE '[SI/NO']]]="SI",Tabella1[[#This Row],[DIFFERENZA]]/2,Tabella1[[#This Row],[DIFFERENZA]]),0)</f>
        <v>600</v>
      </c>
      <c r="O1513" s="6">
        <f>Tabella1[[#This Row],[DIFFERENZA EFFETTIVA SE DOPPIO OPERATORE]]-Tabella1[[#This Row],[SCARTI]]</f>
        <v>600</v>
      </c>
      <c r="P1513" s="4">
        <v>0.67361111111111116</v>
      </c>
      <c r="Q1513" s="4">
        <v>0.70833333333333337</v>
      </c>
      <c r="R1513" s="5">
        <f>Tabella1[[#This Row],[ORA FINE MATTINA]]-Tabella1[[#This Row],[ORA INIZIO MATTINA]]</f>
        <v>3.472222222222221E-2</v>
      </c>
      <c r="S1513" s="4"/>
      <c r="T1513" s="4"/>
      <c r="U1513" s="5">
        <f>Tabella1[[#This Row],[ORA FINE POMERIGGIO]]-Tabella1[[#This Row],[ORA INIZIO POMERIGGIO]]</f>
        <v>0</v>
      </c>
      <c r="V1513" s="5">
        <f>Tabella1[[#This Row],[TOT. TEMPO POMERIGGIO]]+Tabella1[[#This Row],[TOT. TEMPO MATTINA]]</f>
        <v>3.472222222222221E-2</v>
      </c>
      <c r="W1513" s="7">
        <f>((HOUR(Tabella1[[#This Row],[TOT. ORE]])*60)+MINUTE(Tabella1[[#This Row],[TOT. ORE]]))</f>
        <v>50</v>
      </c>
      <c r="Y1513" s="6">
        <f>Tabella1[[#This Row],[TOT. MINUTI]]-Tabella1[[#This Row],[FERMO MACCHINA]]</f>
        <v>50</v>
      </c>
      <c r="Z1513" s="6">
        <f>ROUNDDOWN(Tabella1[[#This Row],[DIFFERENZA EFFETTIVA - SCARTI]]/Tabella1[[#This Row],[TEMPO EFFETTIVO]]*60,0)</f>
        <v>720</v>
      </c>
    </row>
    <row r="1514" spans="1:27" x14ac:dyDescent="0.25">
      <c r="A1514" s="1">
        <v>44761</v>
      </c>
      <c r="B1514">
        <v>32</v>
      </c>
      <c r="C1514" s="6" t="str">
        <f>VLOOKUP(Tabella1[[#This Row],[COD. OPERATORE]],Tabella3[],2,FALSE)</f>
        <v>ALESSANDRA</v>
      </c>
      <c r="D1514" t="s">
        <v>74</v>
      </c>
      <c r="E1514" t="s">
        <v>292</v>
      </c>
      <c r="F1514">
        <v>4</v>
      </c>
      <c r="G1514" s="6" t="str">
        <f>VLOOKUP(Tabella1[[#This Row],[COD. MACCHINA]],Tabella35[],2,FALSE)</f>
        <v>LASER VERDE</v>
      </c>
      <c r="H1514">
        <v>1103</v>
      </c>
      <c r="I1514">
        <v>1601</v>
      </c>
      <c r="J1514" s="6">
        <f>Tabella1[[#This Row],[ASS. FINALI]]-Tabella1[[#This Row],[ASS.INIZIALI]]</f>
        <v>498</v>
      </c>
      <c r="K1514" t="s">
        <v>20</v>
      </c>
      <c r="M1514" s="6">
        <f>ROUNDDOWN(IF(Tabella1[[#This Row],[DOPPIO OPERATORE '[SI/NO']]]="SI",Tabella1[[#This Row],[DIFFERENZA]]/2,Tabella1[[#This Row],[DIFFERENZA]]),0)</f>
        <v>498</v>
      </c>
      <c r="O1514" s="6">
        <f>Tabella1[[#This Row],[DIFFERENZA EFFETTIVA SE DOPPIO OPERATORE]]-Tabella1[[#This Row],[SCARTI]]</f>
        <v>498</v>
      </c>
      <c r="P1514" s="4">
        <v>0.61111111111111105</v>
      </c>
      <c r="Q1514" s="4">
        <v>0.72916666666666663</v>
      </c>
      <c r="R1514" s="5">
        <f>Tabella1[[#This Row],[ORA FINE MATTINA]]-Tabella1[[#This Row],[ORA INIZIO MATTINA]]</f>
        <v>0.11805555555555558</v>
      </c>
      <c r="S1514" s="4"/>
      <c r="T1514" s="4"/>
      <c r="U1514" s="5">
        <f>Tabella1[[#This Row],[ORA FINE POMERIGGIO]]-Tabella1[[#This Row],[ORA INIZIO POMERIGGIO]]</f>
        <v>0</v>
      </c>
      <c r="V1514" s="5">
        <f>Tabella1[[#This Row],[TOT. TEMPO POMERIGGIO]]+Tabella1[[#This Row],[TOT. TEMPO MATTINA]]</f>
        <v>0.11805555555555558</v>
      </c>
      <c r="W1514" s="7">
        <f>((HOUR(Tabella1[[#This Row],[TOT. ORE]])*60)+MINUTE(Tabella1[[#This Row],[TOT. ORE]]))</f>
        <v>170</v>
      </c>
      <c r="Y1514" s="6">
        <f>Tabella1[[#This Row],[TOT. MINUTI]]-Tabella1[[#This Row],[FERMO MACCHINA]]</f>
        <v>170</v>
      </c>
      <c r="Z1514" s="6">
        <f>ROUNDDOWN(Tabella1[[#This Row],[DIFFERENZA EFFETTIVA - SCARTI]]/Tabella1[[#This Row],[TEMPO EFFETTIVO]]*60,0)</f>
        <v>175</v>
      </c>
    </row>
    <row r="1515" spans="1:27" x14ac:dyDescent="0.25">
      <c r="A1515" s="1">
        <v>44760</v>
      </c>
      <c r="B1515">
        <v>33</v>
      </c>
      <c r="C1515" s="6" t="str">
        <f>VLOOKUP(Tabella1[[#This Row],[COD. OPERATORE]],Tabella3[],2,FALSE)</f>
        <v>KETTY</v>
      </c>
      <c r="D1515" t="s">
        <v>262</v>
      </c>
      <c r="E1515" t="s">
        <v>164</v>
      </c>
      <c r="F1515">
        <v>6</v>
      </c>
      <c r="G1515" s="6" t="str">
        <f>VLOOKUP(Tabella1[[#This Row],[COD. MACCHINA]],Tabella35[],2,FALSE)</f>
        <v>MSA matr.4319</v>
      </c>
      <c r="H1515">
        <v>621046</v>
      </c>
      <c r="I1515">
        <v>622815</v>
      </c>
      <c r="J1515" s="6">
        <f>Tabella1[[#This Row],[ASS. FINALI]]-Tabella1[[#This Row],[ASS.INIZIALI]]</f>
        <v>1769</v>
      </c>
      <c r="K1515" t="s">
        <v>20</v>
      </c>
      <c r="M1515" s="6">
        <f>ROUNDDOWN(IF(Tabella1[[#This Row],[DOPPIO OPERATORE '[SI/NO']]]="SI",Tabella1[[#This Row],[DIFFERENZA]]/2,Tabella1[[#This Row],[DIFFERENZA]]),0)</f>
        <v>1769</v>
      </c>
      <c r="O1515" s="6">
        <f>Tabella1[[#This Row],[DIFFERENZA EFFETTIVA SE DOPPIO OPERATORE]]-Tabella1[[#This Row],[SCARTI]]</f>
        <v>1769</v>
      </c>
      <c r="P1515" s="4">
        <v>0.33333333333333331</v>
      </c>
      <c r="Q1515" s="4">
        <v>0.5</v>
      </c>
      <c r="R1515" s="5">
        <f>Tabella1[[#This Row],[ORA FINE MATTINA]]-Tabella1[[#This Row],[ORA INIZIO MATTINA]]</f>
        <v>0.16666666666666669</v>
      </c>
      <c r="S1515" s="4">
        <v>0.5625</v>
      </c>
      <c r="T1515" s="4">
        <v>0.58680555555555558</v>
      </c>
      <c r="U1515" s="5">
        <f>Tabella1[[#This Row],[ORA FINE POMERIGGIO]]-Tabella1[[#This Row],[ORA INIZIO POMERIGGIO]]</f>
        <v>2.430555555555558E-2</v>
      </c>
      <c r="V1515" s="5">
        <f>Tabella1[[#This Row],[TOT. TEMPO POMERIGGIO]]+Tabella1[[#This Row],[TOT. TEMPO MATTINA]]</f>
        <v>0.19097222222222227</v>
      </c>
      <c r="W1515" s="7">
        <f>((HOUR(Tabella1[[#This Row],[TOT. ORE]])*60)+MINUTE(Tabella1[[#This Row],[TOT. ORE]]))</f>
        <v>275</v>
      </c>
      <c r="Y1515" s="6">
        <f>Tabella1[[#This Row],[TOT. MINUTI]]-Tabella1[[#This Row],[FERMO MACCHINA]]</f>
        <v>275</v>
      </c>
      <c r="Z1515" s="6">
        <f>ROUNDDOWN(Tabella1[[#This Row],[DIFFERENZA EFFETTIVA - SCARTI]]/Tabella1[[#This Row],[TEMPO EFFETTIVO]]*60,0)</f>
        <v>385</v>
      </c>
    </row>
    <row r="1516" spans="1:27" x14ac:dyDescent="0.25">
      <c r="A1516" s="1">
        <v>44760</v>
      </c>
      <c r="B1516">
        <v>33</v>
      </c>
      <c r="C1516" s="6" t="str">
        <f>VLOOKUP(Tabella1[[#This Row],[COD. OPERATORE]],Tabella3[],2,FALSE)</f>
        <v>KETTY</v>
      </c>
      <c r="D1516" t="s">
        <v>262</v>
      </c>
      <c r="E1516" t="s">
        <v>164</v>
      </c>
      <c r="F1516">
        <v>6</v>
      </c>
      <c r="G1516" s="6" t="str">
        <f>VLOOKUP(Tabella1[[#This Row],[COD. MACCHINA]],Tabella35[],2,FALSE)</f>
        <v>MSA matr.4319</v>
      </c>
      <c r="H1516">
        <v>622815</v>
      </c>
      <c r="I1516">
        <v>623285</v>
      </c>
      <c r="J1516" s="6">
        <f>Tabella1[[#This Row],[ASS. FINALI]]-Tabella1[[#This Row],[ASS.INIZIALI]]</f>
        <v>470</v>
      </c>
      <c r="K1516" t="s">
        <v>20</v>
      </c>
      <c r="M1516" s="6">
        <f>ROUNDDOWN(IF(Tabella1[[#This Row],[DOPPIO OPERATORE '[SI/NO']]]="SI",Tabella1[[#This Row],[DIFFERENZA]]/2,Tabella1[[#This Row],[DIFFERENZA]]),0)</f>
        <v>470</v>
      </c>
      <c r="O1516" s="6">
        <f>Tabella1[[#This Row],[DIFFERENZA EFFETTIVA SE DOPPIO OPERATORE]]-Tabella1[[#This Row],[SCARTI]]</f>
        <v>470</v>
      </c>
      <c r="P1516" s="4">
        <v>0.61111111111111105</v>
      </c>
      <c r="Q1516" s="4">
        <v>0.65972222222222221</v>
      </c>
      <c r="R1516" s="5">
        <f>Tabella1[[#This Row],[ORA FINE MATTINA]]-Tabella1[[#This Row],[ORA INIZIO MATTINA]]</f>
        <v>4.861111111111116E-2</v>
      </c>
      <c r="S1516" s="4"/>
      <c r="T1516" s="4"/>
      <c r="U1516" s="5">
        <f>Tabella1[[#This Row],[ORA FINE POMERIGGIO]]-Tabella1[[#This Row],[ORA INIZIO POMERIGGIO]]</f>
        <v>0</v>
      </c>
      <c r="V1516" s="5">
        <f>Tabella1[[#This Row],[TOT. TEMPO POMERIGGIO]]+Tabella1[[#This Row],[TOT. TEMPO MATTINA]]</f>
        <v>4.861111111111116E-2</v>
      </c>
      <c r="W1516" s="7">
        <f>((HOUR(Tabella1[[#This Row],[TOT. ORE]])*60)+MINUTE(Tabella1[[#This Row],[TOT. ORE]]))</f>
        <v>70</v>
      </c>
      <c r="Y1516" s="6">
        <f>Tabella1[[#This Row],[TOT. MINUTI]]-Tabella1[[#This Row],[FERMO MACCHINA]]</f>
        <v>70</v>
      </c>
      <c r="Z1516" s="6">
        <f>ROUNDDOWN(Tabella1[[#This Row],[DIFFERENZA EFFETTIVA - SCARTI]]/Tabella1[[#This Row],[TEMPO EFFETTIVO]]*60,0)</f>
        <v>402</v>
      </c>
    </row>
    <row r="1517" spans="1:27" x14ac:dyDescent="0.25">
      <c r="A1517" s="1">
        <v>44760</v>
      </c>
      <c r="B1517">
        <v>33</v>
      </c>
      <c r="C1517" s="6" t="str">
        <f>VLOOKUP(Tabella1[[#This Row],[COD. OPERATORE]],Tabella3[],2,FALSE)</f>
        <v>KETTY</v>
      </c>
      <c r="D1517" t="s">
        <v>262</v>
      </c>
      <c r="E1517" t="s">
        <v>506</v>
      </c>
      <c r="F1517" t="s">
        <v>64</v>
      </c>
      <c r="G1517" s="6" t="str">
        <f>VLOOKUP(Tabella1[[#This Row],[COD. MACCHINA]],Tabella35[],2,FALSE)</f>
        <v>MANUALE</v>
      </c>
      <c r="H1517">
        <v>0</v>
      </c>
      <c r="I1517">
        <v>827</v>
      </c>
      <c r="J1517" s="6">
        <f>Tabella1[[#This Row],[ASS. FINALI]]-Tabella1[[#This Row],[ASS.INIZIALI]]</f>
        <v>827</v>
      </c>
      <c r="K1517" t="s">
        <v>20</v>
      </c>
      <c r="M1517" s="6">
        <f>ROUNDDOWN(IF(Tabella1[[#This Row],[DOPPIO OPERATORE '[SI/NO']]]="SI",Tabella1[[#This Row],[DIFFERENZA]]/2,Tabella1[[#This Row],[DIFFERENZA]]),0)</f>
        <v>827</v>
      </c>
      <c r="O1517" s="6">
        <f>Tabella1[[#This Row],[DIFFERENZA EFFETTIVA SE DOPPIO OPERATORE]]-Tabella1[[#This Row],[SCARTI]]</f>
        <v>827</v>
      </c>
      <c r="P1517" s="4">
        <v>0.66666666666666663</v>
      </c>
      <c r="Q1517" s="4">
        <v>0.72916666666666663</v>
      </c>
      <c r="R1517" s="5">
        <f>Tabella1[[#This Row],[ORA FINE MATTINA]]-Tabella1[[#This Row],[ORA INIZIO MATTINA]]</f>
        <v>6.25E-2</v>
      </c>
      <c r="S1517" s="4"/>
      <c r="T1517" s="4"/>
      <c r="U1517" s="5">
        <f>Tabella1[[#This Row],[ORA FINE POMERIGGIO]]-Tabella1[[#This Row],[ORA INIZIO POMERIGGIO]]</f>
        <v>0</v>
      </c>
      <c r="V1517" s="5">
        <f>Tabella1[[#This Row],[TOT. TEMPO POMERIGGIO]]+Tabella1[[#This Row],[TOT. TEMPO MATTINA]]</f>
        <v>6.25E-2</v>
      </c>
      <c r="W1517" s="7">
        <f>((HOUR(Tabella1[[#This Row],[TOT. ORE]])*60)+MINUTE(Tabella1[[#This Row],[TOT. ORE]]))</f>
        <v>90</v>
      </c>
      <c r="Y1517" s="6">
        <f>Tabella1[[#This Row],[TOT. MINUTI]]-Tabella1[[#This Row],[FERMO MACCHINA]]</f>
        <v>90</v>
      </c>
      <c r="Z1517" s="6">
        <f>ROUNDDOWN(Tabella1[[#This Row],[DIFFERENZA EFFETTIVA - SCARTI]]/Tabella1[[#This Row],[TEMPO EFFETTIVO]]*60,0)</f>
        <v>551</v>
      </c>
      <c r="AA1517" t="s">
        <v>507</v>
      </c>
    </row>
    <row r="1518" spans="1:27" x14ac:dyDescent="0.25">
      <c r="A1518" s="1">
        <v>44761</v>
      </c>
      <c r="B1518">
        <v>33</v>
      </c>
      <c r="C1518" s="6" t="str">
        <f>VLOOKUP(Tabella1[[#This Row],[COD. OPERATORE]],Tabella3[],2,FALSE)</f>
        <v>KETTY</v>
      </c>
      <c r="D1518" t="s">
        <v>262</v>
      </c>
      <c r="E1518" t="s">
        <v>506</v>
      </c>
      <c r="F1518" t="s">
        <v>64</v>
      </c>
      <c r="G1518" s="6" t="str">
        <f>VLOOKUP(Tabella1[[#This Row],[COD. MACCHINA]],Tabella35[],2,FALSE)</f>
        <v>MANUALE</v>
      </c>
      <c r="H1518">
        <v>827</v>
      </c>
      <c r="I1518">
        <v>7100</v>
      </c>
      <c r="J1518" s="6">
        <f>Tabella1[[#This Row],[ASS. FINALI]]-Tabella1[[#This Row],[ASS.INIZIALI]]</f>
        <v>6273</v>
      </c>
      <c r="K1518" t="s">
        <v>20</v>
      </c>
      <c r="M1518" s="6">
        <f>ROUNDDOWN(IF(Tabella1[[#This Row],[DOPPIO OPERATORE '[SI/NO']]]="SI",Tabella1[[#This Row],[DIFFERENZA]]/2,Tabella1[[#This Row],[DIFFERENZA]]),0)</f>
        <v>6273</v>
      </c>
      <c r="O1518" s="6">
        <f>Tabella1[[#This Row],[DIFFERENZA EFFETTIVA SE DOPPIO OPERATORE]]-Tabella1[[#This Row],[SCARTI]]</f>
        <v>6273</v>
      </c>
      <c r="P1518" s="4">
        <v>0.33333333333333331</v>
      </c>
      <c r="Q1518" s="4">
        <v>0.5</v>
      </c>
      <c r="R1518" s="5">
        <f>Tabella1[[#This Row],[ORA FINE MATTINA]]-Tabella1[[#This Row],[ORA INIZIO MATTINA]]</f>
        <v>0.16666666666666669</v>
      </c>
      <c r="S1518" s="4">
        <v>0.5625</v>
      </c>
      <c r="T1518" s="4">
        <v>0.72916666666666663</v>
      </c>
      <c r="U1518" s="5">
        <f>Tabella1[[#This Row],[ORA FINE POMERIGGIO]]-Tabella1[[#This Row],[ORA INIZIO POMERIGGIO]]</f>
        <v>0.16666666666666663</v>
      </c>
      <c r="V1518" s="5">
        <f>Tabella1[[#This Row],[TOT. TEMPO POMERIGGIO]]+Tabella1[[#This Row],[TOT. TEMPO MATTINA]]</f>
        <v>0.33333333333333331</v>
      </c>
      <c r="W1518" s="7">
        <f>((HOUR(Tabella1[[#This Row],[TOT. ORE]])*60)+MINUTE(Tabella1[[#This Row],[TOT. ORE]]))</f>
        <v>480</v>
      </c>
      <c r="Y1518" s="6">
        <f>Tabella1[[#This Row],[TOT. MINUTI]]-Tabella1[[#This Row],[FERMO MACCHINA]]</f>
        <v>480</v>
      </c>
      <c r="Z1518" s="6">
        <f>ROUNDDOWN(Tabella1[[#This Row],[DIFFERENZA EFFETTIVA - SCARTI]]/Tabella1[[#This Row],[TEMPO EFFETTIVO]]*60,0)</f>
        <v>784</v>
      </c>
      <c r="AA1518" t="s">
        <v>507</v>
      </c>
    </row>
    <row r="1519" spans="1:27" x14ac:dyDescent="0.25">
      <c r="A1519" s="1">
        <v>44762</v>
      </c>
      <c r="B1519">
        <v>33</v>
      </c>
      <c r="C1519" s="6" t="str">
        <f>VLOOKUP(Tabella1[[#This Row],[COD. OPERATORE]],Tabella3[],2,FALSE)</f>
        <v>KETTY</v>
      </c>
      <c r="D1519" t="s">
        <v>262</v>
      </c>
      <c r="E1519" t="s">
        <v>506</v>
      </c>
      <c r="F1519" t="s">
        <v>64</v>
      </c>
      <c r="G1519" s="6" t="str">
        <f>VLOOKUP(Tabella1[[#This Row],[COD. MACCHINA]],Tabella35[],2,FALSE)</f>
        <v>MANUALE</v>
      </c>
      <c r="H1519">
        <v>7100</v>
      </c>
      <c r="I1519">
        <v>10000</v>
      </c>
      <c r="J1519" s="6">
        <f>Tabella1[[#This Row],[ASS. FINALI]]-Tabella1[[#This Row],[ASS.INIZIALI]]</f>
        <v>2900</v>
      </c>
      <c r="K1519" t="s">
        <v>20</v>
      </c>
      <c r="M1519" s="6">
        <f>ROUNDDOWN(IF(Tabella1[[#This Row],[DOPPIO OPERATORE '[SI/NO']]]="SI",Tabella1[[#This Row],[DIFFERENZA]]/2,Tabella1[[#This Row],[DIFFERENZA]]),0)</f>
        <v>2900</v>
      </c>
      <c r="O1519" s="6">
        <f>Tabella1[[#This Row],[DIFFERENZA EFFETTIVA SE DOPPIO OPERATORE]]-Tabella1[[#This Row],[SCARTI]]</f>
        <v>2900</v>
      </c>
      <c r="P1519" s="4">
        <v>0.33333333333333331</v>
      </c>
      <c r="Q1519" s="4">
        <v>0.5</v>
      </c>
      <c r="R1519" s="5">
        <f>Tabella1[[#This Row],[ORA FINE MATTINA]]-Tabella1[[#This Row],[ORA INIZIO MATTINA]]</f>
        <v>0.16666666666666669</v>
      </c>
      <c r="S1519" s="4">
        <v>0.5625</v>
      </c>
      <c r="T1519" s="4">
        <v>0.58333333333333337</v>
      </c>
      <c r="U1519" s="5">
        <f>Tabella1[[#This Row],[ORA FINE POMERIGGIO]]-Tabella1[[#This Row],[ORA INIZIO POMERIGGIO]]</f>
        <v>2.083333333333337E-2</v>
      </c>
      <c r="V1519" s="5">
        <f>Tabella1[[#This Row],[TOT. TEMPO POMERIGGIO]]+Tabella1[[#This Row],[TOT. TEMPO MATTINA]]</f>
        <v>0.18750000000000006</v>
      </c>
      <c r="W1519" s="7">
        <f>((HOUR(Tabella1[[#This Row],[TOT. ORE]])*60)+MINUTE(Tabella1[[#This Row],[TOT. ORE]]))</f>
        <v>270</v>
      </c>
      <c r="X1519">
        <v>20</v>
      </c>
      <c r="Y1519" s="6">
        <f>Tabella1[[#This Row],[TOT. MINUTI]]-Tabella1[[#This Row],[FERMO MACCHINA]]</f>
        <v>250</v>
      </c>
      <c r="Z1519" s="6">
        <f>ROUNDDOWN(Tabella1[[#This Row],[DIFFERENZA EFFETTIVA - SCARTI]]/Tabella1[[#This Row],[TEMPO EFFETTIVO]]*60,0)</f>
        <v>696</v>
      </c>
    </row>
    <row r="1520" spans="1:27" x14ac:dyDescent="0.25">
      <c r="A1520" s="1">
        <v>44762</v>
      </c>
      <c r="B1520">
        <v>33</v>
      </c>
      <c r="C1520" s="6" t="str">
        <f>VLOOKUP(Tabella1[[#This Row],[COD. OPERATORE]],Tabella3[],2,FALSE)</f>
        <v>KETTY</v>
      </c>
      <c r="D1520" t="s">
        <v>56</v>
      </c>
      <c r="E1520" t="s">
        <v>160</v>
      </c>
      <c r="F1520" t="s">
        <v>64</v>
      </c>
      <c r="G1520" s="6" t="str">
        <f>VLOOKUP(Tabella1[[#This Row],[COD. MACCHINA]],Tabella35[],2,FALSE)</f>
        <v>MANUALE</v>
      </c>
      <c r="H1520">
        <v>0</v>
      </c>
      <c r="I1520">
        <v>188</v>
      </c>
      <c r="J1520" s="6">
        <f>Tabella1[[#This Row],[ASS. FINALI]]-Tabella1[[#This Row],[ASS.INIZIALI]]</f>
        <v>188</v>
      </c>
      <c r="K1520" t="s">
        <v>20</v>
      </c>
      <c r="M1520" s="6">
        <f>ROUNDDOWN(IF(Tabella1[[#This Row],[DOPPIO OPERATORE '[SI/NO']]]="SI",Tabella1[[#This Row],[DIFFERENZA]]/2,Tabella1[[#This Row],[DIFFERENZA]]),0)</f>
        <v>188</v>
      </c>
      <c r="O1520" s="6">
        <f>Tabella1[[#This Row],[DIFFERENZA EFFETTIVA SE DOPPIO OPERATORE]]-Tabella1[[#This Row],[SCARTI]]</f>
        <v>188</v>
      </c>
      <c r="P1520" s="4">
        <v>0.4236111111111111</v>
      </c>
      <c r="Q1520" s="4">
        <v>0.4375</v>
      </c>
      <c r="R1520" s="5">
        <f>Tabella1[[#This Row],[ORA FINE MATTINA]]-Tabella1[[#This Row],[ORA INIZIO MATTINA]]</f>
        <v>1.3888888888888895E-2</v>
      </c>
      <c r="S1520" s="4">
        <v>0.58333333333333337</v>
      </c>
      <c r="T1520" s="4">
        <v>0.72916666666666663</v>
      </c>
      <c r="U1520" s="5">
        <f>Tabella1[[#This Row],[ORA FINE POMERIGGIO]]-Tabella1[[#This Row],[ORA INIZIO POMERIGGIO]]</f>
        <v>0.14583333333333326</v>
      </c>
      <c r="V1520" s="5">
        <f>Tabella1[[#This Row],[TOT. TEMPO POMERIGGIO]]+Tabella1[[#This Row],[TOT. TEMPO MATTINA]]</f>
        <v>0.15972222222222215</v>
      </c>
      <c r="W1520" s="7">
        <f>((HOUR(Tabella1[[#This Row],[TOT. ORE]])*60)+MINUTE(Tabella1[[#This Row],[TOT. ORE]]))</f>
        <v>230</v>
      </c>
      <c r="Y1520" s="6">
        <f>Tabella1[[#This Row],[TOT. MINUTI]]-Tabella1[[#This Row],[FERMO MACCHINA]]</f>
        <v>230</v>
      </c>
      <c r="Z1520" s="6">
        <f>ROUNDDOWN(Tabella1[[#This Row],[DIFFERENZA EFFETTIVA - SCARTI]]/Tabella1[[#This Row],[TEMPO EFFETTIVO]]*60,0)</f>
        <v>49</v>
      </c>
      <c r="AA1520" t="s">
        <v>66</v>
      </c>
    </row>
    <row r="1521" spans="1:27" x14ac:dyDescent="0.25">
      <c r="A1521" s="1">
        <v>44763</v>
      </c>
      <c r="B1521">
        <v>33</v>
      </c>
      <c r="C1521" s="6" t="str">
        <f>VLOOKUP(Tabella1[[#This Row],[COD. OPERATORE]],Tabella3[],2,FALSE)</f>
        <v>KETTY</v>
      </c>
      <c r="D1521" t="s">
        <v>56</v>
      </c>
      <c r="E1521" t="s">
        <v>63</v>
      </c>
      <c r="F1521" t="s">
        <v>64</v>
      </c>
      <c r="G1521" s="6" t="str">
        <f>VLOOKUP(Tabella1[[#This Row],[COD. MACCHINA]],Tabella35[],2,FALSE)</f>
        <v>MANUALE</v>
      </c>
      <c r="H1521">
        <v>0</v>
      </c>
      <c r="I1521">
        <v>62</v>
      </c>
      <c r="J1521" s="6">
        <f>Tabella1[[#This Row],[ASS. FINALI]]-Tabella1[[#This Row],[ASS.INIZIALI]]</f>
        <v>62</v>
      </c>
      <c r="K1521" t="s">
        <v>20</v>
      </c>
      <c r="M1521" s="6">
        <f>ROUNDDOWN(IF(Tabella1[[#This Row],[DOPPIO OPERATORE '[SI/NO']]]="SI",Tabella1[[#This Row],[DIFFERENZA]]/2,Tabella1[[#This Row],[DIFFERENZA]]),0)</f>
        <v>62</v>
      </c>
      <c r="O1521" s="6">
        <f>Tabella1[[#This Row],[DIFFERENZA EFFETTIVA SE DOPPIO OPERATORE]]-Tabella1[[#This Row],[SCARTI]]</f>
        <v>62</v>
      </c>
      <c r="P1521" s="4">
        <v>0.65972222222222221</v>
      </c>
      <c r="Q1521" s="4">
        <v>0.72916666666666663</v>
      </c>
      <c r="R1521" s="5">
        <f>Tabella1[[#This Row],[ORA FINE MATTINA]]-Tabella1[[#This Row],[ORA INIZIO MATTINA]]</f>
        <v>6.944444444444442E-2</v>
      </c>
      <c r="S1521" s="4"/>
      <c r="T1521" s="4"/>
      <c r="U1521" s="5">
        <f>Tabella1[[#This Row],[ORA FINE POMERIGGIO]]-Tabella1[[#This Row],[ORA INIZIO POMERIGGIO]]</f>
        <v>0</v>
      </c>
      <c r="V1521" s="5">
        <f>Tabella1[[#This Row],[TOT. TEMPO POMERIGGIO]]+Tabella1[[#This Row],[TOT. TEMPO MATTINA]]</f>
        <v>6.944444444444442E-2</v>
      </c>
      <c r="W1521" s="7">
        <f>((HOUR(Tabella1[[#This Row],[TOT. ORE]])*60)+MINUTE(Tabella1[[#This Row],[TOT. ORE]]))</f>
        <v>100</v>
      </c>
      <c r="Y1521" s="6">
        <f>Tabella1[[#This Row],[TOT. MINUTI]]-Tabella1[[#This Row],[FERMO MACCHINA]]</f>
        <v>100</v>
      </c>
      <c r="Z1521" s="6">
        <f>ROUNDDOWN(Tabella1[[#This Row],[DIFFERENZA EFFETTIVA - SCARTI]]/Tabella1[[#This Row],[TEMPO EFFETTIVO]]*60,0)</f>
        <v>37</v>
      </c>
      <c r="AA1521" t="s">
        <v>66</v>
      </c>
    </row>
    <row r="1522" spans="1:27" x14ac:dyDescent="0.25">
      <c r="A1522" s="1">
        <v>44761</v>
      </c>
      <c r="B1522">
        <v>1</v>
      </c>
      <c r="C1522" s="6" t="str">
        <f>VLOOKUP(Tabella1[[#This Row],[COD. OPERATORE]],Tabella3[],2,FALSE)</f>
        <v>ROBY</v>
      </c>
      <c r="D1522" t="s">
        <v>54</v>
      </c>
      <c r="E1522" t="s">
        <v>132</v>
      </c>
      <c r="F1522">
        <v>1</v>
      </c>
      <c r="G1522" s="6" t="str">
        <f>VLOOKUP(Tabella1[[#This Row],[COD. MACCHINA]],Tabella35[],2,FALSE)</f>
        <v>TRAPANO A COLONNA</v>
      </c>
      <c r="H1522">
        <v>0</v>
      </c>
      <c r="I1522">
        <v>1500</v>
      </c>
      <c r="J1522" s="6">
        <f>Tabella1[[#This Row],[ASS. FINALI]]-Tabella1[[#This Row],[ASS.INIZIALI]]</f>
        <v>1500</v>
      </c>
      <c r="K1522" t="s">
        <v>20</v>
      </c>
      <c r="M1522" s="6">
        <f>ROUNDDOWN(IF(Tabella1[[#This Row],[DOPPIO OPERATORE '[SI/NO']]]="SI",Tabella1[[#This Row],[DIFFERENZA]]/2,Tabella1[[#This Row],[DIFFERENZA]]),0)</f>
        <v>1500</v>
      </c>
      <c r="O1522" s="6">
        <f>Tabella1[[#This Row],[DIFFERENZA EFFETTIVA SE DOPPIO OPERATORE]]-Tabella1[[#This Row],[SCARTI]]</f>
        <v>1500</v>
      </c>
      <c r="P1522" s="4">
        <v>0.33333333333333331</v>
      </c>
      <c r="Q1522" s="4">
        <v>0.5</v>
      </c>
      <c r="R1522" s="5">
        <f>Tabella1[[#This Row],[ORA FINE MATTINA]]-Tabella1[[#This Row],[ORA INIZIO MATTINA]]</f>
        <v>0.16666666666666669</v>
      </c>
      <c r="S1522" s="4"/>
      <c r="T1522" s="4"/>
      <c r="U1522" s="5">
        <f>Tabella1[[#This Row],[ORA FINE POMERIGGIO]]-Tabella1[[#This Row],[ORA INIZIO POMERIGGIO]]</f>
        <v>0</v>
      </c>
      <c r="V1522" s="5">
        <f>Tabella1[[#This Row],[TOT. TEMPO POMERIGGIO]]+Tabella1[[#This Row],[TOT. TEMPO MATTINA]]</f>
        <v>0.16666666666666669</v>
      </c>
      <c r="W1522" s="7">
        <f>((HOUR(Tabella1[[#This Row],[TOT. ORE]])*60)+MINUTE(Tabella1[[#This Row],[TOT. ORE]]))</f>
        <v>240</v>
      </c>
      <c r="Y1522" s="6">
        <f>Tabella1[[#This Row],[TOT. MINUTI]]-Tabella1[[#This Row],[FERMO MACCHINA]]</f>
        <v>240</v>
      </c>
      <c r="Z1522" s="6">
        <f>ROUNDDOWN(Tabella1[[#This Row],[DIFFERENZA EFFETTIVA - SCARTI]]/Tabella1[[#This Row],[TEMPO EFFETTIVO]]*60,0)</f>
        <v>375</v>
      </c>
    </row>
    <row r="1523" spans="1:27" x14ac:dyDescent="0.25">
      <c r="A1523" s="1">
        <v>44761</v>
      </c>
      <c r="B1523">
        <v>1</v>
      </c>
      <c r="C1523" s="6" t="str">
        <f>VLOOKUP(Tabella1[[#This Row],[COD. OPERATORE]],Tabella3[],2,FALSE)</f>
        <v>ROBY</v>
      </c>
      <c r="D1523" t="s">
        <v>56</v>
      </c>
      <c r="E1523" t="s">
        <v>495</v>
      </c>
      <c r="F1523" t="s">
        <v>64</v>
      </c>
      <c r="G1523" s="6" t="str">
        <f>VLOOKUP(Tabella1[[#This Row],[COD. MACCHINA]],Tabella35[],2,FALSE)</f>
        <v>MANUALE</v>
      </c>
      <c r="H1523">
        <v>72</v>
      </c>
      <c r="I1523">
        <v>125</v>
      </c>
      <c r="J1523" s="6">
        <f>Tabella1[[#This Row],[ASS. FINALI]]-Tabella1[[#This Row],[ASS.INIZIALI]]</f>
        <v>53</v>
      </c>
      <c r="K1523" t="s">
        <v>20</v>
      </c>
      <c r="M1523" s="6">
        <f>ROUNDDOWN(IF(Tabella1[[#This Row],[DOPPIO OPERATORE '[SI/NO']]]="SI",Tabella1[[#This Row],[DIFFERENZA]]/2,Tabella1[[#This Row],[DIFFERENZA]]),0)</f>
        <v>53</v>
      </c>
      <c r="O1523" s="6">
        <f>Tabella1[[#This Row],[DIFFERENZA EFFETTIVA SE DOPPIO OPERATORE]]-Tabella1[[#This Row],[SCARTI]]</f>
        <v>53</v>
      </c>
      <c r="P1523" s="4">
        <v>0.5625</v>
      </c>
      <c r="Q1523" s="4">
        <v>0.72916666666666663</v>
      </c>
      <c r="R1523" s="5">
        <f>Tabella1[[#This Row],[ORA FINE MATTINA]]-Tabella1[[#This Row],[ORA INIZIO MATTINA]]</f>
        <v>0.16666666666666663</v>
      </c>
      <c r="S1523" s="4"/>
      <c r="T1523" s="4"/>
      <c r="U1523" s="5">
        <f>Tabella1[[#This Row],[ORA FINE POMERIGGIO]]-Tabella1[[#This Row],[ORA INIZIO POMERIGGIO]]</f>
        <v>0</v>
      </c>
      <c r="V1523" s="5">
        <f>Tabella1[[#This Row],[TOT. TEMPO POMERIGGIO]]+Tabella1[[#This Row],[TOT. TEMPO MATTINA]]</f>
        <v>0.16666666666666663</v>
      </c>
      <c r="W1523" s="7">
        <f>((HOUR(Tabella1[[#This Row],[TOT. ORE]])*60)+MINUTE(Tabella1[[#This Row],[TOT. ORE]]))</f>
        <v>240</v>
      </c>
      <c r="Y1523" s="6">
        <f>Tabella1[[#This Row],[TOT. MINUTI]]-Tabella1[[#This Row],[FERMO MACCHINA]]</f>
        <v>240</v>
      </c>
      <c r="Z1523" s="6">
        <f>ROUNDDOWN(Tabella1[[#This Row],[DIFFERENZA EFFETTIVA - SCARTI]]/Tabella1[[#This Row],[TEMPO EFFETTIVO]]*60,0)</f>
        <v>13</v>
      </c>
      <c r="AA1523" t="s">
        <v>450</v>
      </c>
    </row>
    <row r="1524" spans="1:27" x14ac:dyDescent="0.25">
      <c r="A1524" s="1">
        <v>44762</v>
      </c>
      <c r="B1524">
        <v>1</v>
      </c>
      <c r="C1524" s="6" t="str">
        <f>VLOOKUP(Tabella1[[#This Row],[COD. OPERATORE]],Tabella3[],2,FALSE)</f>
        <v>ROBY</v>
      </c>
      <c r="D1524" t="s">
        <v>54</v>
      </c>
      <c r="E1524" t="s">
        <v>132</v>
      </c>
      <c r="F1524">
        <v>1</v>
      </c>
      <c r="G1524" s="6" t="str">
        <f>VLOOKUP(Tabella1[[#This Row],[COD. MACCHINA]],Tabella35[],2,FALSE)</f>
        <v>TRAPANO A COLONNA</v>
      </c>
      <c r="H1524">
        <v>0</v>
      </c>
      <c r="I1524">
        <v>1450</v>
      </c>
      <c r="J1524" s="6">
        <f>Tabella1[[#This Row],[ASS. FINALI]]-Tabella1[[#This Row],[ASS.INIZIALI]]</f>
        <v>1450</v>
      </c>
      <c r="K1524" t="s">
        <v>20</v>
      </c>
      <c r="M1524" s="6">
        <f>ROUNDDOWN(IF(Tabella1[[#This Row],[DOPPIO OPERATORE '[SI/NO']]]="SI",Tabella1[[#This Row],[DIFFERENZA]]/2,Tabella1[[#This Row],[DIFFERENZA]]),0)</f>
        <v>1450</v>
      </c>
      <c r="O1524" s="6">
        <f>Tabella1[[#This Row],[DIFFERENZA EFFETTIVA SE DOPPIO OPERATORE]]-Tabella1[[#This Row],[SCARTI]]</f>
        <v>1450</v>
      </c>
      <c r="P1524" s="4">
        <v>0.33333333333333331</v>
      </c>
      <c r="Q1524" s="4">
        <v>0.5</v>
      </c>
      <c r="R1524" s="5">
        <f>Tabella1[[#This Row],[ORA FINE MATTINA]]-Tabella1[[#This Row],[ORA INIZIO MATTINA]]</f>
        <v>0.16666666666666669</v>
      </c>
      <c r="S1524" s="4"/>
      <c r="T1524" s="4"/>
      <c r="U1524" s="5">
        <f>Tabella1[[#This Row],[ORA FINE POMERIGGIO]]-Tabella1[[#This Row],[ORA INIZIO POMERIGGIO]]</f>
        <v>0</v>
      </c>
      <c r="V1524" s="5">
        <f>Tabella1[[#This Row],[TOT. TEMPO POMERIGGIO]]+Tabella1[[#This Row],[TOT. TEMPO MATTINA]]</f>
        <v>0.16666666666666669</v>
      </c>
      <c r="W1524" s="7">
        <f>((HOUR(Tabella1[[#This Row],[TOT. ORE]])*60)+MINUTE(Tabella1[[#This Row],[TOT. ORE]]))</f>
        <v>240</v>
      </c>
      <c r="Y1524" s="6">
        <f>Tabella1[[#This Row],[TOT. MINUTI]]-Tabella1[[#This Row],[FERMO MACCHINA]]</f>
        <v>240</v>
      </c>
      <c r="Z1524" s="6">
        <f>ROUNDDOWN(Tabella1[[#This Row],[DIFFERENZA EFFETTIVA - SCARTI]]/Tabella1[[#This Row],[TEMPO EFFETTIVO]]*60,0)</f>
        <v>362</v>
      </c>
      <c r="AA1524" t="s">
        <v>440</v>
      </c>
    </row>
    <row r="1525" spans="1:27" x14ac:dyDescent="0.25">
      <c r="A1525" s="1">
        <v>44762</v>
      </c>
      <c r="B1525">
        <v>1</v>
      </c>
      <c r="C1525" s="6" t="str">
        <f>VLOOKUP(Tabella1[[#This Row],[COD. OPERATORE]],Tabella3[],2,FALSE)</f>
        <v>ROBY</v>
      </c>
      <c r="D1525" t="s">
        <v>54</v>
      </c>
      <c r="E1525" t="s">
        <v>132</v>
      </c>
      <c r="F1525">
        <v>1</v>
      </c>
      <c r="G1525" s="6" t="str">
        <f>VLOOKUP(Tabella1[[#This Row],[COD. MACCHINA]],Tabella35[],2,FALSE)</f>
        <v>TRAPANO A COLONNA</v>
      </c>
      <c r="H1525">
        <v>1450</v>
      </c>
      <c r="I1525">
        <v>1870</v>
      </c>
      <c r="J1525" s="6">
        <f>Tabella1[[#This Row],[ASS. FINALI]]-Tabella1[[#This Row],[ASS.INIZIALI]]</f>
        <v>420</v>
      </c>
      <c r="K1525" t="s">
        <v>20</v>
      </c>
      <c r="M1525" s="6">
        <f>ROUNDDOWN(IF(Tabella1[[#This Row],[DOPPIO OPERATORE '[SI/NO']]]="SI",Tabella1[[#This Row],[DIFFERENZA]]/2,Tabella1[[#This Row],[DIFFERENZA]]),0)</f>
        <v>420</v>
      </c>
      <c r="O1525" s="6">
        <f>Tabella1[[#This Row],[DIFFERENZA EFFETTIVA SE DOPPIO OPERATORE]]-Tabella1[[#This Row],[SCARTI]]</f>
        <v>420</v>
      </c>
      <c r="P1525" s="4">
        <v>0.5625</v>
      </c>
      <c r="Q1525" s="4">
        <v>0.61805555555555558</v>
      </c>
      <c r="R1525" s="5">
        <f>Tabella1[[#This Row],[ORA FINE MATTINA]]-Tabella1[[#This Row],[ORA INIZIO MATTINA]]</f>
        <v>5.555555555555558E-2</v>
      </c>
      <c r="S1525" s="4"/>
      <c r="T1525" s="4"/>
      <c r="U1525" s="5">
        <f>Tabella1[[#This Row],[ORA FINE POMERIGGIO]]-Tabella1[[#This Row],[ORA INIZIO POMERIGGIO]]</f>
        <v>0</v>
      </c>
      <c r="V1525" s="5">
        <f>Tabella1[[#This Row],[TOT. TEMPO POMERIGGIO]]+Tabella1[[#This Row],[TOT. TEMPO MATTINA]]</f>
        <v>5.555555555555558E-2</v>
      </c>
      <c r="W1525" s="7">
        <f>((HOUR(Tabella1[[#This Row],[TOT. ORE]])*60)+MINUTE(Tabella1[[#This Row],[TOT. ORE]]))</f>
        <v>80</v>
      </c>
      <c r="Y1525" s="6">
        <f>Tabella1[[#This Row],[TOT. MINUTI]]-Tabella1[[#This Row],[FERMO MACCHINA]]</f>
        <v>80</v>
      </c>
      <c r="Z1525" s="6">
        <f>ROUNDDOWN(Tabella1[[#This Row],[DIFFERENZA EFFETTIVA - SCARTI]]/Tabella1[[#This Row],[TEMPO EFFETTIVO]]*60,0)</f>
        <v>315</v>
      </c>
      <c r="AA1525" t="s">
        <v>440</v>
      </c>
    </row>
    <row r="1526" spans="1:27" x14ac:dyDescent="0.25">
      <c r="A1526" s="1">
        <v>44762</v>
      </c>
      <c r="B1526">
        <v>1</v>
      </c>
      <c r="C1526" s="6" t="str">
        <f>VLOOKUP(Tabella1[[#This Row],[COD. OPERATORE]],Tabella3[],2,FALSE)</f>
        <v>ROBY</v>
      </c>
      <c r="D1526" t="s">
        <v>56</v>
      </c>
      <c r="E1526" t="s">
        <v>73</v>
      </c>
      <c r="F1526" t="s">
        <v>64</v>
      </c>
      <c r="G1526" s="6" t="str">
        <f>VLOOKUP(Tabella1[[#This Row],[COD. MACCHINA]],Tabella35[],2,FALSE)</f>
        <v>MANUALE</v>
      </c>
      <c r="H1526">
        <v>0</v>
      </c>
      <c r="I1526">
        <v>311</v>
      </c>
      <c r="J1526" s="6">
        <f>Tabella1[[#This Row],[ASS. FINALI]]-Tabella1[[#This Row],[ASS.INIZIALI]]</f>
        <v>311</v>
      </c>
      <c r="K1526" t="s">
        <v>20</v>
      </c>
      <c r="M1526" s="6">
        <f>ROUNDDOWN(IF(Tabella1[[#This Row],[DOPPIO OPERATORE '[SI/NO']]]="SI",Tabella1[[#This Row],[DIFFERENZA]]/2,Tabella1[[#This Row],[DIFFERENZA]]),0)</f>
        <v>311</v>
      </c>
      <c r="O1526" s="6">
        <f>Tabella1[[#This Row],[DIFFERENZA EFFETTIVA SE DOPPIO OPERATORE]]-Tabella1[[#This Row],[SCARTI]]</f>
        <v>311</v>
      </c>
      <c r="P1526" s="4">
        <v>0.62847222222222221</v>
      </c>
      <c r="Q1526" s="4">
        <v>0.72916666666666663</v>
      </c>
      <c r="R1526" s="5">
        <f>Tabella1[[#This Row],[ORA FINE MATTINA]]-Tabella1[[#This Row],[ORA INIZIO MATTINA]]</f>
        <v>0.10069444444444442</v>
      </c>
      <c r="S1526" s="4"/>
      <c r="T1526" s="4"/>
      <c r="U1526" s="5">
        <f>Tabella1[[#This Row],[ORA FINE POMERIGGIO]]-Tabella1[[#This Row],[ORA INIZIO POMERIGGIO]]</f>
        <v>0</v>
      </c>
      <c r="V1526" s="5">
        <f>Tabella1[[#This Row],[TOT. TEMPO POMERIGGIO]]+Tabella1[[#This Row],[TOT. TEMPO MATTINA]]</f>
        <v>0.10069444444444442</v>
      </c>
      <c r="W1526" s="7">
        <f>((HOUR(Tabella1[[#This Row],[TOT. ORE]])*60)+MINUTE(Tabella1[[#This Row],[TOT. ORE]]))</f>
        <v>145</v>
      </c>
      <c r="Y1526" s="6">
        <f>Tabella1[[#This Row],[TOT. MINUTI]]-Tabella1[[#This Row],[FERMO MACCHINA]]</f>
        <v>145</v>
      </c>
      <c r="Z1526" s="6">
        <f>ROUNDDOWN(Tabella1[[#This Row],[DIFFERENZA EFFETTIVA - SCARTI]]/Tabella1[[#This Row],[TEMPO EFFETTIVO]]*60,0)</f>
        <v>128</v>
      </c>
    </row>
    <row r="1527" spans="1:27" x14ac:dyDescent="0.25">
      <c r="A1527" s="1">
        <v>44763</v>
      </c>
      <c r="B1527">
        <v>1</v>
      </c>
      <c r="C1527" s="6" t="str">
        <f>VLOOKUP(Tabella1[[#This Row],[COD. OPERATORE]],Tabella3[],2,FALSE)</f>
        <v>ROBY</v>
      </c>
      <c r="D1527" t="s">
        <v>56</v>
      </c>
      <c r="E1527" t="s">
        <v>73</v>
      </c>
      <c r="F1527" t="s">
        <v>64</v>
      </c>
      <c r="G1527" s="6" t="str">
        <f>VLOOKUP(Tabella1[[#This Row],[COD. MACCHINA]],Tabella35[],2,FALSE)</f>
        <v>MANUALE</v>
      </c>
      <c r="H1527">
        <v>311</v>
      </c>
      <c r="I1527">
        <v>1240</v>
      </c>
      <c r="J1527" s="6">
        <f>Tabella1[[#This Row],[ASS. FINALI]]-Tabella1[[#This Row],[ASS.INIZIALI]]</f>
        <v>929</v>
      </c>
      <c r="K1527" t="s">
        <v>20</v>
      </c>
      <c r="M1527" s="6">
        <f>ROUNDDOWN(IF(Tabella1[[#This Row],[DOPPIO OPERATORE '[SI/NO']]]="SI",Tabella1[[#This Row],[DIFFERENZA]]/2,Tabella1[[#This Row],[DIFFERENZA]]),0)</f>
        <v>929</v>
      </c>
      <c r="O1527" s="6">
        <f>Tabella1[[#This Row],[DIFFERENZA EFFETTIVA SE DOPPIO OPERATORE]]-Tabella1[[#This Row],[SCARTI]]</f>
        <v>929</v>
      </c>
      <c r="P1527" s="4">
        <v>0.3923611111111111</v>
      </c>
      <c r="Q1527" s="4">
        <v>0.5</v>
      </c>
      <c r="R1527" s="5">
        <f>Tabella1[[#This Row],[ORA FINE MATTINA]]-Tabella1[[#This Row],[ORA INIZIO MATTINA]]</f>
        <v>0.1076388888888889</v>
      </c>
      <c r="S1527" s="4"/>
      <c r="T1527" s="4"/>
      <c r="U1527" s="5">
        <f>Tabella1[[#This Row],[ORA FINE POMERIGGIO]]-Tabella1[[#This Row],[ORA INIZIO POMERIGGIO]]</f>
        <v>0</v>
      </c>
      <c r="V1527" s="5">
        <f>Tabella1[[#This Row],[TOT. TEMPO POMERIGGIO]]+Tabella1[[#This Row],[TOT. TEMPO MATTINA]]</f>
        <v>0.1076388888888889</v>
      </c>
      <c r="W1527" s="7">
        <f>((HOUR(Tabella1[[#This Row],[TOT. ORE]])*60)+MINUTE(Tabella1[[#This Row],[TOT. ORE]]))</f>
        <v>155</v>
      </c>
      <c r="Y1527" s="6">
        <f>Tabella1[[#This Row],[TOT. MINUTI]]-Tabella1[[#This Row],[FERMO MACCHINA]]</f>
        <v>155</v>
      </c>
      <c r="Z1527" s="6">
        <f>ROUNDDOWN(Tabella1[[#This Row],[DIFFERENZA EFFETTIVA - SCARTI]]/Tabella1[[#This Row],[TEMPO EFFETTIVO]]*60,0)</f>
        <v>359</v>
      </c>
    </row>
    <row r="1528" spans="1:27" x14ac:dyDescent="0.25">
      <c r="A1528" s="1">
        <v>44763</v>
      </c>
      <c r="B1528">
        <v>1</v>
      </c>
      <c r="C1528" s="6" t="str">
        <f>VLOOKUP(Tabella1[[#This Row],[COD. OPERATORE]],Tabella3[],2,FALSE)</f>
        <v>ROBY</v>
      </c>
      <c r="D1528" t="s">
        <v>74</v>
      </c>
      <c r="E1528" t="s">
        <v>508</v>
      </c>
      <c r="F1528">
        <v>4</v>
      </c>
      <c r="G1528" s="6" t="str">
        <f>VLOOKUP(Tabella1[[#This Row],[COD. MACCHINA]],Tabella35[],2,FALSE)</f>
        <v>LASER VERDE</v>
      </c>
      <c r="H1528">
        <v>3759</v>
      </c>
      <c r="I1528">
        <v>4441</v>
      </c>
      <c r="J1528" s="6">
        <f>Tabella1[[#This Row],[ASS. FINALI]]-Tabella1[[#This Row],[ASS.INIZIALI]]</f>
        <v>682</v>
      </c>
      <c r="K1528" t="s">
        <v>20</v>
      </c>
      <c r="M1528" s="6">
        <f>ROUNDDOWN(IF(Tabella1[[#This Row],[DOPPIO OPERATORE '[SI/NO']]]="SI",Tabella1[[#This Row],[DIFFERENZA]]/2,Tabella1[[#This Row],[DIFFERENZA]]),0)</f>
        <v>682</v>
      </c>
      <c r="O1528" s="6">
        <f>Tabella1[[#This Row],[DIFFERENZA EFFETTIVA SE DOPPIO OPERATORE]]-Tabella1[[#This Row],[SCARTI]]</f>
        <v>682</v>
      </c>
      <c r="P1528" s="4">
        <v>0.5625</v>
      </c>
      <c r="Q1528" s="4">
        <v>0.72916666666666663</v>
      </c>
      <c r="R1528" s="5">
        <f>Tabella1[[#This Row],[ORA FINE MATTINA]]-Tabella1[[#This Row],[ORA INIZIO MATTINA]]</f>
        <v>0.16666666666666663</v>
      </c>
      <c r="S1528" s="4"/>
      <c r="T1528" s="4"/>
      <c r="U1528" s="5">
        <f>Tabella1[[#This Row],[ORA FINE POMERIGGIO]]-Tabella1[[#This Row],[ORA INIZIO POMERIGGIO]]</f>
        <v>0</v>
      </c>
      <c r="V1528" s="5">
        <f>Tabella1[[#This Row],[TOT. TEMPO POMERIGGIO]]+Tabella1[[#This Row],[TOT. TEMPO MATTINA]]</f>
        <v>0.16666666666666663</v>
      </c>
      <c r="W1528" s="7">
        <f>((HOUR(Tabella1[[#This Row],[TOT. ORE]])*60)+MINUTE(Tabella1[[#This Row],[TOT. ORE]]))</f>
        <v>240</v>
      </c>
      <c r="Y1528" s="6">
        <f>Tabella1[[#This Row],[TOT. MINUTI]]-Tabella1[[#This Row],[FERMO MACCHINA]]</f>
        <v>240</v>
      </c>
      <c r="Z1528" s="6">
        <f>ROUNDDOWN(Tabella1[[#This Row],[DIFFERENZA EFFETTIVA - SCARTI]]/Tabella1[[#This Row],[TEMPO EFFETTIVO]]*60,0)</f>
        <v>170</v>
      </c>
    </row>
    <row r="1529" spans="1:27" x14ac:dyDescent="0.25">
      <c r="A1529" s="1">
        <v>44764</v>
      </c>
      <c r="B1529">
        <v>1</v>
      </c>
      <c r="C1529" s="6" t="str">
        <f>VLOOKUP(Tabella1[[#This Row],[COD. OPERATORE]],Tabella3[],2,FALSE)</f>
        <v>ROBY</v>
      </c>
      <c r="D1529" t="s">
        <v>74</v>
      </c>
      <c r="E1529" t="s">
        <v>508</v>
      </c>
      <c r="F1529">
        <v>4</v>
      </c>
      <c r="G1529" s="6" t="str">
        <f>VLOOKUP(Tabella1[[#This Row],[COD. MACCHINA]],Tabella35[],2,FALSE)</f>
        <v>LASER VERDE</v>
      </c>
      <c r="H1529">
        <v>4441</v>
      </c>
      <c r="I1529">
        <v>5130</v>
      </c>
      <c r="J1529" s="6">
        <f>Tabella1[[#This Row],[ASS. FINALI]]-Tabella1[[#This Row],[ASS.INIZIALI]]</f>
        <v>689</v>
      </c>
      <c r="K1529" t="s">
        <v>20</v>
      </c>
      <c r="M1529" s="6">
        <f>ROUNDDOWN(IF(Tabella1[[#This Row],[DOPPIO OPERATORE '[SI/NO']]]="SI",Tabella1[[#This Row],[DIFFERENZA]]/2,Tabella1[[#This Row],[DIFFERENZA]]),0)</f>
        <v>689</v>
      </c>
      <c r="O1529" s="6">
        <f>Tabella1[[#This Row],[DIFFERENZA EFFETTIVA SE DOPPIO OPERATORE]]-Tabella1[[#This Row],[SCARTI]]</f>
        <v>689</v>
      </c>
      <c r="P1529" s="4">
        <v>0.33333333333333331</v>
      </c>
      <c r="Q1529" s="4">
        <v>0.5</v>
      </c>
      <c r="R1529" s="5">
        <f>Tabella1[[#This Row],[ORA FINE MATTINA]]-Tabella1[[#This Row],[ORA INIZIO MATTINA]]</f>
        <v>0.16666666666666669</v>
      </c>
      <c r="S1529" s="4"/>
      <c r="T1529" s="4"/>
      <c r="U1529" s="5">
        <f>Tabella1[[#This Row],[ORA FINE POMERIGGIO]]-Tabella1[[#This Row],[ORA INIZIO POMERIGGIO]]</f>
        <v>0</v>
      </c>
      <c r="V1529" s="5">
        <f>Tabella1[[#This Row],[TOT. TEMPO POMERIGGIO]]+Tabella1[[#This Row],[TOT. TEMPO MATTINA]]</f>
        <v>0.16666666666666669</v>
      </c>
      <c r="W1529" s="7">
        <f>((HOUR(Tabella1[[#This Row],[TOT. ORE]])*60)+MINUTE(Tabella1[[#This Row],[TOT. ORE]]))</f>
        <v>240</v>
      </c>
      <c r="Y1529" s="6">
        <f>Tabella1[[#This Row],[TOT. MINUTI]]-Tabella1[[#This Row],[FERMO MACCHINA]]</f>
        <v>240</v>
      </c>
      <c r="Z1529" s="6">
        <f>ROUNDDOWN(Tabella1[[#This Row],[DIFFERENZA EFFETTIVA - SCARTI]]/Tabella1[[#This Row],[TEMPO EFFETTIVO]]*60,0)</f>
        <v>172</v>
      </c>
    </row>
    <row r="1530" spans="1:27" x14ac:dyDescent="0.25">
      <c r="A1530" s="1">
        <v>44764</v>
      </c>
      <c r="B1530">
        <v>1</v>
      </c>
      <c r="C1530" s="6" t="str">
        <f>VLOOKUP(Tabella1[[#This Row],[COD. OPERATORE]],Tabella3[],2,FALSE)</f>
        <v>ROBY</v>
      </c>
      <c r="D1530" t="s">
        <v>56</v>
      </c>
      <c r="E1530" t="s">
        <v>73</v>
      </c>
      <c r="F1530" t="s">
        <v>64</v>
      </c>
      <c r="G1530" s="6" t="str">
        <f>VLOOKUP(Tabella1[[#This Row],[COD. MACCHINA]],Tabella35[],2,FALSE)</f>
        <v>MANUALE</v>
      </c>
      <c r="H1530">
        <v>918</v>
      </c>
      <c r="I1530">
        <v>1545</v>
      </c>
      <c r="J1530" s="6">
        <f>Tabella1[[#This Row],[ASS. FINALI]]-Tabella1[[#This Row],[ASS.INIZIALI]]</f>
        <v>627</v>
      </c>
      <c r="K1530" t="s">
        <v>58</v>
      </c>
      <c r="L1530">
        <v>2</v>
      </c>
      <c r="M1530" s="6">
        <f>ROUNDDOWN(IF(Tabella1[[#This Row],[DOPPIO OPERATORE '[SI/NO']]]="SI",Tabella1[[#This Row],[DIFFERENZA]]/2,Tabella1[[#This Row],[DIFFERENZA]]),0)</f>
        <v>313</v>
      </c>
      <c r="O1530" s="6">
        <f>Tabella1[[#This Row],[DIFFERENZA EFFETTIVA SE DOPPIO OPERATORE]]-Tabella1[[#This Row],[SCARTI]]</f>
        <v>313</v>
      </c>
      <c r="P1530" s="4">
        <v>0.5625</v>
      </c>
      <c r="Q1530" s="4">
        <v>0.70833333333333337</v>
      </c>
      <c r="R1530" s="5">
        <f>Tabella1[[#This Row],[ORA FINE MATTINA]]-Tabella1[[#This Row],[ORA INIZIO MATTINA]]</f>
        <v>0.14583333333333337</v>
      </c>
      <c r="S1530" s="4"/>
      <c r="T1530" s="4"/>
      <c r="U1530" s="5">
        <f>Tabella1[[#This Row],[ORA FINE POMERIGGIO]]-Tabella1[[#This Row],[ORA INIZIO POMERIGGIO]]</f>
        <v>0</v>
      </c>
      <c r="V1530" s="5">
        <f>Tabella1[[#This Row],[TOT. TEMPO POMERIGGIO]]+Tabella1[[#This Row],[TOT. TEMPO MATTINA]]</f>
        <v>0.14583333333333337</v>
      </c>
      <c r="W1530" s="7">
        <f>((HOUR(Tabella1[[#This Row],[TOT. ORE]])*60)+MINUTE(Tabella1[[#This Row],[TOT. ORE]]))</f>
        <v>210</v>
      </c>
      <c r="Y1530" s="6">
        <f>Tabella1[[#This Row],[TOT. MINUTI]]-Tabella1[[#This Row],[FERMO MACCHINA]]</f>
        <v>210</v>
      </c>
      <c r="Z1530" s="6">
        <f>ROUNDDOWN(Tabella1[[#This Row],[DIFFERENZA EFFETTIVA - SCARTI]]/Tabella1[[#This Row],[TEMPO EFFETTIVO]]*60,0)</f>
        <v>89</v>
      </c>
    </row>
    <row r="1531" spans="1:27" x14ac:dyDescent="0.25">
      <c r="A1531" s="1">
        <v>44762</v>
      </c>
      <c r="B1531">
        <v>31</v>
      </c>
      <c r="C1531" s="6" t="str">
        <f>VLOOKUP(Tabella1[[#This Row],[COD. OPERATORE]],Tabella3[],2,FALSE)</f>
        <v>MARISTELLA</v>
      </c>
      <c r="D1531" t="s">
        <v>16</v>
      </c>
      <c r="E1531" t="s">
        <v>280</v>
      </c>
      <c r="F1531">
        <v>8</v>
      </c>
      <c r="G1531" s="6" t="str">
        <f>VLOOKUP(Tabella1[[#This Row],[COD. MACCHINA]],Tabella35[],2,FALSE)</f>
        <v>MONTAGGIO RUOTE</v>
      </c>
      <c r="H1531">
        <v>1900</v>
      </c>
      <c r="I1531">
        <v>2620</v>
      </c>
      <c r="J1531" s="6">
        <f>Tabella1[[#This Row],[ASS. FINALI]]-Tabella1[[#This Row],[ASS.INIZIALI]]</f>
        <v>720</v>
      </c>
      <c r="K1531" t="s">
        <v>20</v>
      </c>
      <c r="M1531" s="6">
        <f>ROUNDDOWN(IF(Tabella1[[#This Row],[DOPPIO OPERATORE '[SI/NO']]]="SI",Tabella1[[#This Row],[DIFFERENZA]]/2,Tabella1[[#This Row],[DIFFERENZA]]),0)</f>
        <v>720</v>
      </c>
      <c r="O1531" s="6">
        <f>Tabella1[[#This Row],[DIFFERENZA EFFETTIVA SE DOPPIO OPERATORE]]-Tabella1[[#This Row],[SCARTI]]</f>
        <v>720</v>
      </c>
      <c r="P1531" s="4">
        <v>0.64583333333333337</v>
      </c>
      <c r="Q1531" s="4">
        <v>0.72916666666666663</v>
      </c>
      <c r="R1531" s="5">
        <f>Tabella1[[#This Row],[ORA FINE MATTINA]]-Tabella1[[#This Row],[ORA INIZIO MATTINA]]</f>
        <v>8.3333333333333259E-2</v>
      </c>
      <c r="S1531" s="4"/>
      <c r="T1531" s="4"/>
      <c r="U1531" s="5">
        <f>Tabella1[[#This Row],[ORA FINE POMERIGGIO]]-Tabella1[[#This Row],[ORA INIZIO POMERIGGIO]]</f>
        <v>0</v>
      </c>
      <c r="V1531" s="5">
        <f>Tabella1[[#This Row],[TOT. TEMPO POMERIGGIO]]+Tabella1[[#This Row],[TOT. TEMPO MATTINA]]</f>
        <v>8.3333333333333259E-2</v>
      </c>
      <c r="W1531" s="7">
        <f>((HOUR(Tabella1[[#This Row],[TOT. ORE]])*60)+MINUTE(Tabella1[[#This Row],[TOT. ORE]]))</f>
        <v>120</v>
      </c>
      <c r="Y1531" s="6">
        <f>Tabella1[[#This Row],[TOT. MINUTI]]-Tabella1[[#This Row],[FERMO MACCHINA]]</f>
        <v>120</v>
      </c>
      <c r="Z1531" s="6">
        <f>ROUNDDOWN(Tabella1[[#This Row],[DIFFERENZA EFFETTIVA - SCARTI]]/Tabella1[[#This Row],[TEMPO EFFETTIVO]]*60,0)</f>
        <v>360</v>
      </c>
    </row>
    <row r="1532" spans="1:27" x14ac:dyDescent="0.25">
      <c r="A1532" s="1">
        <v>44763</v>
      </c>
      <c r="B1532">
        <v>31</v>
      </c>
      <c r="C1532" s="6" t="str">
        <f>VLOOKUP(Tabella1[[#This Row],[COD. OPERATORE]],Tabella3[],2,FALSE)</f>
        <v>MARISTELLA</v>
      </c>
      <c r="D1532" t="s">
        <v>16</v>
      </c>
      <c r="E1532" t="s">
        <v>280</v>
      </c>
      <c r="F1532">
        <v>8</v>
      </c>
      <c r="G1532" s="6" t="str">
        <f>VLOOKUP(Tabella1[[#This Row],[COD. MACCHINA]],Tabella35[],2,FALSE)</f>
        <v>MONTAGGIO RUOTE</v>
      </c>
      <c r="H1532">
        <v>2620</v>
      </c>
      <c r="I1532">
        <v>4000</v>
      </c>
      <c r="J1532" s="6">
        <f>Tabella1[[#This Row],[ASS. FINALI]]-Tabella1[[#This Row],[ASS.INIZIALI]]</f>
        <v>1380</v>
      </c>
      <c r="K1532" t="s">
        <v>20</v>
      </c>
      <c r="M1532" s="6">
        <f>ROUNDDOWN(IF(Tabella1[[#This Row],[DOPPIO OPERATORE '[SI/NO']]]="SI",Tabella1[[#This Row],[DIFFERENZA]]/2,Tabella1[[#This Row],[DIFFERENZA]]),0)</f>
        <v>1380</v>
      </c>
      <c r="O1532" s="6">
        <f>Tabella1[[#This Row],[DIFFERENZA EFFETTIVA SE DOPPIO OPERATORE]]-Tabella1[[#This Row],[SCARTI]]</f>
        <v>1380</v>
      </c>
      <c r="P1532" s="4">
        <v>0.35416666666666669</v>
      </c>
      <c r="Q1532" s="4">
        <v>0.57291666666666663</v>
      </c>
      <c r="R1532" s="5">
        <f>Tabella1[[#This Row],[ORA FINE MATTINA]]-Tabella1[[#This Row],[ORA INIZIO MATTINA]]</f>
        <v>0.21874999999999994</v>
      </c>
      <c r="S1532" s="4"/>
      <c r="T1532" s="4"/>
      <c r="U1532" s="5">
        <f>Tabella1[[#This Row],[ORA FINE POMERIGGIO]]-Tabella1[[#This Row],[ORA INIZIO POMERIGGIO]]</f>
        <v>0</v>
      </c>
      <c r="V1532" s="5">
        <f>Tabella1[[#This Row],[TOT. TEMPO POMERIGGIO]]+Tabella1[[#This Row],[TOT. TEMPO MATTINA]]</f>
        <v>0.21874999999999994</v>
      </c>
      <c r="W1532" s="7">
        <f>((HOUR(Tabella1[[#This Row],[TOT. ORE]])*60)+MINUTE(Tabella1[[#This Row],[TOT. ORE]]))</f>
        <v>315</v>
      </c>
      <c r="Y1532" s="6">
        <f>Tabella1[[#This Row],[TOT. MINUTI]]-Tabella1[[#This Row],[FERMO MACCHINA]]</f>
        <v>315</v>
      </c>
      <c r="Z1532" s="6">
        <f>ROUNDDOWN(Tabella1[[#This Row],[DIFFERENZA EFFETTIVA - SCARTI]]/Tabella1[[#This Row],[TEMPO EFFETTIVO]]*60,0)</f>
        <v>262</v>
      </c>
    </row>
    <row r="1533" spans="1:27" x14ac:dyDescent="0.25">
      <c r="A1533" s="1">
        <v>44763</v>
      </c>
      <c r="B1533">
        <v>31</v>
      </c>
      <c r="C1533" s="6" t="str">
        <f>VLOOKUP(Tabella1[[#This Row],[COD. OPERATORE]],Tabella3[],2,FALSE)</f>
        <v>MARISTELLA</v>
      </c>
      <c r="D1533" t="s">
        <v>16</v>
      </c>
      <c r="E1533" t="s">
        <v>280</v>
      </c>
      <c r="F1533">
        <v>6</v>
      </c>
      <c r="G1533" s="6" t="str">
        <f>VLOOKUP(Tabella1[[#This Row],[COD. MACCHINA]],Tabella35[],2,FALSE)</f>
        <v>MSA matr.4319</v>
      </c>
      <c r="H1533">
        <v>623757</v>
      </c>
      <c r="I1533">
        <v>624675</v>
      </c>
      <c r="J1533" s="6">
        <f>Tabella1[[#This Row],[ASS. FINALI]]-Tabella1[[#This Row],[ASS.INIZIALI]]</f>
        <v>918</v>
      </c>
      <c r="K1533" t="s">
        <v>20</v>
      </c>
      <c r="M1533" s="6">
        <f>ROUNDDOWN(IF(Tabella1[[#This Row],[DOPPIO OPERATORE '[SI/NO']]]="SI",Tabella1[[#This Row],[DIFFERENZA]]/2,Tabella1[[#This Row],[DIFFERENZA]]),0)</f>
        <v>918</v>
      </c>
      <c r="O1533" s="6">
        <f>Tabella1[[#This Row],[DIFFERENZA EFFETTIVA SE DOPPIO OPERATORE]]-Tabella1[[#This Row],[SCARTI]]</f>
        <v>918</v>
      </c>
      <c r="P1533" s="4">
        <v>0.57291666666666663</v>
      </c>
      <c r="Q1533" s="4">
        <v>0.72916666666666663</v>
      </c>
      <c r="R1533" s="5">
        <f>Tabella1[[#This Row],[ORA FINE MATTINA]]-Tabella1[[#This Row],[ORA INIZIO MATTINA]]</f>
        <v>0.15625</v>
      </c>
      <c r="S1533" s="4"/>
      <c r="T1533" s="4"/>
      <c r="U1533" s="5">
        <f>Tabella1[[#This Row],[ORA FINE POMERIGGIO]]-Tabella1[[#This Row],[ORA INIZIO POMERIGGIO]]</f>
        <v>0</v>
      </c>
      <c r="V1533" s="5">
        <f>Tabella1[[#This Row],[TOT. TEMPO POMERIGGIO]]+Tabella1[[#This Row],[TOT. TEMPO MATTINA]]</f>
        <v>0.15625</v>
      </c>
      <c r="W1533" s="7">
        <f>((HOUR(Tabella1[[#This Row],[TOT. ORE]])*60)+MINUTE(Tabella1[[#This Row],[TOT. ORE]]))</f>
        <v>225</v>
      </c>
      <c r="Y1533" s="6">
        <f>Tabella1[[#This Row],[TOT. MINUTI]]-Tabella1[[#This Row],[FERMO MACCHINA]]</f>
        <v>225</v>
      </c>
      <c r="Z1533" s="6">
        <f>ROUNDDOWN(Tabella1[[#This Row],[DIFFERENZA EFFETTIVA - SCARTI]]/Tabella1[[#This Row],[TEMPO EFFETTIVO]]*60,0)</f>
        <v>244</v>
      </c>
    </row>
    <row r="1534" spans="1:27" x14ac:dyDescent="0.25">
      <c r="A1534" s="1">
        <v>44764</v>
      </c>
      <c r="B1534">
        <v>31</v>
      </c>
      <c r="C1534" s="6" t="str">
        <f>VLOOKUP(Tabella1[[#This Row],[COD. OPERATORE]],Tabella3[],2,FALSE)</f>
        <v>MARISTELLA</v>
      </c>
      <c r="D1534" t="s">
        <v>16</v>
      </c>
      <c r="E1534" t="s">
        <v>280</v>
      </c>
      <c r="F1534">
        <v>6</v>
      </c>
      <c r="G1534" s="6" t="str">
        <f>VLOOKUP(Tabella1[[#This Row],[COD. MACCHINA]],Tabella35[],2,FALSE)</f>
        <v>MSA matr.4319</v>
      </c>
      <c r="H1534">
        <v>624675</v>
      </c>
      <c r="I1534">
        <v>624815</v>
      </c>
      <c r="J1534" s="6">
        <f>Tabella1[[#This Row],[ASS. FINALI]]-Tabella1[[#This Row],[ASS.INIZIALI]]</f>
        <v>140</v>
      </c>
      <c r="K1534" t="s">
        <v>20</v>
      </c>
      <c r="M1534" s="6">
        <f>ROUNDDOWN(IF(Tabella1[[#This Row],[DOPPIO OPERATORE '[SI/NO']]]="SI",Tabella1[[#This Row],[DIFFERENZA]]/2,Tabella1[[#This Row],[DIFFERENZA]]),0)</f>
        <v>140</v>
      </c>
      <c r="O1534" s="6">
        <f>Tabella1[[#This Row],[DIFFERENZA EFFETTIVA SE DOPPIO OPERATORE]]-Tabella1[[#This Row],[SCARTI]]</f>
        <v>140</v>
      </c>
      <c r="P1534" s="4">
        <v>0.33333333333333331</v>
      </c>
      <c r="Q1534" s="4">
        <v>0.36805555555555558</v>
      </c>
      <c r="R1534" s="5">
        <f>Tabella1[[#This Row],[ORA FINE MATTINA]]-Tabella1[[#This Row],[ORA INIZIO MATTINA]]</f>
        <v>3.4722222222222265E-2</v>
      </c>
      <c r="S1534" s="4"/>
      <c r="T1534" s="4"/>
      <c r="U1534" s="5">
        <f>Tabella1[[#This Row],[ORA FINE POMERIGGIO]]-Tabella1[[#This Row],[ORA INIZIO POMERIGGIO]]</f>
        <v>0</v>
      </c>
      <c r="V1534" s="5">
        <f>Tabella1[[#This Row],[TOT. TEMPO POMERIGGIO]]+Tabella1[[#This Row],[TOT. TEMPO MATTINA]]</f>
        <v>3.4722222222222265E-2</v>
      </c>
      <c r="W1534" s="7">
        <f>((HOUR(Tabella1[[#This Row],[TOT. ORE]])*60)+MINUTE(Tabella1[[#This Row],[TOT. ORE]]))</f>
        <v>50</v>
      </c>
      <c r="Y1534" s="6">
        <f>Tabella1[[#This Row],[TOT. MINUTI]]-Tabella1[[#This Row],[FERMO MACCHINA]]</f>
        <v>50</v>
      </c>
      <c r="Z1534" s="6">
        <f>ROUNDDOWN(Tabella1[[#This Row],[DIFFERENZA EFFETTIVA - SCARTI]]/Tabella1[[#This Row],[TEMPO EFFETTIVO]]*60,0)</f>
        <v>168</v>
      </c>
    </row>
    <row r="1535" spans="1:27" x14ac:dyDescent="0.25">
      <c r="A1535" s="1">
        <v>44764</v>
      </c>
      <c r="B1535">
        <v>31</v>
      </c>
      <c r="C1535" s="6" t="str">
        <f>VLOOKUP(Tabella1[[#This Row],[COD. OPERATORE]],Tabella3[],2,FALSE)</f>
        <v>MARISTELLA</v>
      </c>
      <c r="D1535" t="s">
        <v>16</v>
      </c>
      <c r="E1535" t="s">
        <v>280</v>
      </c>
      <c r="F1535">
        <v>8</v>
      </c>
      <c r="G1535" s="6" t="str">
        <f>VLOOKUP(Tabella1[[#This Row],[COD. MACCHINA]],Tabella35[],2,FALSE)</f>
        <v>MONTAGGIO RUOTE</v>
      </c>
      <c r="H1535">
        <v>0</v>
      </c>
      <c r="I1535">
        <v>2500</v>
      </c>
      <c r="J1535" s="6">
        <f>Tabella1[[#This Row],[ASS. FINALI]]-Tabella1[[#This Row],[ASS.INIZIALI]]</f>
        <v>2500</v>
      </c>
      <c r="K1535" t="s">
        <v>20</v>
      </c>
      <c r="M1535" s="6">
        <f>ROUNDDOWN(IF(Tabella1[[#This Row],[DOPPIO OPERATORE '[SI/NO']]]="SI",Tabella1[[#This Row],[DIFFERENZA]]/2,Tabella1[[#This Row],[DIFFERENZA]]),0)</f>
        <v>2500</v>
      </c>
      <c r="O1535" s="6">
        <f>Tabella1[[#This Row],[DIFFERENZA EFFETTIVA SE DOPPIO OPERATORE]]-Tabella1[[#This Row],[SCARTI]]</f>
        <v>2500</v>
      </c>
      <c r="P1535" s="4">
        <v>0.36805555555555558</v>
      </c>
      <c r="Q1535" s="4">
        <v>0.71875</v>
      </c>
      <c r="R1535" s="5">
        <f>Tabella1[[#This Row],[ORA FINE MATTINA]]-Tabella1[[#This Row],[ORA INIZIO MATTINA]]</f>
        <v>0.35069444444444442</v>
      </c>
      <c r="S1535" s="4"/>
      <c r="T1535" s="4"/>
      <c r="U1535" s="5">
        <f>Tabella1[[#This Row],[ORA FINE POMERIGGIO]]-Tabella1[[#This Row],[ORA INIZIO POMERIGGIO]]</f>
        <v>0</v>
      </c>
      <c r="V1535" s="5">
        <f>Tabella1[[#This Row],[TOT. TEMPO POMERIGGIO]]+Tabella1[[#This Row],[TOT. TEMPO MATTINA]]</f>
        <v>0.35069444444444442</v>
      </c>
      <c r="W1535" s="7">
        <f>((HOUR(Tabella1[[#This Row],[TOT. ORE]])*60)+MINUTE(Tabella1[[#This Row],[TOT. ORE]]))</f>
        <v>505</v>
      </c>
      <c r="X1535">
        <v>15</v>
      </c>
      <c r="Y1535" s="6">
        <f>Tabella1[[#This Row],[TOT. MINUTI]]-Tabella1[[#This Row],[FERMO MACCHINA]]</f>
        <v>490</v>
      </c>
      <c r="Z1535" s="6">
        <f>ROUNDDOWN(Tabella1[[#This Row],[DIFFERENZA EFFETTIVA - SCARTI]]/Tabella1[[#This Row],[TEMPO EFFETTIVO]]*60,0)</f>
        <v>306</v>
      </c>
    </row>
    <row r="1536" spans="1:27" x14ac:dyDescent="0.25">
      <c r="A1536" s="1">
        <v>44767</v>
      </c>
      <c r="B1536">
        <v>31</v>
      </c>
      <c r="C1536" s="6" t="str">
        <f>VLOOKUP(Tabella1[[#This Row],[COD. OPERATORE]],Tabella3[],2,FALSE)</f>
        <v>MARISTELLA</v>
      </c>
      <c r="D1536" t="s">
        <v>16</v>
      </c>
      <c r="E1536" t="s">
        <v>280</v>
      </c>
      <c r="F1536">
        <v>8</v>
      </c>
      <c r="G1536" s="6" t="str">
        <f>VLOOKUP(Tabella1[[#This Row],[COD. MACCHINA]],Tabella35[],2,FALSE)</f>
        <v>MONTAGGIO RUOTE</v>
      </c>
      <c r="H1536">
        <v>2500</v>
      </c>
      <c r="I1536">
        <v>5140</v>
      </c>
      <c r="J1536" s="6">
        <f>Tabella1[[#This Row],[ASS. FINALI]]-Tabella1[[#This Row],[ASS.INIZIALI]]</f>
        <v>2640</v>
      </c>
      <c r="K1536" t="s">
        <v>20</v>
      </c>
      <c r="M1536" s="6">
        <f>ROUNDDOWN(IF(Tabella1[[#This Row],[DOPPIO OPERATORE '[SI/NO']]]="SI",Tabella1[[#This Row],[DIFFERENZA]]/2,Tabella1[[#This Row],[DIFFERENZA]]),0)</f>
        <v>2640</v>
      </c>
      <c r="O1536" s="6">
        <f>Tabella1[[#This Row],[DIFFERENZA EFFETTIVA SE DOPPIO OPERATORE]]-Tabella1[[#This Row],[SCARTI]]</f>
        <v>2640</v>
      </c>
      <c r="P1536" s="4">
        <v>0.33333333333333331</v>
      </c>
      <c r="Q1536" s="4">
        <v>0.72916666666666663</v>
      </c>
      <c r="R1536" s="5">
        <f>Tabella1[[#This Row],[ORA FINE MATTINA]]-Tabella1[[#This Row],[ORA INIZIO MATTINA]]</f>
        <v>0.39583333333333331</v>
      </c>
      <c r="S1536" s="4"/>
      <c r="T1536" s="4"/>
      <c r="U1536" s="5">
        <f>Tabella1[[#This Row],[ORA FINE POMERIGGIO]]-Tabella1[[#This Row],[ORA INIZIO POMERIGGIO]]</f>
        <v>0</v>
      </c>
      <c r="V1536" s="5">
        <f>Tabella1[[#This Row],[TOT. TEMPO POMERIGGIO]]+Tabella1[[#This Row],[TOT. TEMPO MATTINA]]</f>
        <v>0.39583333333333331</v>
      </c>
      <c r="W1536" s="7">
        <f>((HOUR(Tabella1[[#This Row],[TOT. ORE]])*60)+MINUTE(Tabella1[[#This Row],[TOT. ORE]]))</f>
        <v>570</v>
      </c>
      <c r="X1536">
        <v>60</v>
      </c>
      <c r="Y1536" s="6">
        <f>Tabella1[[#This Row],[TOT. MINUTI]]-Tabella1[[#This Row],[FERMO MACCHINA]]</f>
        <v>510</v>
      </c>
      <c r="Z1536" s="6">
        <f>ROUNDDOWN(Tabella1[[#This Row],[DIFFERENZA EFFETTIVA - SCARTI]]/Tabella1[[#This Row],[TEMPO EFFETTIVO]]*60,0)</f>
        <v>310</v>
      </c>
    </row>
    <row r="1537" spans="1:27" x14ac:dyDescent="0.25">
      <c r="A1537" s="1">
        <v>44767</v>
      </c>
      <c r="B1537">
        <v>31</v>
      </c>
      <c r="C1537" s="6" t="str">
        <f>VLOOKUP(Tabella1[[#This Row],[COD. OPERATORE]],Tabella3[],2,FALSE)</f>
        <v>MARISTELLA</v>
      </c>
      <c r="D1537" t="s">
        <v>16</v>
      </c>
      <c r="E1537" t="s">
        <v>280</v>
      </c>
      <c r="F1537">
        <v>8</v>
      </c>
      <c r="G1537" s="6" t="str">
        <f>VLOOKUP(Tabella1[[#This Row],[COD. MACCHINA]],Tabella35[],2,FALSE)</f>
        <v>MONTAGGIO RUOTE</v>
      </c>
      <c r="H1537">
        <v>5140</v>
      </c>
      <c r="I1537">
        <v>6000</v>
      </c>
      <c r="J1537" s="6">
        <f>Tabella1[[#This Row],[ASS. FINALI]]-Tabella1[[#This Row],[ASS.INIZIALI]]</f>
        <v>860</v>
      </c>
      <c r="K1537" t="s">
        <v>20</v>
      </c>
      <c r="M1537" s="6">
        <f>ROUNDDOWN(IF(Tabella1[[#This Row],[DOPPIO OPERATORE '[SI/NO']]]="SI",Tabella1[[#This Row],[DIFFERENZA]]/2,Tabella1[[#This Row],[DIFFERENZA]]),0)</f>
        <v>860</v>
      </c>
      <c r="O1537" s="6">
        <f>Tabella1[[#This Row],[DIFFERENZA EFFETTIVA SE DOPPIO OPERATORE]]-Tabella1[[#This Row],[SCARTI]]</f>
        <v>860</v>
      </c>
      <c r="P1537" s="4">
        <v>0.33333333333333331</v>
      </c>
      <c r="Q1537" s="4">
        <v>0.41666666666666669</v>
      </c>
      <c r="R1537" s="5">
        <f>Tabella1[[#This Row],[ORA FINE MATTINA]]-Tabella1[[#This Row],[ORA INIZIO MATTINA]]</f>
        <v>8.333333333333337E-2</v>
      </c>
      <c r="S1537" s="4"/>
      <c r="T1537" s="4"/>
      <c r="U1537" s="5">
        <f>Tabella1[[#This Row],[ORA FINE POMERIGGIO]]-Tabella1[[#This Row],[ORA INIZIO POMERIGGIO]]</f>
        <v>0</v>
      </c>
      <c r="V1537" s="5">
        <f>Tabella1[[#This Row],[TOT. TEMPO POMERIGGIO]]+Tabella1[[#This Row],[TOT. TEMPO MATTINA]]</f>
        <v>8.333333333333337E-2</v>
      </c>
      <c r="W1537" s="7">
        <f>((HOUR(Tabella1[[#This Row],[TOT. ORE]])*60)+MINUTE(Tabella1[[#This Row],[TOT. ORE]]))</f>
        <v>120</v>
      </c>
      <c r="Y1537" s="6">
        <f>Tabella1[[#This Row],[TOT. MINUTI]]-Tabella1[[#This Row],[FERMO MACCHINA]]</f>
        <v>120</v>
      </c>
      <c r="Z1537" s="6">
        <f>ROUNDDOWN(Tabella1[[#This Row],[DIFFERENZA EFFETTIVA - SCARTI]]/Tabella1[[#This Row],[TEMPO EFFETTIVO]]*60,0)</f>
        <v>430</v>
      </c>
    </row>
    <row r="1538" spans="1:27" x14ac:dyDescent="0.25">
      <c r="A1538" s="1">
        <v>44768</v>
      </c>
      <c r="B1538">
        <v>31</v>
      </c>
      <c r="C1538" s="6" t="str">
        <f>VLOOKUP(Tabella1[[#This Row],[COD. OPERATORE]],Tabella3[],2,FALSE)</f>
        <v>MARISTELLA</v>
      </c>
      <c r="D1538" t="s">
        <v>16</v>
      </c>
      <c r="E1538" t="s">
        <v>280</v>
      </c>
      <c r="F1538">
        <v>6</v>
      </c>
      <c r="G1538" s="6" t="str">
        <f>VLOOKUP(Tabella1[[#This Row],[COD. MACCHINA]],Tabella35[],2,FALSE)</f>
        <v>MSA matr.4319</v>
      </c>
      <c r="H1538">
        <v>624819</v>
      </c>
      <c r="I1538">
        <v>625826</v>
      </c>
      <c r="J1538" s="6">
        <f>Tabella1[[#This Row],[ASS. FINALI]]-Tabella1[[#This Row],[ASS.INIZIALI]]</f>
        <v>1007</v>
      </c>
      <c r="K1538" t="s">
        <v>20</v>
      </c>
      <c r="M1538" s="6">
        <f>ROUNDDOWN(IF(Tabella1[[#This Row],[DOPPIO OPERATORE '[SI/NO']]]="SI",Tabella1[[#This Row],[DIFFERENZA]]/2,Tabella1[[#This Row],[DIFFERENZA]]),0)</f>
        <v>1007</v>
      </c>
      <c r="O1538" s="6">
        <f>Tabella1[[#This Row],[DIFFERENZA EFFETTIVA SE DOPPIO OPERATORE]]-Tabella1[[#This Row],[SCARTI]]</f>
        <v>1007</v>
      </c>
      <c r="P1538" s="4">
        <v>0.41666666666666669</v>
      </c>
      <c r="Q1538" s="4">
        <v>0.5</v>
      </c>
      <c r="R1538" s="5">
        <f>Tabella1[[#This Row],[ORA FINE MATTINA]]-Tabella1[[#This Row],[ORA INIZIO MATTINA]]</f>
        <v>8.3333333333333315E-2</v>
      </c>
      <c r="S1538" s="4">
        <v>0.5625</v>
      </c>
      <c r="T1538" s="4">
        <v>0.68055555555555547</v>
      </c>
      <c r="U1538" s="5">
        <f>Tabella1[[#This Row],[ORA FINE POMERIGGIO]]-Tabella1[[#This Row],[ORA INIZIO POMERIGGIO]]</f>
        <v>0.11805555555555547</v>
      </c>
      <c r="V1538" s="5">
        <f>Tabella1[[#This Row],[TOT. TEMPO POMERIGGIO]]+Tabella1[[#This Row],[TOT. TEMPO MATTINA]]</f>
        <v>0.20138888888888878</v>
      </c>
      <c r="W1538" s="7">
        <f>((HOUR(Tabella1[[#This Row],[TOT. ORE]])*60)+MINUTE(Tabella1[[#This Row],[TOT. ORE]]))</f>
        <v>290</v>
      </c>
      <c r="Y1538" s="6">
        <f>Tabella1[[#This Row],[TOT. MINUTI]]-Tabella1[[#This Row],[FERMO MACCHINA]]</f>
        <v>290</v>
      </c>
      <c r="Z1538" s="6">
        <f>ROUNDDOWN(Tabella1[[#This Row],[DIFFERENZA EFFETTIVA - SCARTI]]/Tabella1[[#This Row],[TEMPO EFFETTIVO]]*60,0)</f>
        <v>208</v>
      </c>
    </row>
    <row r="1539" spans="1:27" x14ac:dyDescent="0.25">
      <c r="A1539" s="1">
        <v>44762</v>
      </c>
      <c r="B1539">
        <v>2</v>
      </c>
      <c r="C1539" s="6" t="str">
        <f>VLOOKUP(Tabella1[[#This Row],[COD. OPERATORE]],Tabella3[],2,FALSE)</f>
        <v>DAVIDE</v>
      </c>
      <c r="D1539" t="s">
        <v>74</v>
      </c>
      <c r="E1539" t="s">
        <v>292</v>
      </c>
      <c r="F1539">
        <v>4</v>
      </c>
      <c r="G1539" s="6" t="str">
        <f>VLOOKUP(Tabella1[[#This Row],[COD. MACCHINA]],Tabella35[],2,FALSE)</f>
        <v>LASER VERDE</v>
      </c>
      <c r="H1539">
        <v>2505</v>
      </c>
      <c r="I1539">
        <v>3091</v>
      </c>
      <c r="J1539" s="6">
        <f>Tabella1[[#This Row],[ASS. FINALI]]-Tabella1[[#This Row],[ASS.INIZIALI]]</f>
        <v>586</v>
      </c>
      <c r="K1539" t="s">
        <v>20</v>
      </c>
      <c r="M1539" s="6">
        <f>ROUNDDOWN(IF(Tabella1[[#This Row],[DOPPIO OPERATORE '[SI/NO']]]="SI",Tabella1[[#This Row],[DIFFERENZA]]/2,Tabella1[[#This Row],[DIFFERENZA]]),0)</f>
        <v>586</v>
      </c>
      <c r="O1539" s="6">
        <f>Tabella1[[#This Row],[DIFFERENZA EFFETTIVA SE DOPPIO OPERATORE]]-Tabella1[[#This Row],[SCARTI]]</f>
        <v>586</v>
      </c>
      <c r="P1539" s="4">
        <v>0.60416666666666663</v>
      </c>
      <c r="Q1539" s="4">
        <v>0.75</v>
      </c>
      <c r="R1539" s="5">
        <f>Tabella1[[#This Row],[ORA FINE MATTINA]]-Tabella1[[#This Row],[ORA INIZIO MATTINA]]</f>
        <v>0.14583333333333337</v>
      </c>
      <c r="S1539" s="4"/>
      <c r="T1539" s="4"/>
      <c r="U1539" s="5">
        <f>Tabella1[[#This Row],[ORA FINE POMERIGGIO]]-Tabella1[[#This Row],[ORA INIZIO POMERIGGIO]]</f>
        <v>0</v>
      </c>
      <c r="V1539" s="5">
        <f>Tabella1[[#This Row],[TOT. TEMPO POMERIGGIO]]+Tabella1[[#This Row],[TOT. TEMPO MATTINA]]</f>
        <v>0.14583333333333337</v>
      </c>
      <c r="W1539" s="7">
        <f>((HOUR(Tabella1[[#This Row],[TOT. ORE]])*60)+MINUTE(Tabella1[[#This Row],[TOT. ORE]]))</f>
        <v>210</v>
      </c>
      <c r="Y1539" s="6">
        <f>Tabella1[[#This Row],[TOT. MINUTI]]-Tabella1[[#This Row],[FERMO MACCHINA]]</f>
        <v>210</v>
      </c>
      <c r="Z1539" s="6">
        <f>ROUNDDOWN(Tabella1[[#This Row],[DIFFERENZA EFFETTIVA - SCARTI]]/Tabella1[[#This Row],[TEMPO EFFETTIVO]]*60,0)</f>
        <v>167</v>
      </c>
    </row>
    <row r="1540" spans="1:27" x14ac:dyDescent="0.25">
      <c r="A1540" s="1">
        <v>44763</v>
      </c>
      <c r="B1540">
        <v>2</v>
      </c>
      <c r="C1540" s="6" t="str">
        <f>VLOOKUP(Tabella1[[#This Row],[COD. OPERATORE]],Tabella3[],2,FALSE)</f>
        <v>DAVIDE</v>
      </c>
      <c r="D1540" t="s">
        <v>74</v>
      </c>
      <c r="E1540" t="s">
        <v>292</v>
      </c>
      <c r="F1540">
        <v>4</v>
      </c>
      <c r="G1540" s="6" t="str">
        <f>VLOOKUP(Tabella1[[#This Row],[COD. MACCHINA]],Tabella35[],2,FALSE)</f>
        <v>LASER VERDE</v>
      </c>
      <c r="H1540">
        <v>3091</v>
      </c>
      <c r="I1540">
        <v>3759</v>
      </c>
      <c r="J1540" s="6">
        <f>Tabella1[[#This Row],[ASS. FINALI]]-Tabella1[[#This Row],[ASS.INIZIALI]]</f>
        <v>668</v>
      </c>
      <c r="K1540" t="s">
        <v>20</v>
      </c>
      <c r="M1540" s="6">
        <f>ROUNDDOWN(IF(Tabella1[[#This Row],[DOPPIO OPERATORE '[SI/NO']]]="SI",Tabella1[[#This Row],[DIFFERENZA]]/2,Tabella1[[#This Row],[DIFFERENZA]]),0)</f>
        <v>668</v>
      </c>
      <c r="O1540" s="6">
        <f>Tabella1[[#This Row],[DIFFERENZA EFFETTIVA SE DOPPIO OPERATORE]]-Tabella1[[#This Row],[SCARTI]]</f>
        <v>668</v>
      </c>
      <c r="P1540" s="4">
        <v>0.33333333333333331</v>
      </c>
      <c r="Q1540" s="4">
        <v>0.5</v>
      </c>
      <c r="R1540" s="5">
        <f>Tabella1[[#This Row],[ORA FINE MATTINA]]-Tabella1[[#This Row],[ORA INIZIO MATTINA]]</f>
        <v>0.16666666666666669</v>
      </c>
      <c r="S1540" s="4"/>
      <c r="T1540" s="4"/>
      <c r="U1540" s="5">
        <f>Tabella1[[#This Row],[ORA FINE POMERIGGIO]]-Tabella1[[#This Row],[ORA INIZIO POMERIGGIO]]</f>
        <v>0</v>
      </c>
      <c r="V1540" s="5">
        <f>Tabella1[[#This Row],[TOT. TEMPO POMERIGGIO]]+Tabella1[[#This Row],[TOT. TEMPO MATTINA]]</f>
        <v>0.16666666666666669</v>
      </c>
      <c r="W1540" s="7">
        <f>((HOUR(Tabella1[[#This Row],[TOT. ORE]])*60)+MINUTE(Tabella1[[#This Row],[TOT. ORE]]))</f>
        <v>240</v>
      </c>
      <c r="Y1540" s="6">
        <f>Tabella1[[#This Row],[TOT. MINUTI]]-Tabella1[[#This Row],[FERMO MACCHINA]]</f>
        <v>240</v>
      </c>
      <c r="Z1540" s="6">
        <f>ROUNDDOWN(Tabella1[[#This Row],[DIFFERENZA EFFETTIVA - SCARTI]]/Tabella1[[#This Row],[TEMPO EFFETTIVO]]*60,0)</f>
        <v>167</v>
      </c>
      <c r="AA1540" t="s">
        <v>510</v>
      </c>
    </row>
    <row r="1541" spans="1:27" x14ac:dyDescent="0.25">
      <c r="A1541" s="1">
        <v>44763</v>
      </c>
      <c r="B1541">
        <v>2</v>
      </c>
      <c r="C1541" s="6" t="str">
        <f>VLOOKUP(Tabella1[[#This Row],[COD. OPERATORE]],Tabella3[],2,FALSE)</f>
        <v>DAVIDE</v>
      </c>
      <c r="D1541" t="s">
        <v>74</v>
      </c>
      <c r="E1541" t="s">
        <v>73</v>
      </c>
      <c r="F1541" t="s">
        <v>64</v>
      </c>
      <c r="G1541" s="6" t="str">
        <f>VLOOKUP(Tabella1[[#This Row],[COD. MACCHINA]],Tabella35[],2,FALSE)</f>
        <v>MANUALE</v>
      </c>
      <c r="H1541">
        <v>1240</v>
      </c>
      <c r="I1541">
        <v>1250</v>
      </c>
      <c r="J1541" s="6">
        <f>Tabella1[[#This Row],[ASS. FINALI]]-Tabella1[[#This Row],[ASS.INIZIALI]]</f>
        <v>10</v>
      </c>
      <c r="K1541" t="s">
        <v>20</v>
      </c>
      <c r="M1541" s="6">
        <f>ROUNDDOWN(IF(Tabella1[[#This Row],[DOPPIO OPERATORE '[SI/NO']]]="SI",Tabella1[[#This Row],[DIFFERENZA]]/2,Tabella1[[#This Row],[DIFFERENZA]]),0)</f>
        <v>10</v>
      </c>
      <c r="O1541" s="6">
        <f>Tabella1[[#This Row],[DIFFERENZA EFFETTIVA SE DOPPIO OPERATORE]]-Tabella1[[#This Row],[SCARTI]]</f>
        <v>10</v>
      </c>
      <c r="P1541" s="4">
        <v>0.58333333333333337</v>
      </c>
      <c r="Q1541" s="4">
        <v>0.59375</v>
      </c>
      <c r="R1541" s="5">
        <f>Tabella1[[#This Row],[ORA FINE MATTINA]]-Tabella1[[#This Row],[ORA INIZIO MATTINA]]</f>
        <v>1.041666666666663E-2</v>
      </c>
      <c r="S1541" s="4"/>
      <c r="T1541" s="4"/>
      <c r="U1541" s="5">
        <f>Tabella1[[#This Row],[ORA FINE POMERIGGIO]]-Tabella1[[#This Row],[ORA INIZIO POMERIGGIO]]</f>
        <v>0</v>
      </c>
      <c r="V1541" s="5">
        <f>Tabella1[[#This Row],[TOT. TEMPO POMERIGGIO]]+Tabella1[[#This Row],[TOT. TEMPO MATTINA]]</f>
        <v>1.041666666666663E-2</v>
      </c>
      <c r="W1541" s="7">
        <f>((HOUR(Tabella1[[#This Row],[TOT. ORE]])*60)+MINUTE(Tabella1[[#This Row],[TOT. ORE]]))</f>
        <v>15</v>
      </c>
      <c r="Y1541" s="6">
        <f>Tabella1[[#This Row],[TOT. MINUTI]]-Tabella1[[#This Row],[FERMO MACCHINA]]</f>
        <v>15</v>
      </c>
      <c r="Z1541" s="6">
        <f>ROUNDDOWN(Tabella1[[#This Row],[DIFFERENZA EFFETTIVA - SCARTI]]/Tabella1[[#This Row],[TEMPO EFFETTIVO]]*60,0)</f>
        <v>40</v>
      </c>
      <c r="AA1541" t="s">
        <v>510</v>
      </c>
    </row>
    <row r="1542" spans="1:27" x14ac:dyDescent="0.25">
      <c r="A1542" s="1">
        <v>44672</v>
      </c>
      <c r="B1542">
        <v>2</v>
      </c>
      <c r="C1542" s="6" t="str">
        <f>VLOOKUP(Tabella1[[#This Row],[COD. OPERATORE]],Tabella3[],2,FALSE)</f>
        <v>DAVIDE</v>
      </c>
      <c r="D1542" t="s">
        <v>56</v>
      </c>
      <c r="E1542" t="s">
        <v>71</v>
      </c>
      <c r="F1542" t="s">
        <v>64</v>
      </c>
      <c r="G1542" s="6" t="str">
        <f>VLOOKUP(Tabella1[[#This Row],[COD. MACCHINA]],Tabella35[],2,FALSE)</f>
        <v>MANUALE</v>
      </c>
      <c r="H1542">
        <v>0</v>
      </c>
      <c r="I1542">
        <v>500</v>
      </c>
      <c r="J1542" s="6">
        <f>Tabella1[[#This Row],[ASS. FINALI]]-Tabella1[[#This Row],[ASS.INIZIALI]]</f>
        <v>500</v>
      </c>
      <c r="K1542" t="s">
        <v>58</v>
      </c>
      <c r="L1542" t="s">
        <v>509</v>
      </c>
      <c r="M1542" s="6">
        <f>ROUNDDOWN(IF(Tabella1[[#This Row],[DOPPIO OPERATORE '[SI/NO']]]="SI",Tabella1[[#This Row],[DIFFERENZA]]/2,Tabella1[[#This Row],[DIFFERENZA]]),0)</f>
        <v>250</v>
      </c>
      <c r="O1542" s="6">
        <f>Tabella1[[#This Row],[DIFFERENZA EFFETTIVA SE DOPPIO OPERATORE]]-Tabella1[[#This Row],[SCARTI]]</f>
        <v>250</v>
      </c>
      <c r="P1542" s="4">
        <v>0.59375</v>
      </c>
      <c r="Q1542" s="4">
        <v>0.75</v>
      </c>
      <c r="R1542" s="5">
        <f>Tabella1[[#This Row],[ORA FINE MATTINA]]-Tabella1[[#This Row],[ORA INIZIO MATTINA]]</f>
        <v>0.15625</v>
      </c>
      <c r="S1542" s="4"/>
      <c r="T1542" s="4"/>
      <c r="U1542" s="5">
        <f>Tabella1[[#This Row],[ORA FINE POMERIGGIO]]-Tabella1[[#This Row],[ORA INIZIO POMERIGGIO]]</f>
        <v>0</v>
      </c>
      <c r="V1542" s="5">
        <f>Tabella1[[#This Row],[TOT. TEMPO POMERIGGIO]]+Tabella1[[#This Row],[TOT. TEMPO MATTINA]]</f>
        <v>0.15625</v>
      </c>
      <c r="W1542" s="7">
        <f>((HOUR(Tabella1[[#This Row],[TOT. ORE]])*60)+MINUTE(Tabella1[[#This Row],[TOT. ORE]]))</f>
        <v>225</v>
      </c>
      <c r="Y1542" s="6">
        <f>Tabella1[[#This Row],[TOT. MINUTI]]-Tabella1[[#This Row],[FERMO MACCHINA]]</f>
        <v>225</v>
      </c>
      <c r="Z1542" s="6">
        <f>ROUNDDOWN(Tabella1[[#This Row],[DIFFERENZA EFFETTIVA - SCARTI]]/Tabella1[[#This Row],[TEMPO EFFETTIVO]]*60,0)</f>
        <v>66</v>
      </c>
    </row>
    <row r="1543" spans="1:27" x14ac:dyDescent="0.25">
      <c r="A1543" s="1">
        <v>44764</v>
      </c>
      <c r="B1543">
        <v>2</v>
      </c>
      <c r="C1543" s="6" t="str">
        <f>VLOOKUP(Tabella1[[#This Row],[COD. OPERATORE]],Tabella3[],2,FALSE)</f>
        <v>DAVIDE</v>
      </c>
      <c r="D1543" t="s">
        <v>56</v>
      </c>
      <c r="E1543" t="s">
        <v>71</v>
      </c>
      <c r="F1543" t="s">
        <v>64</v>
      </c>
      <c r="G1543" s="6" t="str">
        <f>VLOOKUP(Tabella1[[#This Row],[COD. MACCHINA]],Tabella35[],2,FALSE)</f>
        <v>MANUALE</v>
      </c>
      <c r="H1543">
        <v>500</v>
      </c>
      <c r="I1543">
        <v>1620</v>
      </c>
      <c r="J1543" s="6">
        <f>Tabella1[[#This Row],[ASS. FINALI]]-Tabella1[[#This Row],[ASS.INIZIALI]]</f>
        <v>1120</v>
      </c>
      <c r="K1543" t="s">
        <v>20</v>
      </c>
      <c r="M1543" s="6">
        <f>ROUNDDOWN(IF(Tabella1[[#This Row],[DOPPIO OPERATORE '[SI/NO']]]="SI",Tabella1[[#This Row],[DIFFERENZA]]/2,Tabella1[[#This Row],[DIFFERENZA]]),0)</f>
        <v>1120</v>
      </c>
      <c r="O1543" s="6">
        <f>Tabella1[[#This Row],[DIFFERENZA EFFETTIVA SE DOPPIO OPERATORE]]-Tabella1[[#This Row],[SCARTI]]</f>
        <v>1120</v>
      </c>
      <c r="P1543" s="4">
        <v>0.33333333333333331</v>
      </c>
      <c r="Q1543" s="4">
        <v>0.45833333333333331</v>
      </c>
      <c r="R1543" s="5">
        <f>Tabella1[[#This Row],[ORA FINE MATTINA]]-Tabella1[[#This Row],[ORA INIZIO MATTINA]]</f>
        <v>0.125</v>
      </c>
      <c r="S1543" s="4"/>
      <c r="T1543" s="4"/>
      <c r="U1543" s="5">
        <f>Tabella1[[#This Row],[ORA FINE POMERIGGIO]]-Tabella1[[#This Row],[ORA INIZIO POMERIGGIO]]</f>
        <v>0</v>
      </c>
      <c r="V1543" s="5">
        <f>Tabella1[[#This Row],[TOT. TEMPO POMERIGGIO]]+Tabella1[[#This Row],[TOT. TEMPO MATTINA]]</f>
        <v>0.125</v>
      </c>
      <c r="W1543" s="7">
        <f>((HOUR(Tabella1[[#This Row],[TOT. ORE]])*60)+MINUTE(Tabella1[[#This Row],[TOT. ORE]]))</f>
        <v>180</v>
      </c>
      <c r="Y1543" s="6">
        <f>Tabella1[[#This Row],[TOT. MINUTI]]-Tabella1[[#This Row],[FERMO MACCHINA]]</f>
        <v>180</v>
      </c>
      <c r="Z1543" s="6">
        <f>ROUNDDOWN(Tabella1[[#This Row],[DIFFERENZA EFFETTIVA - SCARTI]]/Tabella1[[#This Row],[TEMPO EFFETTIVO]]*60,0)</f>
        <v>373</v>
      </c>
    </row>
    <row r="1544" spans="1:27" x14ac:dyDescent="0.25">
      <c r="A1544" s="1">
        <v>44767</v>
      </c>
      <c r="B1544">
        <v>2</v>
      </c>
      <c r="C1544" s="6" t="str">
        <f>VLOOKUP(Tabella1[[#This Row],[COD. OPERATORE]],Tabella3[],2,FALSE)</f>
        <v>DAVIDE</v>
      </c>
      <c r="D1544" t="s">
        <v>56</v>
      </c>
      <c r="E1544" t="s">
        <v>73</v>
      </c>
      <c r="F1544" t="s">
        <v>64</v>
      </c>
      <c r="G1544" s="6" t="str">
        <f>VLOOKUP(Tabella1[[#This Row],[COD. MACCHINA]],Tabella35[],2,FALSE)</f>
        <v>MANUALE</v>
      </c>
      <c r="H1544">
        <v>1250</v>
      </c>
      <c r="I1544">
        <v>2000</v>
      </c>
      <c r="J1544" s="6">
        <f>Tabella1[[#This Row],[ASS. FINALI]]-Tabella1[[#This Row],[ASS.INIZIALI]]</f>
        <v>750</v>
      </c>
      <c r="K1544" t="s">
        <v>20</v>
      </c>
      <c r="M1544" s="6">
        <f>ROUNDDOWN(IF(Tabella1[[#This Row],[DOPPIO OPERATORE '[SI/NO']]]="SI",Tabella1[[#This Row],[DIFFERENZA]]/2,Tabella1[[#This Row],[DIFFERENZA]]),0)</f>
        <v>750</v>
      </c>
      <c r="O1544" s="6">
        <f>Tabella1[[#This Row],[DIFFERENZA EFFETTIVA SE DOPPIO OPERATORE]]-Tabella1[[#This Row],[SCARTI]]</f>
        <v>750</v>
      </c>
      <c r="P1544" s="4">
        <v>0.40972222222222227</v>
      </c>
      <c r="Q1544" s="4">
        <v>0.5</v>
      </c>
      <c r="R1544" s="5">
        <f>Tabella1[[#This Row],[ORA FINE MATTINA]]-Tabella1[[#This Row],[ORA INIZIO MATTINA]]</f>
        <v>9.0277777777777735E-2</v>
      </c>
      <c r="S1544" s="4">
        <v>0.58333333333333337</v>
      </c>
      <c r="T1544" s="4">
        <v>0.64583333333333337</v>
      </c>
      <c r="U1544" s="5">
        <f>Tabella1[[#This Row],[ORA FINE POMERIGGIO]]-Tabella1[[#This Row],[ORA INIZIO POMERIGGIO]]</f>
        <v>6.25E-2</v>
      </c>
      <c r="V1544" s="5">
        <f>Tabella1[[#This Row],[TOT. TEMPO POMERIGGIO]]+Tabella1[[#This Row],[TOT. TEMPO MATTINA]]</f>
        <v>0.15277777777777773</v>
      </c>
      <c r="W1544" s="7">
        <f>((HOUR(Tabella1[[#This Row],[TOT. ORE]])*60)+MINUTE(Tabella1[[#This Row],[TOT. ORE]]))</f>
        <v>220</v>
      </c>
      <c r="Y1544" s="6">
        <f>Tabella1[[#This Row],[TOT. MINUTI]]-Tabella1[[#This Row],[FERMO MACCHINA]]</f>
        <v>220</v>
      </c>
      <c r="Z1544" s="6">
        <f>ROUNDDOWN(Tabella1[[#This Row],[DIFFERENZA EFFETTIVA - SCARTI]]/Tabella1[[#This Row],[TEMPO EFFETTIVO]]*60,0)</f>
        <v>204</v>
      </c>
      <c r="AA1544" t="s">
        <v>510</v>
      </c>
    </row>
    <row r="1545" spans="1:27" x14ac:dyDescent="0.25">
      <c r="A1545" s="1">
        <v>44767</v>
      </c>
      <c r="B1545">
        <v>2</v>
      </c>
      <c r="C1545" s="6" t="str">
        <f>VLOOKUP(Tabella1[[#This Row],[COD. OPERATORE]],Tabella3[],2,FALSE)</f>
        <v>DAVIDE</v>
      </c>
      <c r="D1545" t="s">
        <v>54</v>
      </c>
      <c r="E1545" t="s">
        <v>487</v>
      </c>
      <c r="G1545" s="6" t="e">
        <f>VLOOKUP(Tabella1[[#This Row],[COD. MACCHINA]],Tabella35[],2,FALSE)</f>
        <v>#N/A</v>
      </c>
      <c r="H1545">
        <v>0</v>
      </c>
      <c r="I1545">
        <v>1800</v>
      </c>
      <c r="J1545" s="6">
        <f>Tabella1[[#This Row],[ASS. FINALI]]-Tabella1[[#This Row],[ASS.INIZIALI]]</f>
        <v>1800</v>
      </c>
      <c r="K1545" t="s">
        <v>20</v>
      </c>
      <c r="M1545" s="6">
        <f>ROUNDDOWN(IF(Tabella1[[#This Row],[DOPPIO OPERATORE '[SI/NO']]]="SI",Tabella1[[#This Row],[DIFFERENZA]]/2,Tabella1[[#This Row],[DIFFERENZA]]),0)</f>
        <v>1800</v>
      </c>
      <c r="O1545" s="6">
        <f>Tabella1[[#This Row],[DIFFERENZA EFFETTIVA SE DOPPIO OPERATORE]]-Tabella1[[#This Row],[SCARTI]]</f>
        <v>1800</v>
      </c>
      <c r="P1545" s="4">
        <v>0.65277777777777779</v>
      </c>
      <c r="Q1545" s="4">
        <v>0.75</v>
      </c>
      <c r="R1545" s="5">
        <f>Tabella1[[#This Row],[ORA FINE MATTINA]]-Tabella1[[#This Row],[ORA INIZIO MATTINA]]</f>
        <v>9.722222222222221E-2</v>
      </c>
      <c r="S1545" s="4"/>
      <c r="T1545" s="4"/>
      <c r="U1545" s="5">
        <f>Tabella1[[#This Row],[ORA FINE POMERIGGIO]]-Tabella1[[#This Row],[ORA INIZIO POMERIGGIO]]</f>
        <v>0</v>
      </c>
      <c r="V1545" s="5">
        <f>Tabella1[[#This Row],[TOT. TEMPO POMERIGGIO]]+Tabella1[[#This Row],[TOT. TEMPO MATTINA]]</f>
        <v>9.722222222222221E-2</v>
      </c>
      <c r="W1545" s="7">
        <f>((HOUR(Tabella1[[#This Row],[TOT. ORE]])*60)+MINUTE(Tabella1[[#This Row],[TOT. ORE]]))</f>
        <v>140</v>
      </c>
      <c r="Y1545" s="6">
        <f>Tabella1[[#This Row],[TOT. MINUTI]]-Tabella1[[#This Row],[FERMO MACCHINA]]</f>
        <v>140</v>
      </c>
      <c r="Z1545" s="6">
        <f>ROUNDDOWN(Tabella1[[#This Row],[DIFFERENZA EFFETTIVA - SCARTI]]/Tabella1[[#This Row],[TEMPO EFFETTIVO]]*60,0)</f>
        <v>771</v>
      </c>
      <c r="AA1545" t="s">
        <v>510</v>
      </c>
    </row>
    <row r="1546" spans="1:27" x14ac:dyDescent="0.25">
      <c r="A1546" s="1">
        <v>44767</v>
      </c>
      <c r="B1546">
        <v>1</v>
      </c>
      <c r="C1546" s="6" t="str">
        <f>VLOOKUP(Tabella1[[#This Row],[COD. OPERATORE]],Tabella3[],2,FALSE)</f>
        <v>ROBY</v>
      </c>
      <c r="D1546" t="s">
        <v>56</v>
      </c>
      <c r="E1546" t="s">
        <v>71</v>
      </c>
      <c r="F1546" t="s">
        <v>64</v>
      </c>
      <c r="G1546" s="6" t="str">
        <f>VLOOKUP(Tabella1[[#This Row],[COD. MACCHINA]],Tabella35[],2,FALSE)</f>
        <v>MANUALE</v>
      </c>
      <c r="H1546">
        <v>128</v>
      </c>
      <c r="I1546">
        <v>250</v>
      </c>
      <c r="J1546" s="6">
        <f>Tabella1[[#This Row],[ASS. FINALI]]-Tabella1[[#This Row],[ASS.INIZIALI]]</f>
        <v>122</v>
      </c>
      <c r="K1546" t="s">
        <v>20</v>
      </c>
      <c r="M1546" s="6">
        <f>ROUNDDOWN(IF(Tabella1[[#This Row],[DOPPIO OPERATORE '[SI/NO']]]="SI",Tabella1[[#This Row],[DIFFERENZA]]/2,Tabella1[[#This Row],[DIFFERENZA]]),0)</f>
        <v>122</v>
      </c>
      <c r="O1546" s="6">
        <f>Tabella1[[#This Row],[DIFFERENZA EFFETTIVA SE DOPPIO OPERATORE]]-Tabella1[[#This Row],[SCARTI]]</f>
        <v>122</v>
      </c>
      <c r="P1546" s="4">
        <v>0.3659722222222222</v>
      </c>
      <c r="Q1546" s="4">
        <v>0.40972222222222227</v>
      </c>
      <c r="R1546" s="5">
        <f>Tabella1[[#This Row],[ORA FINE MATTINA]]-Tabella1[[#This Row],[ORA INIZIO MATTINA]]</f>
        <v>4.3750000000000067E-2</v>
      </c>
      <c r="S1546" s="4"/>
      <c r="T1546" s="4"/>
      <c r="U1546" s="5">
        <f>Tabella1[[#This Row],[ORA FINE POMERIGGIO]]-Tabella1[[#This Row],[ORA INIZIO POMERIGGIO]]</f>
        <v>0</v>
      </c>
      <c r="V1546" s="5">
        <f>Tabella1[[#This Row],[TOT. TEMPO POMERIGGIO]]+Tabella1[[#This Row],[TOT. TEMPO MATTINA]]</f>
        <v>4.3750000000000067E-2</v>
      </c>
      <c r="W1546" s="7">
        <f>((HOUR(Tabella1[[#This Row],[TOT. ORE]])*60)+MINUTE(Tabella1[[#This Row],[TOT. ORE]]))</f>
        <v>63</v>
      </c>
      <c r="Y1546" s="6">
        <f>Tabella1[[#This Row],[TOT. MINUTI]]-Tabella1[[#This Row],[FERMO MACCHINA]]</f>
        <v>63</v>
      </c>
      <c r="Z1546" s="6">
        <f>ROUNDDOWN(Tabella1[[#This Row],[DIFFERENZA EFFETTIVA - SCARTI]]/Tabella1[[#This Row],[TEMPO EFFETTIVO]]*60,0)</f>
        <v>116</v>
      </c>
    </row>
    <row r="1547" spans="1:27" x14ac:dyDescent="0.25">
      <c r="A1547" s="1">
        <v>44767</v>
      </c>
      <c r="B1547">
        <v>1</v>
      </c>
      <c r="C1547" s="6" t="str">
        <f>VLOOKUP(Tabella1[[#This Row],[COD. OPERATORE]],Tabella3[],2,FALSE)</f>
        <v>ROBY</v>
      </c>
      <c r="D1547" t="s">
        <v>165</v>
      </c>
      <c r="E1547" t="s">
        <v>511</v>
      </c>
      <c r="F1547">
        <v>1</v>
      </c>
      <c r="G1547" s="6" t="str">
        <f>VLOOKUP(Tabella1[[#This Row],[COD. MACCHINA]],Tabella35[],2,FALSE)</f>
        <v>TRAPANO A COLONNA</v>
      </c>
      <c r="H1547">
        <v>50</v>
      </c>
      <c r="I1547">
        <v>294</v>
      </c>
      <c r="J1547" s="6">
        <f>Tabella1[[#This Row],[ASS. FINALI]]-Tabella1[[#This Row],[ASS.INIZIALI]]</f>
        <v>244</v>
      </c>
      <c r="K1547" t="s">
        <v>20</v>
      </c>
      <c r="M1547" s="6">
        <f>ROUNDDOWN(IF(Tabella1[[#This Row],[DOPPIO OPERATORE '[SI/NO']]]="SI",Tabella1[[#This Row],[DIFFERENZA]]/2,Tabella1[[#This Row],[DIFFERENZA]]),0)</f>
        <v>244</v>
      </c>
      <c r="O1547" s="6">
        <f>Tabella1[[#This Row],[DIFFERENZA EFFETTIVA SE DOPPIO OPERATORE]]-Tabella1[[#This Row],[SCARTI]]</f>
        <v>244</v>
      </c>
      <c r="P1547" s="4">
        <v>0.4201388888888889</v>
      </c>
      <c r="Q1547" s="4">
        <v>0.47569444444444442</v>
      </c>
      <c r="R1547" s="5">
        <f>Tabella1[[#This Row],[ORA FINE MATTINA]]-Tabella1[[#This Row],[ORA INIZIO MATTINA]]</f>
        <v>5.5555555555555525E-2</v>
      </c>
      <c r="S1547" s="4"/>
      <c r="T1547" s="4"/>
      <c r="U1547" s="5">
        <f>Tabella1[[#This Row],[ORA FINE POMERIGGIO]]-Tabella1[[#This Row],[ORA INIZIO POMERIGGIO]]</f>
        <v>0</v>
      </c>
      <c r="V1547" s="5">
        <f>Tabella1[[#This Row],[TOT. TEMPO POMERIGGIO]]+Tabella1[[#This Row],[TOT. TEMPO MATTINA]]</f>
        <v>5.5555555555555525E-2</v>
      </c>
      <c r="W1547" s="7">
        <f>((HOUR(Tabella1[[#This Row],[TOT. ORE]])*60)+MINUTE(Tabella1[[#This Row],[TOT. ORE]]))</f>
        <v>80</v>
      </c>
      <c r="Y1547" s="6">
        <f>Tabella1[[#This Row],[TOT. MINUTI]]-Tabella1[[#This Row],[FERMO MACCHINA]]</f>
        <v>80</v>
      </c>
      <c r="Z1547" s="6">
        <f>ROUNDDOWN(Tabella1[[#This Row],[DIFFERENZA EFFETTIVA - SCARTI]]/Tabella1[[#This Row],[TEMPO EFFETTIVO]]*60,0)</f>
        <v>183</v>
      </c>
    </row>
    <row r="1548" spans="1:27" x14ac:dyDescent="0.25">
      <c r="A1548" s="1">
        <v>44767</v>
      </c>
      <c r="B1548">
        <v>1</v>
      </c>
      <c r="C1548" s="6" t="str">
        <f>VLOOKUP(Tabella1[[#This Row],[COD. OPERATORE]],Tabella3[],2,FALSE)</f>
        <v>ROBY</v>
      </c>
      <c r="D1548" t="s">
        <v>56</v>
      </c>
      <c r="E1548" t="s">
        <v>512</v>
      </c>
      <c r="F1548" t="s">
        <v>64</v>
      </c>
      <c r="G1548" s="6" t="str">
        <f>VLOOKUP(Tabella1[[#This Row],[COD. MACCHINA]],Tabella35[],2,FALSE)</f>
        <v>MANUALE</v>
      </c>
      <c r="H1548">
        <v>1450</v>
      </c>
      <c r="I1548">
        <v>1593</v>
      </c>
      <c r="J1548" s="6">
        <f>Tabella1[[#This Row],[ASS. FINALI]]-Tabella1[[#This Row],[ASS.INIZIALI]]</f>
        <v>143</v>
      </c>
      <c r="K1548" t="s">
        <v>58</v>
      </c>
      <c r="L1548">
        <v>2</v>
      </c>
      <c r="M1548" s="6">
        <f>ROUNDDOWN(IF(Tabella1[[#This Row],[DOPPIO OPERATORE '[SI/NO']]]="SI",Tabella1[[#This Row],[DIFFERENZA]]/2,Tabella1[[#This Row],[DIFFERENZA]]),0)</f>
        <v>71</v>
      </c>
      <c r="O1548" s="6">
        <f>Tabella1[[#This Row],[DIFFERENZA EFFETTIVA SE DOPPIO OPERATORE]]-Tabella1[[#This Row],[SCARTI]]</f>
        <v>71</v>
      </c>
      <c r="P1548" s="4">
        <v>0.47569444444444442</v>
      </c>
      <c r="Q1548" s="4">
        <v>0.5</v>
      </c>
      <c r="R1548" s="5">
        <f>Tabella1[[#This Row],[ORA FINE MATTINA]]-Tabella1[[#This Row],[ORA INIZIO MATTINA]]</f>
        <v>2.430555555555558E-2</v>
      </c>
      <c r="S1548" s="4"/>
      <c r="T1548" s="4"/>
      <c r="U1548" s="5">
        <f>Tabella1[[#This Row],[ORA FINE POMERIGGIO]]-Tabella1[[#This Row],[ORA INIZIO POMERIGGIO]]</f>
        <v>0</v>
      </c>
      <c r="V1548" s="5">
        <f>Tabella1[[#This Row],[TOT. TEMPO POMERIGGIO]]+Tabella1[[#This Row],[TOT. TEMPO MATTINA]]</f>
        <v>2.430555555555558E-2</v>
      </c>
      <c r="W1548" s="7">
        <f>((HOUR(Tabella1[[#This Row],[TOT. ORE]])*60)+MINUTE(Tabella1[[#This Row],[TOT. ORE]]))</f>
        <v>35</v>
      </c>
      <c r="Y1548" s="6">
        <f>Tabella1[[#This Row],[TOT. MINUTI]]-Tabella1[[#This Row],[FERMO MACCHINA]]</f>
        <v>35</v>
      </c>
      <c r="Z1548" s="6">
        <f>ROUNDDOWN(Tabella1[[#This Row],[DIFFERENZA EFFETTIVA - SCARTI]]/Tabella1[[#This Row],[TEMPO EFFETTIVO]]*60,0)</f>
        <v>121</v>
      </c>
    </row>
    <row r="1549" spans="1:27" x14ac:dyDescent="0.25">
      <c r="A1549" s="1">
        <v>44767</v>
      </c>
      <c r="B1549">
        <v>1</v>
      </c>
      <c r="C1549" s="6" t="str">
        <f>VLOOKUP(Tabella1[[#This Row],[COD. OPERATORE]],Tabella3[],2,FALSE)</f>
        <v>ROBY</v>
      </c>
      <c r="D1549" t="s">
        <v>56</v>
      </c>
      <c r="E1549" t="s">
        <v>512</v>
      </c>
      <c r="F1549" t="s">
        <v>64</v>
      </c>
      <c r="G1549" s="6" t="str">
        <f>VLOOKUP(Tabella1[[#This Row],[COD. MACCHINA]],Tabella35[],2,FALSE)</f>
        <v>MANUALE</v>
      </c>
      <c r="H1549">
        <v>1593</v>
      </c>
      <c r="I1549">
        <v>1750</v>
      </c>
      <c r="J1549" s="6">
        <f>Tabella1[[#This Row],[ASS. FINALI]]-Tabella1[[#This Row],[ASS.INIZIALI]]</f>
        <v>157</v>
      </c>
      <c r="K1549" t="s">
        <v>20</v>
      </c>
      <c r="M1549" s="6">
        <f>ROUNDDOWN(IF(Tabella1[[#This Row],[DOPPIO OPERATORE '[SI/NO']]]="SI",Tabella1[[#This Row],[DIFFERENZA]]/2,Tabella1[[#This Row],[DIFFERENZA]]),0)</f>
        <v>157</v>
      </c>
      <c r="O1549" s="6">
        <f>Tabella1[[#This Row],[DIFFERENZA EFFETTIVA SE DOPPIO OPERATORE]]-Tabella1[[#This Row],[SCARTI]]</f>
        <v>157</v>
      </c>
      <c r="P1549" s="4">
        <v>0.5625</v>
      </c>
      <c r="Q1549" s="4">
        <v>0.58680555555555558</v>
      </c>
      <c r="R1549" s="5">
        <f>Tabella1[[#This Row],[ORA FINE MATTINA]]-Tabella1[[#This Row],[ORA INIZIO MATTINA]]</f>
        <v>2.430555555555558E-2</v>
      </c>
      <c r="S1549" s="4"/>
      <c r="T1549" s="4"/>
      <c r="U1549" s="5">
        <f>Tabella1[[#This Row],[ORA FINE POMERIGGIO]]-Tabella1[[#This Row],[ORA INIZIO POMERIGGIO]]</f>
        <v>0</v>
      </c>
      <c r="V1549" s="5">
        <f>Tabella1[[#This Row],[TOT. TEMPO POMERIGGIO]]+Tabella1[[#This Row],[TOT. TEMPO MATTINA]]</f>
        <v>2.430555555555558E-2</v>
      </c>
      <c r="W1549" s="7">
        <f>((HOUR(Tabella1[[#This Row],[TOT. ORE]])*60)+MINUTE(Tabella1[[#This Row],[TOT. ORE]]))</f>
        <v>35</v>
      </c>
      <c r="Y1549" s="6">
        <f>Tabella1[[#This Row],[TOT. MINUTI]]-Tabella1[[#This Row],[FERMO MACCHINA]]</f>
        <v>35</v>
      </c>
      <c r="Z1549" s="6">
        <f>ROUNDDOWN(Tabella1[[#This Row],[DIFFERENZA EFFETTIVA - SCARTI]]/Tabella1[[#This Row],[TEMPO EFFETTIVO]]*60,0)</f>
        <v>269</v>
      </c>
    </row>
    <row r="1550" spans="1:27" x14ac:dyDescent="0.25">
      <c r="A1550" s="1">
        <v>44767</v>
      </c>
      <c r="B1550">
        <v>1</v>
      </c>
      <c r="C1550" s="6" t="str">
        <f>VLOOKUP(Tabella1[[#This Row],[COD. OPERATORE]],Tabella3[],2,FALSE)</f>
        <v>ROBY</v>
      </c>
      <c r="D1550" t="s">
        <v>54</v>
      </c>
      <c r="E1550" t="s">
        <v>513</v>
      </c>
      <c r="F1550" t="s">
        <v>64</v>
      </c>
      <c r="G1550" s="6" t="str">
        <f>VLOOKUP(Tabella1[[#This Row],[COD. MACCHINA]],Tabella35[],2,FALSE)</f>
        <v>MANUALE</v>
      </c>
      <c r="H1550">
        <v>0</v>
      </c>
      <c r="I1550">
        <v>2850</v>
      </c>
      <c r="J1550" s="6">
        <f>Tabella1[[#This Row],[ASS. FINALI]]-Tabella1[[#This Row],[ASS.INIZIALI]]</f>
        <v>2850</v>
      </c>
      <c r="K1550" t="s">
        <v>20</v>
      </c>
      <c r="M1550" s="6">
        <f>ROUNDDOWN(IF(Tabella1[[#This Row],[DOPPIO OPERATORE '[SI/NO']]]="SI",Tabella1[[#This Row],[DIFFERENZA]]/2,Tabella1[[#This Row],[DIFFERENZA]]),0)</f>
        <v>2850</v>
      </c>
      <c r="O1550" s="6">
        <f>Tabella1[[#This Row],[DIFFERENZA EFFETTIVA SE DOPPIO OPERATORE]]-Tabella1[[#This Row],[SCARTI]]</f>
        <v>2850</v>
      </c>
      <c r="P1550" s="4">
        <v>0.58680555555555558</v>
      </c>
      <c r="Q1550" s="4">
        <v>0.72916666666666663</v>
      </c>
      <c r="R1550" s="5">
        <f>Tabella1[[#This Row],[ORA FINE MATTINA]]-Tabella1[[#This Row],[ORA INIZIO MATTINA]]</f>
        <v>0.14236111111111105</v>
      </c>
      <c r="S1550" s="4"/>
      <c r="T1550" s="4"/>
      <c r="U1550" s="5">
        <f>Tabella1[[#This Row],[ORA FINE POMERIGGIO]]-Tabella1[[#This Row],[ORA INIZIO POMERIGGIO]]</f>
        <v>0</v>
      </c>
      <c r="V1550" s="5">
        <f>Tabella1[[#This Row],[TOT. TEMPO POMERIGGIO]]+Tabella1[[#This Row],[TOT. TEMPO MATTINA]]</f>
        <v>0.14236111111111105</v>
      </c>
      <c r="W1550" s="7">
        <f>((HOUR(Tabella1[[#This Row],[TOT. ORE]])*60)+MINUTE(Tabella1[[#This Row],[TOT. ORE]]))</f>
        <v>205</v>
      </c>
      <c r="Y1550" s="6">
        <f>Tabella1[[#This Row],[TOT. MINUTI]]-Tabella1[[#This Row],[FERMO MACCHINA]]</f>
        <v>205</v>
      </c>
      <c r="Z1550" s="6">
        <f>ROUNDDOWN(Tabella1[[#This Row],[DIFFERENZA EFFETTIVA - SCARTI]]/Tabella1[[#This Row],[TEMPO EFFETTIVO]]*60,0)</f>
        <v>834</v>
      </c>
    </row>
    <row r="1551" spans="1:27" x14ac:dyDescent="0.25">
      <c r="A1551" s="1">
        <v>44768</v>
      </c>
      <c r="B1551">
        <v>1</v>
      </c>
      <c r="C1551" s="6" t="str">
        <f>VLOOKUP(Tabella1[[#This Row],[COD. OPERATORE]],Tabella3[],2,FALSE)</f>
        <v>ROBY</v>
      </c>
      <c r="D1551" t="s">
        <v>54</v>
      </c>
      <c r="E1551" t="s">
        <v>513</v>
      </c>
      <c r="F1551" t="s">
        <v>64</v>
      </c>
      <c r="G1551" s="6" t="str">
        <f>VLOOKUP(Tabella1[[#This Row],[COD. MACCHINA]],Tabella35[],2,FALSE)</f>
        <v>MANUALE</v>
      </c>
      <c r="H1551">
        <v>2580</v>
      </c>
      <c r="I1551">
        <v>7000</v>
      </c>
      <c r="J1551" s="6">
        <f>Tabella1[[#This Row],[ASS. FINALI]]-Tabella1[[#This Row],[ASS.INIZIALI]]</f>
        <v>4420</v>
      </c>
      <c r="K1551" t="s">
        <v>20</v>
      </c>
      <c r="M1551" s="6">
        <f>ROUNDDOWN(IF(Tabella1[[#This Row],[DOPPIO OPERATORE '[SI/NO']]]="SI",Tabella1[[#This Row],[DIFFERENZA]]/2,Tabella1[[#This Row],[DIFFERENZA]]),0)</f>
        <v>4420</v>
      </c>
      <c r="O1551" s="6">
        <f>Tabella1[[#This Row],[DIFFERENZA EFFETTIVA SE DOPPIO OPERATORE]]-Tabella1[[#This Row],[SCARTI]]</f>
        <v>4420</v>
      </c>
      <c r="P1551" s="4">
        <v>0.33333333333333331</v>
      </c>
      <c r="Q1551" s="4">
        <v>0.5</v>
      </c>
      <c r="R1551" s="5">
        <f>Tabella1[[#This Row],[ORA FINE MATTINA]]-Tabella1[[#This Row],[ORA INIZIO MATTINA]]</f>
        <v>0.16666666666666669</v>
      </c>
      <c r="S1551" s="4">
        <v>0.5625</v>
      </c>
      <c r="T1551" s="4">
        <v>0.60416666666666663</v>
      </c>
      <c r="U1551" s="5">
        <f>Tabella1[[#This Row],[ORA FINE POMERIGGIO]]-Tabella1[[#This Row],[ORA INIZIO POMERIGGIO]]</f>
        <v>4.166666666666663E-2</v>
      </c>
      <c r="V1551" s="5">
        <f>Tabella1[[#This Row],[TOT. TEMPO POMERIGGIO]]+Tabella1[[#This Row],[TOT. TEMPO MATTINA]]</f>
        <v>0.20833333333333331</v>
      </c>
      <c r="W1551" s="7">
        <f>((HOUR(Tabella1[[#This Row],[TOT. ORE]])*60)+MINUTE(Tabella1[[#This Row],[TOT. ORE]]))</f>
        <v>300</v>
      </c>
      <c r="Y1551" s="6">
        <f>Tabella1[[#This Row],[TOT. MINUTI]]-Tabella1[[#This Row],[FERMO MACCHINA]]</f>
        <v>300</v>
      </c>
      <c r="Z1551" s="6">
        <f>ROUNDDOWN(Tabella1[[#This Row],[DIFFERENZA EFFETTIVA - SCARTI]]/Tabella1[[#This Row],[TEMPO EFFETTIVO]]*60,0)</f>
        <v>884</v>
      </c>
    </row>
    <row r="1552" spans="1:27" x14ac:dyDescent="0.25">
      <c r="A1552" s="1">
        <v>44768</v>
      </c>
      <c r="B1552">
        <v>1</v>
      </c>
      <c r="C1552" s="6" t="str">
        <f>VLOOKUP(Tabella1[[#This Row],[COD. OPERATORE]],Tabella3[],2,FALSE)</f>
        <v>ROBY</v>
      </c>
      <c r="D1552" t="s">
        <v>56</v>
      </c>
      <c r="E1552" t="s">
        <v>495</v>
      </c>
      <c r="F1552" t="s">
        <v>64</v>
      </c>
      <c r="G1552" s="6" t="str">
        <f>VLOOKUP(Tabella1[[#This Row],[COD. MACCHINA]],Tabella35[],2,FALSE)</f>
        <v>MANUALE</v>
      </c>
      <c r="H1552">
        <v>175</v>
      </c>
      <c r="I1552">
        <v>226</v>
      </c>
      <c r="J1552" s="6">
        <f>Tabella1[[#This Row],[ASS. FINALI]]-Tabella1[[#This Row],[ASS.INIZIALI]]</f>
        <v>51</v>
      </c>
      <c r="K1552" t="s">
        <v>20</v>
      </c>
      <c r="M1552" s="6">
        <f>ROUNDDOWN(IF(Tabella1[[#This Row],[DOPPIO OPERATORE '[SI/NO']]]="SI",Tabella1[[#This Row],[DIFFERENZA]]/2,Tabella1[[#This Row],[DIFFERENZA]]),0)</f>
        <v>51</v>
      </c>
      <c r="O1552" s="6">
        <f>Tabella1[[#This Row],[DIFFERENZA EFFETTIVA SE DOPPIO OPERATORE]]-Tabella1[[#This Row],[SCARTI]]</f>
        <v>51</v>
      </c>
      <c r="P1552" s="4">
        <v>0.60416666666666663</v>
      </c>
      <c r="Q1552" s="4">
        <v>0.72916666666666663</v>
      </c>
      <c r="R1552" s="5">
        <f>Tabella1[[#This Row],[ORA FINE MATTINA]]-Tabella1[[#This Row],[ORA INIZIO MATTINA]]</f>
        <v>0.125</v>
      </c>
      <c r="S1552" s="4"/>
      <c r="T1552" s="4"/>
      <c r="U1552" s="5">
        <f>Tabella1[[#This Row],[ORA FINE POMERIGGIO]]-Tabella1[[#This Row],[ORA INIZIO POMERIGGIO]]</f>
        <v>0</v>
      </c>
      <c r="V1552" s="5">
        <f>Tabella1[[#This Row],[TOT. TEMPO POMERIGGIO]]+Tabella1[[#This Row],[TOT. TEMPO MATTINA]]</f>
        <v>0.125</v>
      </c>
      <c r="W1552" s="7">
        <f>((HOUR(Tabella1[[#This Row],[TOT. ORE]])*60)+MINUTE(Tabella1[[#This Row],[TOT. ORE]]))</f>
        <v>180</v>
      </c>
      <c r="Y1552" s="6">
        <f>Tabella1[[#This Row],[TOT. MINUTI]]-Tabella1[[#This Row],[FERMO MACCHINA]]</f>
        <v>180</v>
      </c>
      <c r="Z1552" s="6">
        <f>ROUNDDOWN(Tabella1[[#This Row],[DIFFERENZA EFFETTIVA - SCARTI]]/Tabella1[[#This Row],[TEMPO EFFETTIVO]]*60,0)</f>
        <v>17</v>
      </c>
    </row>
    <row r="1553" spans="1:27" x14ac:dyDescent="0.25">
      <c r="A1553" s="1">
        <v>44769</v>
      </c>
      <c r="B1553">
        <v>1</v>
      </c>
      <c r="C1553" s="6" t="str">
        <f>VLOOKUP(Tabella1[[#This Row],[COD. OPERATORE]],Tabella3[],2,FALSE)</f>
        <v>ROBY</v>
      </c>
      <c r="D1553" t="s">
        <v>262</v>
      </c>
      <c r="E1553" t="s">
        <v>503</v>
      </c>
      <c r="F1553">
        <v>7</v>
      </c>
      <c r="G1553" s="6" t="str">
        <f>VLOOKUP(Tabella1[[#This Row],[COD. MACCHINA]],Tabella35[],2,FALSE)</f>
        <v>MSA matr.2316</v>
      </c>
      <c r="H1553">
        <v>2465814</v>
      </c>
      <c r="I1553">
        <v>2466315</v>
      </c>
      <c r="J1553" s="6">
        <f>Tabella1[[#This Row],[ASS. FINALI]]-Tabella1[[#This Row],[ASS.INIZIALI]]</f>
        <v>501</v>
      </c>
      <c r="K1553" t="s">
        <v>20</v>
      </c>
      <c r="M1553" s="6">
        <f>ROUNDDOWN(IF(Tabella1[[#This Row],[DOPPIO OPERATORE '[SI/NO']]]="SI",Tabella1[[#This Row],[DIFFERENZA]]/2,Tabella1[[#This Row],[DIFFERENZA]]),0)</f>
        <v>501</v>
      </c>
      <c r="O1553" s="6">
        <f>Tabella1[[#This Row],[DIFFERENZA EFFETTIVA SE DOPPIO OPERATORE]]-Tabella1[[#This Row],[SCARTI]]</f>
        <v>501</v>
      </c>
      <c r="P1553" s="4">
        <v>0.35416666666666669</v>
      </c>
      <c r="Q1553" s="4">
        <v>0.5</v>
      </c>
      <c r="R1553" s="5">
        <f>Tabella1[[#This Row],[ORA FINE MATTINA]]-Tabella1[[#This Row],[ORA INIZIO MATTINA]]</f>
        <v>0.14583333333333331</v>
      </c>
      <c r="S1553" s="4"/>
      <c r="T1553" s="4"/>
      <c r="U1553" s="5">
        <f>Tabella1[[#This Row],[ORA FINE POMERIGGIO]]-Tabella1[[#This Row],[ORA INIZIO POMERIGGIO]]</f>
        <v>0</v>
      </c>
      <c r="V1553" s="5">
        <f>Tabella1[[#This Row],[TOT. TEMPO POMERIGGIO]]+Tabella1[[#This Row],[TOT. TEMPO MATTINA]]</f>
        <v>0.14583333333333331</v>
      </c>
      <c r="W1553" s="7">
        <f>((HOUR(Tabella1[[#This Row],[TOT. ORE]])*60)+MINUTE(Tabella1[[#This Row],[TOT. ORE]]))</f>
        <v>210</v>
      </c>
      <c r="Y1553" s="6">
        <f>Tabella1[[#This Row],[TOT. MINUTI]]-Tabella1[[#This Row],[FERMO MACCHINA]]</f>
        <v>210</v>
      </c>
      <c r="Z1553" s="6">
        <f>ROUNDDOWN(Tabella1[[#This Row],[DIFFERENZA EFFETTIVA - SCARTI]]/Tabella1[[#This Row],[TEMPO EFFETTIVO]]*60,0)</f>
        <v>143</v>
      </c>
      <c r="AA1553" t="s">
        <v>450</v>
      </c>
    </row>
    <row r="1554" spans="1:27" x14ac:dyDescent="0.25">
      <c r="A1554" s="1">
        <v>44768</v>
      </c>
      <c r="B1554">
        <v>2</v>
      </c>
      <c r="C1554" s="6" t="str">
        <f>VLOOKUP(Tabella1[[#This Row],[COD. OPERATORE]],Tabella3[],2,FALSE)</f>
        <v>DAVIDE</v>
      </c>
      <c r="D1554" t="s">
        <v>56</v>
      </c>
      <c r="E1554" t="s">
        <v>514</v>
      </c>
      <c r="F1554" t="s">
        <v>64</v>
      </c>
      <c r="G1554" s="6" t="str">
        <f>VLOOKUP(Tabella1[[#This Row],[COD. MACCHINA]],Tabella35[],2,FALSE)</f>
        <v>MANUALE</v>
      </c>
      <c r="H1554">
        <v>150</v>
      </c>
      <c r="I1554">
        <v>350</v>
      </c>
      <c r="J1554" s="6">
        <f>Tabella1[[#This Row],[ASS. FINALI]]-Tabella1[[#This Row],[ASS.INIZIALI]]</f>
        <v>200</v>
      </c>
      <c r="K1554" t="s">
        <v>20</v>
      </c>
      <c r="M1554" s="6">
        <f>ROUNDDOWN(IF(Tabella1[[#This Row],[DOPPIO OPERATORE '[SI/NO']]]="SI",Tabella1[[#This Row],[DIFFERENZA]]/2,Tabella1[[#This Row],[DIFFERENZA]]),0)</f>
        <v>200</v>
      </c>
      <c r="O1554" s="6">
        <f>Tabella1[[#This Row],[DIFFERENZA EFFETTIVA SE DOPPIO OPERATORE]]-Tabella1[[#This Row],[SCARTI]]</f>
        <v>200</v>
      </c>
      <c r="P1554" s="4">
        <v>0.58333333333333337</v>
      </c>
      <c r="Q1554" s="4">
        <v>0.71875</v>
      </c>
      <c r="R1554" s="5">
        <f>Tabella1[[#This Row],[ORA FINE MATTINA]]-Tabella1[[#This Row],[ORA INIZIO MATTINA]]</f>
        <v>0.13541666666666663</v>
      </c>
      <c r="S1554" s="4"/>
      <c r="T1554" s="4"/>
      <c r="U1554" s="5">
        <f>Tabella1[[#This Row],[ORA FINE POMERIGGIO]]-Tabella1[[#This Row],[ORA INIZIO POMERIGGIO]]</f>
        <v>0</v>
      </c>
      <c r="V1554" s="5">
        <f>Tabella1[[#This Row],[TOT. TEMPO POMERIGGIO]]+Tabella1[[#This Row],[TOT. TEMPO MATTINA]]</f>
        <v>0.13541666666666663</v>
      </c>
      <c r="W1554" s="7">
        <f>((HOUR(Tabella1[[#This Row],[TOT. ORE]])*60)+MINUTE(Tabella1[[#This Row],[TOT. ORE]]))</f>
        <v>195</v>
      </c>
      <c r="Y1554" s="6">
        <f>Tabella1[[#This Row],[TOT. MINUTI]]-Tabella1[[#This Row],[FERMO MACCHINA]]</f>
        <v>195</v>
      </c>
      <c r="Z1554" s="6">
        <f>ROUNDDOWN(Tabella1[[#This Row],[DIFFERENZA EFFETTIVA - SCARTI]]/Tabella1[[#This Row],[TEMPO EFFETTIVO]]*60,0)</f>
        <v>61</v>
      </c>
      <c r="AA1554" t="s">
        <v>450</v>
      </c>
    </row>
    <row r="1555" spans="1:27" x14ac:dyDescent="0.25">
      <c r="A1555" s="1">
        <v>44768</v>
      </c>
      <c r="B1555">
        <v>2</v>
      </c>
      <c r="C1555" s="6" t="str">
        <f>VLOOKUP(Tabella1[[#This Row],[COD. OPERATORE]],Tabella3[],2,FALSE)</f>
        <v>DAVIDE</v>
      </c>
      <c r="D1555" t="s">
        <v>56</v>
      </c>
      <c r="E1555" t="s">
        <v>495</v>
      </c>
      <c r="F1555" t="s">
        <v>64</v>
      </c>
      <c r="G1555" s="6" t="str">
        <f>VLOOKUP(Tabella1[[#This Row],[COD. MACCHINA]],Tabella35[],2,FALSE)</f>
        <v>MANUALE</v>
      </c>
      <c r="H1555">
        <v>226</v>
      </c>
      <c r="I1555">
        <v>241</v>
      </c>
      <c r="J1555" s="6">
        <f>Tabella1[[#This Row],[ASS. FINALI]]-Tabella1[[#This Row],[ASS.INIZIALI]]</f>
        <v>15</v>
      </c>
      <c r="K1555" t="s">
        <v>20</v>
      </c>
      <c r="M1555" s="6">
        <f>ROUNDDOWN(IF(Tabella1[[#This Row],[DOPPIO OPERATORE '[SI/NO']]]="SI",Tabella1[[#This Row],[DIFFERENZA]]/2,Tabella1[[#This Row],[DIFFERENZA]]),0)</f>
        <v>15</v>
      </c>
      <c r="O1555" s="6">
        <f>Tabella1[[#This Row],[DIFFERENZA EFFETTIVA SE DOPPIO OPERATORE]]-Tabella1[[#This Row],[SCARTI]]</f>
        <v>15</v>
      </c>
      <c r="P1555" s="4">
        <v>0.72916666666666663</v>
      </c>
      <c r="Q1555" s="4">
        <v>0.75</v>
      </c>
      <c r="R1555" s="5">
        <f>Tabella1[[#This Row],[ORA FINE MATTINA]]-Tabella1[[#This Row],[ORA INIZIO MATTINA]]</f>
        <v>2.083333333333337E-2</v>
      </c>
      <c r="S1555" s="4"/>
      <c r="T1555" s="4"/>
      <c r="U1555" s="5">
        <f>Tabella1[[#This Row],[ORA FINE POMERIGGIO]]-Tabella1[[#This Row],[ORA INIZIO POMERIGGIO]]</f>
        <v>0</v>
      </c>
      <c r="V1555" s="5">
        <f>Tabella1[[#This Row],[TOT. TEMPO POMERIGGIO]]+Tabella1[[#This Row],[TOT. TEMPO MATTINA]]</f>
        <v>2.083333333333337E-2</v>
      </c>
      <c r="W1555" s="7">
        <f>((HOUR(Tabella1[[#This Row],[TOT. ORE]])*60)+MINUTE(Tabella1[[#This Row],[TOT. ORE]]))</f>
        <v>30</v>
      </c>
      <c r="Y1555" s="6">
        <f>Tabella1[[#This Row],[TOT. MINUTI]]-Tabella1[[#This Row],[FERMO MACCHINA]]</f>
        <v>30</v>
      </c>
      <c r="Z1555" s="6">
        <f>ROUNDDOWN(Tabella1[[#This Row],[DIFFERENZA EFFETTIVA - SCARTI]]/Tabella1[[#This Row],[TEMPO EFFETTIVO]]*60,0)</f>
        <v>30</v>
      </c>
    </row>
    <row r="1556" spans="1:27" x14ac:dyDescent="0.25">
      <c r="A1556" s="1">
        <v>44770</v>
      </c>
      <c r="B1556">
        <v>2</v>
      </c>
      <c r="C1556" s="6" t="str">
        <f>VLOOKUP(Tabella1[[#This Row],[COD. OPERATORE]],Tabella3[],2,FALSE)</f>
        <v>DAVIDE</v>
      </c>
      <c r="D1556" t="s">
        <v>262</v>
      </c>
      <c r="E1556" t="s">
        <v>503</v>
      </c>
      <c r="F1556">
        <v>7</v>
      </c>
      <c r="G1556" s="6" t="str">
        <f>VLOOKUP(Tabella1[[#This Row],[COD. MACCHINA]],Tabella35[],2,FALSE)</f>
        <v>MSA matr.2316</v>
      </c>
      <c r="H1556">
        <v>2466816</v>
      </c>
      <c r="I1556">
        <v>2467034</v>
      </c>
      <c r="J1556" s="6">
        <f>Tabella1[[#This Row],[ASS. FINALI]]-Tabella1[[#This Row],[ASS.INIZIALI]]</f>
        <v>218</v>
      </c>
      <c r="K1556" t="s">
        <v>20</v>
      </c>
      <c r="M1556" s="6">
        <f>ROUNDDOWN(IF(Tabella1[[#This Row],[DOPPIO OPERATORE '[SI/NO']]]="SI",Tabella1[[#This Row],[DIFFERENZA]]/2,Tabella1[[#This Row],[DIFFERENZA]]),0)</f>
        <v>218</v>
      </c>
      <c r="O1556" s="6">
        <f>Tabella1[[#This Row],[DIFFERENZA EFFETTIVA SE DOPPIO OPERATORE]]-Tabella1[[#This Row],[SCARTI]]</f>
        <v>218</v>
      </c>
      <c r="P1556" s="4">
        <v>0.4375</v>
      </c>
      <c r="Q1556" s="4">
        <v>0.5</v>
      </c>
      <c r="R1556" s="5">
        <f>Tabella1[[#This Row],[ORA FINE MATTINA]]-Tabella1[[#This Row],[ORA INIZIO MATTINA]]</f>
        <v>6.25E-2</v>
      </c>
      <c r="S1556" s="4"/>
      <c r="T1556" s="4"/>
      <c r="U1556" s="5">
        <f>Tabella1[[#This Row],[ORA FINE POMERIGGIO]]-Tabella1[[#This Row],[ORA INIZIO POMERIGGIO]]</f>
        <v>0</v>
      </c>
      <c r="V1556" s="5">
        <f>Tabella1[[#This Row],[TOT. TEMPO POMERIGGIO]]+Tabella1[[#This Row],[TOT. TEMPO MATTINA]]</f>
        <v>6.25E-2</v>
      </c>
      <c r="W1556" s="7">
        <f>((HOUR(Tabella1[[#This Row],[TOT. ORE]])*60)+MINUTE(Tabella1[[#This Row],[TOT. ORE]]))</f>
        <v>90</v>
      </c>
      <c r="Y1556" s="6">
        <f>Tabella1[[#This Row],[TOT. MINUTI]]-Tabella1[[#This Row],[FERMO MACCHINA]]</f>
        <v>90</v>
      </c>
      <c r="Z1556" s="6">
        <f>ROUNDDOWN(Tabella1[[#This Row],[DIFFERENZA EFFETTIVA - SCARTI]]/Tabella1[[#This Row],[TEMPO EFFETTIVO]]*60,0)</f>
        <v>145</v>
      </c>
    </row>
    <row r="1557" spans="1:27" x14ac:dyDescent="0.25">
      <c r="A1557" s="1">
        <v>44770</v>
      </c>
      <c r="B1557">
        <v>2</v>
      </c>
      <c r="C1557" s="6" t="str">
        <f>VLOOKUP(Tabella1[[#This Row],[COD. OPERATORE]],Tabella3[],2,FALSE)</f>
        <v>DAVIDE</v>
      </c>
      <c r="D1557" t="s">
        <v>262</v>
      </c>
      <c r="E1557" t="s">
        <v>503</v>
      </c>
      <c r="F1557">
        <v>7</v>
      </c>
      <c r="G1557" s="6" t="str">
        <f>VLOOKUP(Tabella1[[#This Row],[COD. MACCHINA]],Tabella35[],2,FALSE)</f>
        <v>MSA matr.2316</v>
      </c>
      <c r="H1557">
        <v>2467034</v>
      </c>
      <c r="I1557">
        <v>2467514</v>
      </c>
      <c r="J1557" s="6">
        <f>Tabella1[[#This Row],[ASS. FINALI]]-Tabella1[[#This Row],[ASS.INIZIALI]]</f>
        <v>480</v>
      </c>
      <c r="K1557" t="s">
        <v>20</v>
      </c>
      <c r="M1557" s="6">
        <f>ROUNDDOWN(IF(Tabella1[[#This Row],[DOPPIO OPERATORE '[SI/NO']]]="SI",Tabella1[[#This Row],[DIFFERENZA]]/2,Tabella1[[#This Row],[DIFFERENZA]]),0)</f>
        <v>480</v>
      </c>
      <c r="O1557" s="6">
        <f>Tabella1[[#This Row],[DIFFERENZA EFFETTIVA SE DOPPIO OPERATORE]]-Tabella1[[#This Row],[SCARTI]]</f>
        <v>480</v>
      </c>
      <c r="P1557" s="4">
        <v>0.58333333333333337</v>
      </c>
      <c r="Q1557" s="4">
        <v>0.75</v>
      </c>
      <c r="R1557" s="5">
        <f>Tabella1[[#This Row],[ORA FINE MATTINA]]-Tabella1[[#This Row],[ORA INIZIO MATTINA]]</f>
        <v>0.16666666666666663</v>
      </c>
      <c r="S1557" s="4"/>
      <c r="T1557" s="4"/>
      <c r="U1557" s="5">
        <f>Tabella1[[#This Row],[ORA FINE POMERIGGIO]]-Tabella1[[#This Row],[ORA INIZIO POMERIGGIO]]</f>
        <v>0</v>
      </c>
      <c r="V1557" s="5">
        <f>Tabella1[[#This Row],[TOT. TEMPO POMERIGGIO]]+Tabella1[[#This Row],[TOT. TEMPO MATTINA]]</f>
        <v>0.16666666666666663</v>
      </c>
      <c r="W1557" s="7">
        <f>((HOUR(Tabella1[[#This Row],[TOT. ORE]])*60)+MINUTE(Tabella1[[#This Row],[TOT. ORE]]))</f>
        <v>240</v>
      </c>
      <c r="Y1557" s="6">
        <f>Tabella1[[#This Row],[TOT. MINUTI]]-Tabella1[[#This Row],[FERMO MACCHINA]]</f>
        <v>240</v>
      </c>
      <c r="Z1557" s="6">
        <f>ROUNDDOWN(Tabella1[[#This Row],[DIFFERENZA EFFETTIVA - SCARTI]]/Tabella1[[#This Row],[TEMPO EFFETTIVO]]*60,0)</f>
        <v>120</v>
      </c>
    </row>
    <row r="1558" spans="1:27" x14ac:dyDescent="0.25">
      <c r="A1558" s="1">
        <v>44771</v>
      </c>
      <c r="B1558">
        <v>2</v>
      </c>
      <c r="C1558" s="6" t="str">
        <f>VLOOKUP(Tabella1[[#This Row],[COD. OPERATORE]],Tabella3[],2,FALSE)</f>
        <v>DAVIDE</v>
      </c>
      <c r="D1558" t="s">
        <v>56</v>
      </c>
      <c r="E1558" t="s">
        <v>160</v>
      </c>
      <c r="F1558" t="s">
        <v>64</v>
      </c>
      <c r="G1558" s="6" t="str">
        <f>VLOOKUP(Tabella1[[#This Row],[COD. MACCHINA]],Tabella35[],2,FALSE)</f>
        <v>MANUALE</v>
      </c>
      <c r="H1558">
        <v>0</v>
      </c>
      <c r="I1558">
        <v>30</v>
      </c>
      <c r="J1558" s="6">
        <f>Tabella1[[#This Row],[ASS. FINALI]]-Tabella1[[#This Row],[ASS.INIZIALI]]</f>
        <v>30</v>
      </c>
      <c r="K1558" t="s">
        <v>20</v>
      </c>
      <c r="M1558" s="6">
        <f>ROUNDDOWN(IF(Tabella1[[#This Row],[DOPPIO OPERATORE '[SI/NO']]]="SI",Tabella1[[#This Row],[DIFFERENZA]]/2,Tabella1[[#This Row],[DIFFERENZA]]),0)</f>
        <v>30</v>
      </c>
      <c r="O1558" s="6">
        <f>Tabella1[[#This Row],[DIFFERENZA EFFETTIVA SE DOPPIO OPERATORE]]-Tabella1[[#This Row],[SCARTI]]</f>
        <v>30</v>
      </c>
      <c r="P1558" s="4">
        <v>0.39583333333333331</v>
      </c>
      <c r="Q1558" s="4">
        <v>0.45833333333333331</v>
      </c>
      <c r="R1558" s="5">
        <f>Tabella1[[#This Row],[ORA FINE MATTINA]]-Tabella1[[#This Row],[ORA INIZIO MATTINA]]</f>
        <v>6.25E-2</v>
      </c>
      <c r="S1558" s="4"/>
      <c r="T1558" s="4"/>
      <c r="U1558" s="5">
        <f>Tabella1[[#This Row],[ORA FINE POMERIGGIO]]-Tabella1[[#This Row],[ORA INIZIO POMERIGGIO]]</f>
        <v>0</v>
      </c>
      <c r="V1558" s="5">
        <f>Tabella1[[#This Row],[TOT. TEMPO POMERIGGIO]]+Tabella1[[#This Row],[TOT. TEMPO MATTINA]]</f>
        <v>6.25E-2</v>
      </c>
      <c r="W1558" s="7">
        <f>((HOUR(Tabella1[[#This Row],[TOT. ORE]])*60)+MINUTE(Tabella1[[#This Row],[TOT. ORE]]))</f>
        <v>90</v>
      </c>
      <c r="Y1558" s="6">
        <f>Tabella1[[#This Row],[TOT. MINUTI]]-Tabella1[[#This Row],[FERMO MACCHINA]]</f>
        <v>90</v>
      </c>
      <c r="Z1558" s="6">
        <f>ROUNDDOWN(Tabella1[[#This Row],[DIFFERENZA EFFETTIVA - SCARTI]]/Tabella1[[#This Row],[TEMPO EFFETTIVO]]*60,0)</f>
        <v>20</v>
      </c>
    </row>
    <row r="1559" spans="1:27" x14ac:dyDescent="0.25">
      <c r="A1559" s="1">
        <v>44771</v>
      </c>
      <c r="B1559">
        <v>2</v>
      </c>
      <c r="C1559" s="6" t="str">
        <f>VLOOKUP(Tabella1[[#This Row],[COD. OPERATORE]],Tabella3[],2,FALSE)</f>
        <v>DAVIDE</v>
      </c>
      <c r="D1559" t="s">
        <v>56</v>
      </c>
      <c r="E1559" t="s">
        <v>160</v>
      </c>
      <c r="F1559" t="s">
        <v>64</v>
      </c>
      <c r="G1559" s="6" t="str">
        <f>VLOOKUP(Tabella1[[#This Row],[COD. MACCHINA]],Tabella35[],2,FALSE)</f>
        <v>MANUALE</v>
      </c>
      <c r="H1559">
        <v>30</v>
      </c>
      <c r="I1559">
        <v>70</v>
      </c>
      <c r="J1559" s="6">
        <f>Tabella1[[#This Row],[ASS. FINALI]]-Tabella1[[#This Row],[ASS.INIZIALI]]</f>
        <v>40</v>
      </c>
      <c r="K1559" t="s">
        <v>20</v>
      </c>
      <c r="M1559" s="6">
        <f>ROUNDDOWN(IF(Tabella1[[#This Row],[DOPPIO OPERATORE '[SI/NO']]]="SI",Tabella1[[#This Row],[DIFFERENZA]]/2,Tabella1[[#This Row],[DIFFERENZA]]),0)</f>
        <v>40</v>
      </c>
      <c r="O1559" s="6">
        <f>Tabella1[[#This Row],[DIFFERENZA EFFETTIVA SE DOPPIO OPERATORE]]-Tabella1[[#This Row],[SCARTI]]</f>
        <v>40</v>
      </c>
      <c r="P1559" s="4">
        <v>0.64583333333333337</v>
      </c>
      <c r="Q1559" s="4">
        <v>0.75</v>
      </c>
      <c r="R1559" s="5">
        <f>Tabella1[[#This Row],[ORA FINE MATTINA]]-Tabella1[[#This Row],[ORA INIZIO MATTINA]]</f>
        <v>0.10416666666666663</v>
      </c>
      <c r="S1559" s="4"/>
      <c r="T1559" s="4"/>
      <c r="U1559" s="5">
        <f>Tabella1[[#This Row],[ORA FINE POMERIGGIO]]-Tabella1[[#This Row],[ORA INIZIO POMERIGGIO]]</f>
        <v>0</v>
      </c>
      <c r="V1559" s="5">
        <f>Tabella1[[#This Row],[TOT. TEMPO POMERIGGIO]]+Tabella1[[#This Row],[TOT. TEMPO MATTINA]]</f>
        <v>0.10416666666666663</v>
      </c>
      <c r="W1559" s="7">
        <f>((HOUR(Tabella1[[#This Row],[TOT. ORE]])*60)+MINUTE(Tabella1[[#This Row],[TOT. ORE]]))</f>
        <v>150</v>
      </c>
      <c r="Y1559" s="6">
        <f>Tabella1[[#This Row],[TOT. MINUTI]]-Tabella1[[#This Row],[FERMO MACCHINA]]</f>
        <v>150</v>
      </c>
      <c r="Z1559" s="6">
        <f>ROUNDDOWN(Tabella1[[#This Row],[DIFFERENZA EFFETTIVA - SCARTI]]/Tabella1[[#This Row],[TEMPO EFFETTIVO]]*60,0)</f>
        <v>16</v>
      </c>
    </row>
    <row r="1560" spans="1:27" x14ac:dyDescent="0.25">
      <c r="A1560" s="1">
        <v>44774</v>
      </c>
      <c r="B1560">
        <v>1</v>
      </c>
      <c r="C1560" s="6" t="str">
        <f>VLOOKUP(Tabella1[[#This Row],[COD. OPERATORE]],Tabella3[],2,FALSE)</f>
        <v>ROBY</v>
      </c>
      <c r="D1560" t="s">
        <v>56</v>
      </c>
      <c r="E1560" t="s">
        <v>160</v>
      </c>
      <c r="F1560" t="s">
        <v>64</v>
      </c>
      <c r="G1560" s="6" t="str">
        <f>VLOOKUP(Tabella1[[#This Row],[COD. MACCHINA]],Tabella35[],2,FALSE)</f>
        <v>MANUALE</v>
      </c>
      <c r="H1560">
        <v>71</v>
      </c>
      <c r="I1560">
        <v>270</v>
      </c>
      <c r="J1560" s="6">
        <f>Tabella1[[#This Row],[ASS. FINALI]]-Tabella1[[#This Row],[ASS.INIZIALI]]</f>
        <v>199</v>
      </c>
      <c r="K1560" t="s">
        <v>20</v>
      </c>
      <c r="M1560" s="6">
        <f>ROUNDDOWN(IF(Tabella1[[#This Row],[DOPPIO OPERATORE '[SI/NO']]]="SI",Tabella1[[#This Row],[DIFFERENZA]]/2,Tabella1[[#This Row],[DIFFERENZA]]),0)</f>
        <v>199</v>
      </c>
      <c r="O1560" s="6">
        <f>Tabella1[[#This Row],[DIFFERENZA EFFETTIVA SE DOPPIO OPERATORE]]-Tabella1[[#This Row],[SCARTI]]</f>
        <v>199</v>
      </c>
      <c r="P1560" s="4">
        <v>0.39583333333333331</v>
      </c>
      <c r="Q1560" s="4">
        <v>0.5</v>
      </c>
      <c r="R1560" s="5">
        <f>Tabella1[[#This Row],[ORA FINE MATTINA]]-Tabella1[[#This Row],[ORA INIZIO MATTINA]]</f>
        <v>0.10416666666666669</v>
      </c>
      <c r="S1560" s="4">
        <v>0.5625</v>
      </c>
      <c r="T1560" s="4">
        <v>0.70833333333333337</v>
      </c>
      <c r="U1560" s="5">
        <f>Tabella1[[#This Row],[ORA FINE POMERIGGIO]]-Tabella1[[#This Row],[ORA INIZIO POMERIGGIO]]</f>
        <v>0.14583333333333337</v>
      </c>
      <c r="V1560" s="5">
        <f>Tabella1[[#This Row],[TOT. TEMPO POMERIGGIO]]+Tabella1[[#This Row],[TOT. TEMPO MATTINA]]</f>
        <v>0.25000000000000006</v>
      </c>
      <c r="W1560" s="7">
        <f>((HOUR(Tabella1[[#This Row],[TOT. ORE]])*60)+MINUTE(Tabella1[[#This Row],[TOT. ORE]]))</f>
        <v>360</v>
      </c>
      <c r="Y1560" s="6">
        <f>Tabella1[[#This Row],[TOT. MINUTI]]-Tabella1[[#This Row],[FERMO MACCHINA]]</f>
        <v>360</v>
      </c>
      <c r="Z1560" s="6">
        <f>ROUNDDOWN(Tabella1[[#This Row],[DIFFERENZA EFFETTIVA - SCARTI]]/Tabella1[[#This Row],[TEMPO EFFETTIVO]]*60,0)</f>
        <v>33</v>
      </c>
      <c r="AA1560" t="s">
        <v>450</v>
      </c>
    </row>
    <row r="1561" spans="1:27" x14ac:dyDescent="0.25">
      <c r="A1561" s="1">
        <v>44775</v>
      </c>
      <c r="B1561">
        <v>1</v>
      </c>
      <c r="C1561" s="6" t="str">
        <f>VLOOKUP(Tabella1[[#This Row],[COD. OPERATORE]],Tabella3[],2,FALSE)</f>
        <v>ROBY</v>
      </c>
      <c r="D1561" t="s">
        <v>515</v>
      </c>
      <c r="E1561" t="s">
        <v>516</v>
      </c>
      <c r="F1561" t="s">
        <v>64</v>
      </c>
      <c r="G1561" s="6" t="str">
        <f>VLOOKUP(Tabella1[[#This Row],[COD. MACCHINA]],Tabella35[],2,FALSE)</f>
        <v>MANUALE</v>
      </c>
      <c r="H1561">
        <v>0</v>
      </c>
      <c r="I1561">
        <v>2700</v>
      </c>
      <c r="J1561" s="6">
        <f>Tabella1[[#This Row],[ASS. FINALI]]-Tabella1[[#This Row],[ASS.INIZIALI]]</f>
        <v>2700</v>
      </c>
      <c r="K1561" t="s">
        <v>20</v>
      </c>
      <c r="M1561" s="6">
        <f>ROUNDDOWN(IF(Tabella1[[#This Row],[DOPPIO OPERATORE '[SI/NO']]]="SI",Tabella1[[#This Row],[DIFFERENZA]]/2,Tabella1[[#This Row],[DIFFERENZA]]),0)</f>
        <v>2700</v>
      </c>
      <c r="O1561" s="6">
        <f>Tabella1[[#This Row],[DIFFERENZA EFFETTIVA SE DOPPIO OPERATORE]]-Tabella1[[#This Row],[SCARTI]]</f>
        <v>2700</v>
      </c>
      <c r="P1561" s="4">
        <v>0.33333333333333331</v>
      </c>
      <c r="Q1561" s="4">
        <v>0.36458333333333331</v>
      </c>
      <c r="R1561" s="5">
        <f>Tabella1[[#This Row],[ORA FINE MATTINA]]-Tabella1[[#This Row],[ORA INIZIO MATTINA]]</f>
        <v>3.125E-2</v>
      </c>
      <c r="S1561" s="4"/>
      <c r="T1561" s="4"/>
      <c r="U1561" s="5">
        <f>Tabella1[[#This Row],[ORA FINE POMERIGGIO]]-Tabella1[[#This Row],[ORA INIZIO POMERIGGIO]]</f>
        <v>0</v>
      </c>
      <c r="V1561" s="5">
        <f>Tabella1[[#This Row],[TOT. TEMPO POMERIGGIO]]+Tabella1[[#This Row],[TOT. TEMPO MATTINA]]</f>
        <v>3.125E-2</v>
      </c>
      <c r="W1561" s="7">
        <f>((HOUR(Tabella1[[#This Row],[TOT. ORE]])*60)+MINUTE(Tabella1[[#This Row],[TOT. ORE]]))</f>
        <v>45</v>
      </c>
      <c r="Y1561" s="6">
        <f>Tabella1[[#This Row],[TOT. MINUTI]]-Tabella1[[#This Row],[FERMO MACCHINA]]</f>
        <v>45</v>
      </c>
      <c r="Z1561" s="6">
        <f>ROUNDDOWN(Tabella1[[#This Row],[DIFFERENZA EFFETTIVA - SCARTI]]/Tabella1[[#This Row],[TEMPO EFFETTIVO]]*60,0)</f>
        <v>3600</v>
      </c>
    </row>
    <row r="1562" spans="1:27" x14ac:dyDescent="0.25">
      <c r="A1562" s="1">
        <v>44775</v>
      </c>
      <c r="B1562">
        <v>1</v>
      </c>
      <c r="C1562" s="6" t="str">
        <f>VLOOKUP(Tabella1[[#This Row],[COD. OPERATORE]],Tabella3[],2,FALSE)</f>
        <v>ROBY</v>
      </c>
      <c r="D1562" t="s">
        <v>16</v>
      </c>
      <c r="E1562" t="s">
        <v>26</v>
      </c>
      <c r="F1562">
        <v>6</v>
      </c>
      <c r="G1562" s="6" t="str">
        <f>VLOOKUP(Tabella1[[#This Row],[COD. MACCHINA]],Tabella35[],2,FALSE)</f>
        <v>MSA matr.4319</v>
      </c>
      <c r="H1562">
        <v>627321</v>
      </c>
      <c r="I1562">
        <v>627910</v>
      </c>
      <c r="J1562" s="6">
        <f>Tabella1[[#This Row],[ASS. FINALI]]-Tabella1[[#This Row],[ASS.INIZIALI]]</f>
        <v>589</v>
      </c>
      <c r="K1562" t="s">
        <v>20</v>
      </c>
      <c r="M1562" s="6">
        <f>ROUNDDOWN(IF(Tabella1[[#This Row],[DOPPIO OPERATORE '[SI/NO']]]="SI",Tabella1[[#This Row],[DIFFERENZA]]/2,Tabella1[[#This Row],[DIFFERENZA]]),0)</f>
        <v>589</v>
      </c>
      <c r="O1562" s="6">
        <f>Tabella1[[#This Row],[DIFFERENZA EFFETTIVA SE DOPPIO OPERATORE]]-Tabella1[[#This Row],[SCARTI]]</f>
        <v>589</v>
      </c>
      <c r="P1562" s="4">
        <v>0.36805555555555558</v>
      </c>
      <c r="Q1562" s="4">
        <v>0.46527777777777773</v>
      </c>
      <c r="R1562" s="5">
        <f>Tabella1[[#This Row],[ORA FINE MATTINA]]-Tabella1[[#This Row],[ORA INIZIO MATTINA]]</f>
        <v>9.7222222222222154E-2</v>
      </c>
      <c r="S1562" s="4"/>
      <c r="T1562" s="4"/>
      <c r="U1562" s="5">
        <f>Tabella1[[#This Row],[ORA FINE POMERIGGIO]]-Tabella1[[#This Row],[ORA INIZIO POMERIGGIO]]</f>
        <v>0</v>
      </c>
      <c r="V1562" s="5">
        <f>Tabella1[[#This Row],[TOT. TEMPO POMERIGGIO]]+Tabella1[[#This Row],[TOT. TEMPO MATTINA]]</f>
        <v>9.7222222222222154E-2</v>
      </c>
      <c r="W1562" s="7">
        <f>((HOUR(Tabella1[[#This Row],[TOT. ORE]])*60)+MINUTE(Tabella1[[#This Row],[TOT. ORE]]))</f>
        <v>140</v>
      </c>
      <c r="Y1562" s="6">
        <f>Tabella1[[#This Row],[TOT. MINUTI]]-Tabella1[[#This Row],[FERMO MACCHINA]]</f>
        <v>140</v>
      </c>
      <c r="Z1562" s="6">
        <f>ROUNDDOWN(Tabella1[[#This Row],[DIFFERENZA EFFETTIVA - SCARTI]]/Tabella1[[#This Row],[TEMPO EFFETTIVO]]*60,0)</f>
        <v>252</v>
      </c>
    </row>
    <row r="1563" spans="1:27" x14ac:dyDescent="0.25">
      <c r="A1563" s="1">
        <v>44775</v>
      </c>
      <c r="B1563">
        <v>1</v>
      </c>
      <c r="C1563" s="6" t="str">
        <f>VLOOKUP(Tabella1[[#This Row],[COD. OPERATORE]],Tabella3[],2,FALSE)</f>
        <v>ROBY</v>
      </c>
      <c r="D1563" t="s">
        <v>56</v>
      </c>
      <c r="E1563" t="s">
        <v>517</v>
      </c>
      <c r="F1563">
        <v>12</v>
      </c>
      <c r="G1563" s="6" t="str">
        <f>VLOOKUP(Tabella1[[#This Row],[COD. MACCHINA]],Tabella35[],2,FALSE)</f>
        <v>FRESA matr.550/6</v>
      </c>
      <c r="H1563">
        <v>0</v>
      </c>
      <c r="I1563">
        <v>500</v>
      </c>
      <c r="J1563" s="6">
        <f>Tabella1[[#This Row],[ASS. FINALI]]-Tabella1[[#This Row],[ASS.INIZIALI]]</f>
        <v>500</v>
      </c>
      <c r="K1563" t="s">
        <v>20</v>
      </c>
      <c r="M1563" s="6">
        <f>ROUNDDOWN(IF(Tabella1[[#This Row],[DOPPIO OPERATORE '[SI/NO']]]="SI",Tabella1[[#This Row],[DIFFERENZA]]/2,Tabella1[[#This Row],[DIFFERENZA]]),0)</f>
        <v>500</v>
      </c>
      <c r="O1563" s="6">
        <f>Tabella1[[#This Row],[DIFFERENZA EFFETTIVA SE DOPPIO OPERATORE]]-Tabella1[[#This Row],[SCARTI]]</f>
        <v>500</v>
      </c>
      <c r="P1563" s="4">
        <v>0.46875</v>
      </c>
      <c r="Q1563" s="4">
        <v>0.5</v>
      </c>
      <c r="R1563" s="5">
        <f>Tabella1[[#This Row],[ORA FINE MATTINA]]-Tabella1[[#This Row],[ORA INIZIO MATTINA]]</f>
        <v>3.125E-2</v>
      </c>
      <c r="S1563" s="4">
        <v>0.5625</v>
      </c>
      <c r="T1563" s="4">
        <v>0.57638888888888895</v>
      </c>
      <c r="U1563" s="5">
        <f>Tabella1[[#This Row],[ORA FINE POMERIGGIO]]-Tabella1[[#This Row],[ORA INIZIO POMERIGGIO]]</f>
        <v>1.3888888888888951E-2</v>
      </c>
      <c r="V1563" s="5">
        <f>Tabella1[[#This Row],[TOT. TEMPO POMERIGGIO]]+Tabella1[[#This Row],[TOT. TEMPO MATTINA]]</f>
        <v>4.5138888888888951E-2</v>
      </c>
      <c r="W1563" s="7">
        <f>((HOUR(Tabella1[[#This Row],[TOT. ORE]])*60)+MINUTE(Tabella1[[#This Row],[TOT. ORE]]))</f>
        <v>65</v>
      </c>
      <c r="Y1563" s="6">
        <f>Tabella1[[#This Row],[TOT. MINUTI]]-Tabella1[[#This Row],[FERMO MACCHINA]]</f>
        <v>65</v>
      </c>
      <c r="Z1563" s="6">
        <f>ROUNDDOWN(Tabella1[[#This Row],[DIFFERENZA EFFETTIVA - SCARTI]]/Tabella1[[#This Row],[TEMPO EFFETTIVO]]*60,0)</f>
        <v>461</v>
      </c>
    </row>
    <row r="1564" spans="1:27" x14ac:dyDescent="0.25">
      <c r="A1564" s="1">
        <v>44775</v>
      </c>
      <c r="B1564">
        <v>1</v>
      </c>
      <c r="C1564" s="6" t="str">
        <f>VLOOKUP(Tabella1[[#This Row],[COD. OPERATORE]],Tabella3[],2,FALSE)</f>
        <v>ROBY</v>
      </c>
      <c r="D1564" t="s">
        <v>56</v>
      </c>
      <c r="E1564" t="s">
        <v>518</v>
      </c>
      <c r="F1564">
        <v>1</v>
      </c>
      <c r="G1564" s="6" t="str">
        <f>VLOOKUP(Tabella1[[#This Row],[COD. MACCHINA]],Tabella35[],2,FALSE)</f>
        <v>TRAPANO A COLONNA</v>
      </c>
      <c r="H1564">
        <v>0</v>
      </c>
      <c r="I1564">
        <v>356</v>
      </c>
      <c r="J1564" s="6">
        <f>Tabella1[[#This Row],[ASS. FINALI]]-Tabella1[[#This Row],[ASS.INIZIALI]]</f>
        <v>356</v>
      </c>
      <c r="K1564" t="s">
        <v>20</v>
      </c>
      <c r="M1564" s="6">
        <f>ROUNDDOWN(IF(Tabella1[[#This Row],[DOPPIO OPERATORE '[SI/NO']]]="SI",Tabella1[[#This Row],[DIFFERENZA]]/2,Tabella1[[#This Row],[DIFFERENZA]]),0)</f>
        <v>356</v>
      </c>
      <c r="O1564" s="6">
        <f>Tabella1[[#This Row],[DIFFERENZA EFFETTIVA SE DOPPIO OPERATORE]]-Tabella1[[#This Row],[SCARTI]]</f>
        <v>356</v>
      </c>
      <c r="P1564" s="4">
        <v>0.57638888888888895</v>
      </c>
      <c r="Q1564" s="4">
        <v>0.72916666666666663</v>
      </c>
      <c r="R1564" s="5">
        <f>Tabella1[[#This Row],[ORA FINE MATTINA]]-Tabella1[[#This Row],[ORA INIZIO MATTINA]]</f>
        <v>0.15277777777777768</v>
      </c>
      <c r="S1564" s="4"/>
      <c r="T1564" s="4"/>
      <c r="U1564" s="5">
        <f>Tabella1[[#This Row],[ORA FINE POMERIGGIO]]-Tabella1[[#This Row],[ORA INIZIO POMERIGGIO]]</f>
        <v>0</v>
      </c>
      <c r="V1564" s="5">
        <f>Tabella1[[#This Row],[TOT. TEMPO POMERIGGIO]]+Tabella1[[#This Row],[TOT. TEMPO MATTINA]]</f>
        <v>0.15277777777777768</v>
      </c>
      <c r="W1564" s="7">
        <f>((HOUR(Tabella1[[#This Row],[TOT. ORE]])*60)+MINUTE(Tabella1[[#This Row],[TOT. ORE]]))</f>
        <v>220</v>
      </c>
      <c r="Y1564" s="6">
        <f>Tabella1[[#This Row],[TOT. MINUTI]]-Tabella1[[#This Row],[FERMO MACCHINA]]</f>
        <v>220</v>
      </c>
      <c r="Z1564" s="6">
        <f>ROUNDDOWN(Tabella1[[#This Row],[DIFFERENZA EFFETTIVA - SCARTI]]/Tabella1[[#This Row],[TEMPO EFFETTIVO]]*60,0)</f>
        <v>97</v>
      </c>
      <c r="AA1564" t="s">
        <v>519</v>
      </c>
    </row>
    <row r="1565" spans="1:27" x14ac:dyDescent="0.25">
      <c r="A1565" s="1">
        <v>44776</v>
      </c>
      <c r="B1565">
        <v>1</v>
      </c>
      <c r="C1565" s="6" t="str">
        <f>VLOOKUP(Tabella1[[#This Row],[COD. OPERATORE]],Tabella3[],2,FALSE)</f>
        <v>ROBY</v>
      </c>
      <c r="D1565" t="s">
        <v>56</v>
      </c>
      <c r="E1565" t="s">
        <v>517</v>
      </c>
      <c r="F1565">
        <v>12</v>
      </c>
      <c r="G1565" s="6" t="str">
        <f>VLOOKUP(Tabella1[[#This Row],[COD. MACCHINA]],Tabella35[],2,FALSE)</f>
        <v>FRESA matr.550/6</v>
      </c>
      <c r="H1565">
        <v>500</v>
      </c>
      <c r="I1565">
        <v>2100</v>
      </c>
      <c r="J1565" s="6">
        <f>Tabella1[[#This Row],[ASS. FINALI]]-Tabella1[[#This Row],[ASS.INIZIALI]]</f>
        <v>1600</v>
      </c>
      <c r="K1565" t="s">
        <v>20</v>
      </c>
      <c r="M1565" s="6">
        <f>ROUNDDOWN(IF(Tabella1[[#This Row],[DOPPIO OPERATORE '[SI/NO']]]="SI",Tabella1[[#This Row],[DIFFERENZA]]/2,Tabella1[[#This Row],[DIFFERENZA]]),0)</f>
        <v>1600</v>
      </c>
      <c r="O1565" s="6">
        <f>Tabella1[[#This Row],[DIFFERENZA EFFETTIVA SE DOPPIO OPERATORE]]-Tabella1[[#This Row],[SCARTI]]</f>
        <v>1600</v>
      </c>
      <c r="P1565" s="4">
        <v>0.4201388888888889</v>
      </c>
      <c r="Q1565" s="4">
        <v>0.5</v>
      </c>
      <c r="R1565" s="5">
        <f>Tabella1[[#This Row],[ORA FINE MATTINA]]-Tabella1[[#This Row],[ORA INIZIO MATTINA]]</f>
        <v>7.9861111111111105E-2</v>
      </c>
      <c r="S1565" s="4">
        <v>0.5625</v>
      </c>
      <c r="T1565" s="4">
        <v>0.62152777777777779</v>
      </c>
      <c r="U1565" s="5">
        <f>Tabella1[[#This Row],[ORA FINE POMERIGGIO]]-Tabella1[[#This Row],[ORA INIZIO POMERIGGIO]]</f>
        <v>5.902777777777779E-2</v>
      </c>
      <c r="V1565" s="5">
        <f>Tabella1[[#This Row],[TOT. TEMPO POMERIGGIO]]+Tabella1[[#This Row],[TOT. TEMPO MATTINA]]</f>
        <v>0.1388888888888889</v>
      </c>
      <c r="W1565" s="7">
        <f>((HOUR(Tabella1[[#This Row],[TOT. ORE]])*60)+MINUTE(Tabella1[[#This Row],[TOT. ORE]]))</f>
        <v>200</v>
      </c>
      <c r="Y1565" s="6">
        <f>Tabella1[[#This Row],[TOT. MINUTI]]-Tabella1[[#This Row],[FERMO MACCHINA]]</f>
        <v>200</v>
      </c>
      <c r="Z1565" s="6">
        <f>ROUNDDOWN(Tabella1[[#This Row],[DIFFERENZA EFFETTIVA - SCARTI]]/Tabella1[[#This Row],[TEMPO EFFETTIVO]]*60,0)</f>
        <v>480</v>
      </c>
      <c r="AA1565" t="s">
        <v>502</v>
      </c>
    </row>
    <row r="1566" spans="1:27" x14ac:dyDescent="0.25">
      <c r="A1566" s="1">
        <v>44776</v>
      </c>
      <c r="B1566">
        <v>1</v>
      </c>
      <c r="C1566" s="6" t="str">
        <f>VLOOKUP(Tabella1[[#This Row],[COD. OPERATORE]],Tabella3[],2,FALSE)</f>
        <v>ROBY</v>
      </c>
      <c r="D1566" t="s">
        <v>56</v>
      </c>
      <c r="E1566" t="s">
        <v>180</v>
      </c>
      <c r="F1566" t="s">
        <v>64</v>
      </c>
      <c r="G1566" s="6" t="str">
        <f>VLOOKUP(Tabella1[[#This Row],[COD. MACCHINA]],Tabella35[],2,FALSE)</f>
        <v>MANUALE</v>
      </c>
      <c r="H1566">
        <v>50</v>
      </c>
      <c r="I1566">
        <v>300</v>
      </c>
      <c r="J1566" s="6">
        <f>Tabella1[[#This Row],[ASS. FINALI]]-Tabella1[[#This Row],[ASS.INIZIALI]]</f>
        <v>250</v>
      </c>
      <c r="K1566" t="s">
        <v>20</v>
      </c>
      <c r="M1566" s="6">
        <f>ROUNDDOWN(IF(Tabella1[[#This Row],[DOPPIO OPERATORE '[SI/NO']]]="SI",Tabella1[[#This Row],[DIFFERENZA]]/2,Tabella1[[#This Row],[DIFFERENZA]]),0)</f>
        <v>250</v>
      </c>
      <c r="O1566" s="6">
        <f>Tabella1[[#This Row],[DIFFERENZA EFFETTIVA SE DOPPIO OPERATORE]]-Tabella1[[#This Row],[SCARTI]]</f>
        <v>250</v>
      </c>
      <c r="P1566" s="4">
        <v>0.62152777777777779</v>
      </c>
      <c r="Q1566" s="4">
        <v>0.64930555555555558</v>
      </c>
      <c r="R1566" s="5">
        <f>Tabella1[[#This Row],[ORA FINE MATTINA]]-Tabella1[[#This Row],[ORA INIZIO MATTINA]]</f>
        <v>2.777777777777779E-2</v>
      </c>
      <c r="S1566" s="4"/>
      <c r="T1566" s="4"/>
      <c r="U1566" s="5">
        <f>Tabella1[[#This Row],[ORA FINE POMERIGGIO]]-Tabella1[[#This Row],[ORA INIZIO POMERIGGIO]]</f>
        <v>0</v>
      </c>
      <c r="V1566" s="5">
        <f>Tabella1[[#This Row],[TOT. TEMPO POMERIGGIO]]+Tabella1[[#This Row],[TOT. TEMPO MATTINA]]</f>
        <v>2.777777777777779E-2</v>
      </c>
      <c r="W1566" s="7">
        <f>((HOUR(Tabella1[[#This Row],[TOT. ORE]])*60)+MINUTE(Tabella1[[#This Row],[TOT. ORE]]))</f>
        <v>40</v>
      </c>
      <c r="Y1566" s="6">
        <f>Tabella1[[#This Row],[TOT. MINUTI]]-Tabella1[[#This Row],[FERMO MACCHINA]]</f>
        <v>40</v>
      </c>
      <c r="Z1566" s="6">
        <f>ROUNDDOWN(Tabella1[[#This Row],[DIFFERENZA EFFETTIVA - SCARTI]]/Tabella1[[#This Row],[TEMPO EFFETTIVO]]*60,0)</f>
        <v>375</v>
      </c>
    </row>
    <row r="1567" spans="1:27" x14ac:dyDescent="0.25">
      <c r="A1567" s="1">
        <v>44776</v>
      </c>
      <c r="B1567">
        <v>1</v>
      </c>
      <c r="C1567" s="6" t="str">
        <f>VLOOKUP(Tabella1[[#This Row],[COD. OPERATORE]],Tabella3[],2,FALSE)</f>
        <v>ROBY</v>
      </c>
      <c r="D1567" t="s">
        <v>56</v>
      </c>
      <c r="E1567" t="s">
        <v>518</v>
      </c>
      <c r="F1567">
        <v>13</v>
      </c>
      <c r="G1567" s="6" t="str">
        <f>VLOOKUP(Tabella1[[#This Row],[COD. MACCHINA]],Tabella35[],2,FALSE)</f>
        <v>MACHINA A CALDO</v>
      </c>
      <c r="H1567">
        <v>0</v>
      </c>
      <c r="I1567">
        <v>100</v>
      </c>
      <c r="J1567" s="6">
        <f>Tabella1[[#This Row],[ASS. FINALI]]-Tabella1[[#This Row],[ASS.INIZIALI]]</f>
        <v>100</v>
      </c>
      <c r="K1567" t="s">
        <v>20</v>
      </c>
      <c r="M1567" s="6">
        <f>ROUNDDOWN(IF(Tabella1[[#This Row],[DOPPIO OPERATORE '[SI/NO']]]="SI",Tabella1[[#This Row],[DIFFERENZA]]/2,Tabella1[[#This Row],[DIFFERENZA]]),0)</f>
        <v>100</v>
      </c>
      <c r="O1567" s="6">
        <f>Tabella1[[#This Row],[DIFFERENZA EFFETTIVA SE DOPPIO OPERATORE]]-Tabella1[[#This Row],[SCARTI]]</f>
        <v>100</v>
      </c>
      <c r="P1567" s="4">
        <v>0.64930555555555558</v>
      </c>
      <c r="Q1567" s="4">
        <v>0.71180555555555547</v>
      </c>
      <c r="R1567" s="5">
        <f>Tabella1[[#This Row],[ORA FINE MATTINA]]-Tabella1[[#This Row],[ORA INIZIO MATTINA]]</f>
        <v>6.2499999999999889E-2</v>
      </c>
      <c r="S1567" s="4"/>
      <c r="T1567" s="4"/>
      <c r="U1567" s="5">
        <f>Tabella1[[#This Row],[ORA FINE POMERIGGIO]]-Tabella1[[#This Row],[ORA INIZIO POMERIGGIO]]</f>
        <v>0</v>
      </c>
      <c r="V1567" s="5">
        <f>Tabella1[[#This Row],[TOT. TEMPO POMERIGGIO]]+Tabella1[[#This Row],[TOT. TEMPO MATTINA]]</f>
        <v>6.2499999999999889E-2</v>
      </c>
      <c r="W1567" s="7">
        <f>((HOUR(Tabella1[[#This Row],[TOT. ORE]])*60)+MINUTE(Tabella1[[#This Row],[TOT. ORE]]))</f>
        <v>90</v>
      </c>
      <c r="Y1567" s="6">
        <f>Tabella1[[#This Row],[TOT. MINUTI]]-Tabella1[[#This Row],[FERMO MACCHINA]]</f>
        <v>90</v>
      </c>
      <c r="Z1567" s="6">
        <f>ROUNDDOWN(Tabella1[[#This Row],[DIFFERENZA EFFETTIVA - SCARTI]]/Tabella1[[#This Row],[TEMPO EFFETTIVO]]*60,0)</f>
        <v>66</v>
      </c>
    </row>
    <row r="1568" spans="1:27" x14ac:dyDescent="0.25">
      <c r="A1568" s="1">
        <v>44776</v>
      </c>
      <c r="B1568">
        <v>1</v>
      </c>
      <c r="C1568" s="6" t="str">
        <f>VLOOKUP(Tabella1[[#This Row],[COD. OPERATORE]],Tabella3[],2,FALSE)</f>
        <v>ROBY</v>
      </c>
      <c r="D1568" t="s">
        <v>56</v>
      </c>
      <c r="E1568" t="s">
        <v>180</v>
      </c>
      <c r="F1568" t="s">
        <v>64</v>
      </c>
      <c r="G1568" s="6" t="str">
        <f>VLOOKUP(Tabella1[[#This Row],[COD. MACCHINA]],Tabella35[],2,FALSE)</f>
        <v>MANUALE</v>
      </c>
      <c r="H1568">
        <v>0</v>
      </c>
      <c r="I1568">
        <v>50</v>
      </c>
      <c r="J1568" s="6">
        <f>Tabella1[[#This Row],[ASS. FINALI]]-Tabella1[[#This Row],[ASS.INIZIALI]]</f>
        <v>50</v>
      </c>
      <c r="K1568" t="s">
        <v>20</v>
      </c>
      <c r="M1568" s="6">
        <f>ROUNDDOWN(IF(Tabella1[[#This Row],[DOPPIO OPERATORE '[SI/NO']]]="SI",Tabella1[[#This Row],[DIFFERENZA]]/2,Tabella1[[#This Row],[DIFFERENZA]]),0)</f>
        <v>50</v>
      </c>
      <c r="O1568" s="6">
        <f>Tabella1[[#This Row],[DIFFERENZA EFFETTIVA SE DOPPIO OPERATORE]]-Tabella1[[#This Row],[SCARTI]]</f>
        <v>50</v>
      </c>
      <c r="P1568" s="4">
        <v>0.71875</v>
      </c>
      <c r="Q1568" s="4">
        <v>0.72916666666666663</v>
      </c>
      <c r="R1568" s="5">
        <f>Tabella1[[#This Row],[ORA FINE MATTINA]]-Tabella1[[#This Row],[ORA INIZIO MATTINA]]</f>
        <v>1.041666666666663E-2</v>
      </c>
      <c r="S1568" s="4"/>
      <c r="T1568" s="4"/>
      <c r="U1568" s="5">
        <f>Tabella1[[#This Row],[ORA FINE POMERIGGIO]]-Tabella1[[#This Row],[ORA INIZIO POMERIGGIO]]</f>
        <v>0</v>
      </c>
      <c r="V1568" s="5">
        <f>Tabella1[[#This Row],[TOT. TEMPO POMERIGGIO]]+Tabella1[[#This Row],[TOT. TEMPO MATTINA]]</f>
        <v>1.041666666666663E-2</v>
      </c>
      <c r="W1568" s="7">
        <f>((HOUR(Tabella1[[#This Row],[TOT. ORE]])*60)+MINUTE(Tabella1[[#This Row],[TOT. ORE]]))</f>
        <v>15</v>
      </c>
      <c r="Y1568" s="6">
        <f>Tabella1[[#This Row],[TOT. MINUTI]]-Tabella1[[#This Row],[FERMO MACCHINA]]</f>
        <v>15</v>
      </c>
      <c r="Z1568" s="6">
        <f>ROUNDDOWN(Tabella1[[#This Row],[DIFFERENZA EFFETTIVA - SCARTI]]/Tabella1[[#This Row],[TEMPO EFFETTIVO]]*60,0)</f>
        <v>200</v>
      </c>
    </row>
    <row r="1569" spans="1:27" x14ac:dyDescent="0.25">
      <c r="A1569" s="1">
        <v>44777</v>
      </c>
      <c r="B1569">
        <v>1</v>
      </c>
      <c r="C1569" s="6" t="str">
        <f>VLOOKUP(Tabella1[[#This Row],[COD. OPERATORE]],Tabella3[],2,FALSE)</f>
        <v>ROBY</v>
      </c>
      <c r="D1569" t="s">
        <v>56</v>
      </c>
      <c r="E1569" t="s">
        <v>520</v>
      </c>
      <c r="F1569">
        <v>13</v>
      </c>
      <c r="G1569" s="6" t="str">
        <f>VLOOKUP(Tabella1[[#This Row],[COD. MACCHINA]],Tabella35[],2,FALSE)</f>
        <v>MACHINA A CALDO</v>
      </c>
      <c r="H1569">
        <v>0</v>
      </c>
      <c r="I1569">
        <v>155</v>
      </c>
      <c r="J1569" s="6">
        <f>Tabella1[[#This Row],[ASS. FINALI]]-Tabella1[[#This Row],[ASS.INIZIALI]]</f>
        <v>155</v>
      </c>
      <c r="K1569" t="s">
        <v>20</v>
      </c>
      <c r="M1569" s="6">
        <f>ROUNDDOWN(IF(Tabella1[[#This Row],[DOPPIO OPERATORE '[SI/NO']]]="SI",Tabella1[[#This Row],[DIFFERENZA]]/2,Tabella1[[#This Row],[DIFFERENZA]]),0)</f>
        <v>155</v>
      </c>
      <c r="O1569" s="6">
        <f>Tabella1[[#This Row],[DIFFERENZA EFFETTIVA SE DOPPIO OPERATORE]]-Tabella1[[#This Row],[SCARTI]]</f>
        <v>155</v>
      </c>
      <c r="P1569" s="4">
        <v>0.37847222222222227</v>
      </c>
      <c r="Q1569" s="4">
        <v>0.5</v>
      </c>
      <c r="R1569" s="5">
        <f>Tabella1[[#This Row],[ORA FINE MATTINA]]-Tabella1[[#This Row],[ORA INIZIO MATTINA]]</f>
        <v>0.12152777777777773</v>
      </c>
      <c r="S1569" s="4">
        <v>0.5625</v>
      </c>
      <c r="T1569" s="4">
        <v>0.58333333333333337</v>
      </c>
      <c r="U1569" s="5">
        <f>Tabella1[[#This Row],[ORA FINE POMERIGGIO]]-Tabella1[[#This Row],[ORA INIZIO POMERIGGIO]]</f>
        <v>2.083333333333337E-2</v>
      </c>
      <c r="V1569" s="5">
        <f>Tabella1[[#This Row],[TOT. TEMPO POMERIGGIO]]+Tabella1[[#This Row],[TOT. TEMPO MATTINA]]</f>
        <v>0.1423611111111111</v>
      </c>
      <c r="W1569" s="7">
        <f>((HOUR(Tabella1[[#This Row],[TOT. ORE]])*60)+MINUTE(Tabella1[[#This Row],[TOT. ORE]]))</f>
        <v>205</v>
      </c>
      <c r="Y1569" s="6">
        <f>Tabella1[[#This Row],[TOT. MINUTI]]-Tabella1[[#This Row],[FERMO MACCHINA]]</f>
        <v>205</v>
      </c>
      <c r="Z1569" s="6">
        <f>ROUNDDOWN(Tabella1[[#This Row],[DIFFERENZA EFFETTIVA - SCARTI]]/Tabella1[[#This Row],[TEMPO EFFETTIVO]]*60,0)</f>
        <v>45</v>
      </c>
      <c r="AA1569" t="s">
        <v>450</v>
      </c>
    </row>
    <row r="1570" spans="1:27" x14ac:dyDescent="0.25">
      <c r="A1570" s="1">
        <v>44777</v>
      </c>
      <c r="B1570">
        <v>1</v>
      </c>
      <c r="C1570" s="6" t="str">
        <f>VLOOKUP(Tabella1[[#This Row],[COD. OPERATORE]],Tabella3[],2,FALSE)</f>
        <v>ROBY</v>
      </c>
      <c r="D1570" t="s">
        <v>56</v>
      </c>
      <c r="E1570" t="s">
        <v>521</v>
      </c>
      <c r="F1570" t="s">
        <v>64</v>
      </c>
      <c r="G1570" s="6" t="str">
        <f>VLOOKUP(Tabella1[[#This Row],[COD. MACCHINA]],Tabella35[],2,FALSE)</f>
        <v>MANUALE</v>
      </c>
      <c r="H1570">
        <v>0</v>
      </c>
      <c r="I1570">
        <v>1250</v>
      </c>
      <c r="J1570" s="6">
        <f>Tabella1[[#This Row],[ASS. FINALI]]-Tabella1[[#This Row],[ASS.INIZIALI]]</f>
        <v>1250</v>
      </c>
      <c r="K1570" t="s">
        <v>20</v>
      </c>
      <c r="M1570" s="6">
        <f>ROUNDDOWN(IF(Tabella1[[#This Row],[DOPPIO OPERATORE '[SI/NO']]]="SI",Tabella1[[#This Row],[DIFFERENZA]]/2,Tabella1[[#This Row],[DIFFERENZA]]),0)</f>
        <v>1250</v>
      </c>
      <c r="O1570" s="6">
        <f>Tabella1[[#This Row],[DIFFERENZA EFFETTIVA SE DOPPIO OPERATORE]]-Tabella1[[#This Row],[SCARTI]]</f>
        <v>1250</v>
      </c>
      <c r="P1570" s="4">
        <v>0.58680555555555558</v>
      </c>
      <c r="Q1570" s="4">
        <v>0.72916666666666663</v>
      </c>
      <c r="R1570" s="5">
        <f>Tabella1[[#This Row],[ORA FINE MATTINA]]-Tabella1[[#This Row],[ORA INIZIO MATTINA]]</f>
        <v>0.14236111111111105</v>
      </c>
      <c r="S1570" s="4"/>
      <c r="T1570" s="4"/>
      <c r="U1570" s="5">
        <f>Tabella1[[#This Row],[ORA FINE POMERIGGIO]]-Tabella1[[#This Row],[ORA INIZIO POMERIGGIO]]</f>
        <v>0</v>
      </c>
      <c r="V1570" s="5">
        <f>Tabella1[[#This Row],[TOT. TEMPO POMERIGGIO]]+Tabella1[[#This Row],[TOT. TEMPO MATTINA]]</f>
        <v>0.14236111111111105</v>
      </c>
      <c r="W1570" s="7">
        <f>((HOUR(Tabella1[[#This Row],[TOT. ORE]])*60)+MINUTE(Tabella1[[#This Row],[TOT. ORE]]))</f>
        <v>205</v>
      </c>
      <c r="Y1570" s="6">
        <f>Tabella1[[#This Row],[TOT. MINUTI]]-Tabella1[[#This Row],[FERMO MACCHINA]]</f>
        <v>205</v>
      </c>
      <c r="Z1570" s="6">
        <f>ROUNDDOWN(Tabella1[[#This Row],[DIFFERENZA EFFETTIVA - SCARTI]]/Tabella1[[#This Row],[TEMPO EFFETTIVO]]*60,0)</f>
        <v>365</v>
      </c>
      <c r="AA1570" t="s">
        <v>522</v>
      </c>
    </row>
    <row r="1571" spans="1:27" x14ac:dyDescent="0.25">
      <c r="A1571" s="1">
        <v>44778</v>
      </c>
      <c r="B1571">
        <v>1</v>
      </c>
      <c r="C1571" s="6" t="str">
        <f>VLOOKUP(Tabella1[[#This Row],[COD. OPERATORE]],Tabella3[],2,FALSE)</f>
        <v>ROBY</v>
      </c>
      <c r="D1571" t="s">
        <v>56</v>
      </c>
      <c r="E1571" t="s">
        <v>521</v>
      </c>
      <c r="F1571" t="s">
        <v>64</v>
      </c>
      <c r="G1571" s="6" t="str">
        <f>VLOOKUP(Tabella1[[#This Row],[COD. MACCHINA]],Tabella35[],2,FALSE)</f>
        <v>MANUALE</v>
      </c>
      <c r="H1571">
        <v>1250</v>
      </c>
      <c r="I1571">
        <v>2500</v>
      </c>
      <c r="J1571" s="6">
        <f>Tabella1[[#This Row],[ASS. FINALI]]-Tabella1[[#This Row],[ASS.INIZIALI]]</f>
        <v>1250</v>
      </c>
      <c r="K1571" t="s">
        <v>20</v>
      </c>
      <c r="M1571" s="6">
        <f>ROUNDDOWN(IF(Tabella1[[#This Row],[DOPPIO OPERATORE '[SI/NO']]]="SI",Tabella1[[#This Row],[DIFFERENZA]]/2,Tabella1[[#This Row],[DIFFERENZA]]),0)</f>
        <v>1250</v>
      </c>
      <c r="O1571" s="6">
        <f>Tabella1[[#This Row],[DIFFERENZA EFFETTIVA SE DOPPIO OPERATORE]]-Tabella1[[#This Row],[SCARTI]]</f>
        <v>1250</v>
      </c>
      <c r="P1571" s="4">
        <v>0.375</v>
      </c>
      <c r="Q1571" s="4">
        <v>0.5</v>
      </c>
      <c r="R1571" s="5">
        <f>Tabella1[[#This Row],[ORA FINE MATTINA]]-Tabella1[[#This Row],[ORA INIZIO MATTINA]]</f>
        <v>0.125</v>
      </c>
      <c r="S1571" s="4"/>
      <c r="T1571" s="4"/>
      <c r="U1571" s="5">
        <f>Tabella1[[#This Row],[ORA FINE POMERIGGIO]]-Tabella1[[#This Row],[ORA INIZIO POMERIGGIO]]</f>
        <v>0</v>
      </c>
      <c r="V1571" s="5">
        <f>Tabella1[[#This Row],[TOT. TEMPO POMERIGGIO]]+Tabella1[[#This Row],[TOT. TEMPO MATTINA]]</f>
        <v>0.125</v>
      </c>
      <c r="W1571" s="7">
        <f>((HOUR(Tabella1[[#This Row],[TOT. ORE]])*60)+MINUTE(Tabella1[[#This Row],[TOT. ORE]]))</f>
        <v>180</v>
      </c>
      <c r="Y1571" s="6">
        <f>Tabella1[[#This Row],[TOT. MINUTI]]-Tabella1[[#This Row],[FERMO MACCHINA]]</f>
        <v>180</v>
      </c>
      <c r="Z1571" s="6">
        <f>ROUNDDOWN(Tabella1[[#This Row],[DIFFERENZA EFFETTIVA - SCARTI]]/Tabella1[[#This Row],[TEMPO EFFETTIVO]]*60,0)</f>
        <v>416</v>
      </c>
    </row>
    <row r="1572" spans="1:27" x14ac:dyDescent="0.25">
      <c r="A1572" s="1">
        <v>44778</v>
      </c>
      <c r="B1572">
        <v>1</v>
      </c>
      <c r="C1572" s="6" t="str">
        <f>VLOOKUP(Tabella1[[#This Row],[COD. OPERATORE]],Tabella3[],2,FALSE)</f>
        <v>ROBY</v>
      </c>
      <c r="D1572" t="s">
        <v>56</v>
      </c>
      <c r="E1572" t="s">
        <v>521</v>
      </c>
      <c r="F1572" t="s">
        <v>64</v>
      </c>
      <c r="G1572" s="6" t="str">
        <f>VLOOKUP(Tabella1[[#This Row],[COD. MACCHINA]],Tabella35[],2,FALSE)</f>
        <v>MANUALE</v>
      </c>
      <c r="H1572">
        <v>2500</v>
      </c>
      <c r="I1572">
        <v>4000</v>
      </c>
      <c r="J1572" s="6">
        <f>Tabella1[[#This Row],[ASS. FINALI]]-Tabella1[[#This Row],[ASS.INIZIALI]]</f>
        <v>1500</v>
      </c>
      <c r="K1572" t="s">
        <v>20</v>
      </c>
      <c r="M1572" s="6">
        <f>ROUNDDOWN(IF(Tabella1[[#This Row],[DOPPIO OPERATORE '[SI/NO']]]="SI",Tabella1[[#This Row],[DIFFERENZA]]/2,Tabella1[[#This Row],[DIFFERENZA]]),0)</f>
        <v>1500</v>
      </c>
      <c r="O1572" s="6">
        <f>Tabella1[[#This Row],[DIFFERENZA EFFETTIVA SE DOPPIO OPERATORE]]-Tabella1[[#This Row],[SCARTI]]</f>
        <v>1500</v>
      </c>
      <c r="P1572" s="4">
        <v>0.5625</v>
      </c>
      <c r="Q1572" s="4">
        <v>0.71180555555555547</v>
      </c>
      <c r="R1572" s="5">
        <f>Tabella1[[#This Row],[ORA FINE MATTINA]]-Tabella1[[#This Row],[ORA INIZIO MATTINA]]</f>
        <v>0.14930555555555547</v>
      </c>
      <c r="S1572" s="4"/>
      <c r="T1572" s="4"/>
      <c r="U1572" s="5">
        <f>Tabella1[[#This Row],[ORA FINE POMERIGGIO]]-Tabella1[[#This Row],[ORA INIZIO POMERIGGIO]]</f>
        <v>0</v>
      </c>
      <c r="V1572" s="5">
        <f>Tabella1[[#This Row],[TOT. TEMPO POMERIGGIO]]+Tabella1[[#This Row],[TOT. TEMPO MATTINA]]</f>
        <v>0.14930555555555547</v>
      </c>
      <c r="W1572" s="7">
        <f>((HOUR(Tabella1[[#This Row],[TOT. ORE]])*60)+MINUTE(Tabella1[[#This Row],[TOT. ORE]]))</f>
        <v>215</v>
      </c>
      <c r="Y1572" s="6">
        <f>Tabella1[[#This Row],[TOT. MINUTI]]-Tabella1[[#This Row],[FERMO MACCHINA]]</f>
        <v>215</v>
      </c>
      <c r="Z1572" s="6">
        <f>ROUNDDOWN(Tabella1[[#This Row],[DIFFERENZA EFFETTIVA - SCARTI]]/Tabella1[[#This Row],[TEMPO EFFETTIVO]]*60,0)</f>
        <v>418</v>
      </c>
      <c r="AA1572" t="s">
        <v>522</v>
      </c>
    </row>
    <row r="1573" spans="1:27" x14ac:dyDescent="0.25">
      <c r="A1573" s="1">
        <v>44778</v>
      </c>
      <c r="B1573">
        <v>1</v>
      </c>
      <c r="C1573" s="6" t="str">
        <f>VLOOKUP(Tabella1[[#This Row],[COD. OPERATORE]],Tabella3[],2,FALSE)</f>
        <v>ROBY</v>
      </c>
      <c r="D1573" t="s">
        <v>56</v>
      </c>
      <c r="E1573" t="s">
        <v>90</v>
      </c>
      <c r="F1573" t="s">
        <v>64</v>
      </c>
      <c r="G1573" s="6" t="str">
        <f>VLOOKUP(Tabella1[[#This Row],[COD. MACCHINA]],Tabella35[],2,FALSE)</f>
        <v>MANUALE</v>
      </c>
      <c r="H1573">
        <v>140</v>
      </c>
      <c r="I1573">
        <v>200</v>
      </c>
      <c r="J1573" s="6">
        <f>Tabella1[[#This Row],[ASS. FINALI]]-Tabella1[[#This Row],[ASS.INIZIALI]]</f>
        <v>60</v>
      </c>
      <c r="K1573" t="s">
        <v>20</v>
      </c>
      <c r="M1573" s="6">
        <f>ROUNDDOWN(IF(Tabella1[[#This Row],[DOPPIO OPERATORE '[SI/NO']]]="SI",Tabella1[[#This Row],[DIFFERENZA]]/2,Tabella1[[#This Row],[DIFFERENZA]]),0)</f>
        <v>60</v>
      </c>
      <c r="O1573" s="6">
        <f>Tabella1[[#This Row],[DIFFERENZA EFFETTIVA SE DOPPIO OPERATORE]]-Tabella1[[#This Row],[SCARTI]]</f>
        <v>60</v>
      </c>
      <c r="P1573" s="4">
        <v>0.71180555555555547</v>
      </c>
      <c r="Q1573" s="4">
        <v>0.72916666666666663</v>
      </c>
      <c r="R1573" s="5">
        <f>Tabella1[[#This Row],[ORA FINE MATTINA]]-Tabella1[[#This Row],[ORA INIZIO MATTINA]]</f>
        <v>1.736111111111116E-2</v>
      </c>
      <c r="S1573" s="4"/>
      <c r="T1573" s="4"/>
      <c r="U1573" s="5">
        <f>Tabella1[[#This Row],[ORA FINE POMERIGGIO]]-Tabella1[[#This Row],[ORA INIZIO POMERIGGIO]]</f>
        <v>0</v>
      </c>
      <c r="V1573" s="5">
        <f>Tabella1[[#This Row],[TOT. TEMPO POMERIGGIO]]+Tabella1[[#This Row],[TOT. TEMPO MATTINA]]</f>
        <v>1.736111111111116E-2</v>
      </c>
      <c r="W1573" s="7">
        <f>((HOUR(Tabella1[[#This Row],[TOT. ORE]])*60)+MINUTE(Tabella1[[#This Row],[TOT. ORE]]))</f>
        <v>25</v>
      </c>
      <c r="Y1573" s="6">
        <f>Tabella1[[#This Row],[TOT. MINUTI]]-Tabella1[[#This Row],[FERMO MACCHINA]]</f>
        <v>25</v>
      </c>
      <c r="Z1573" s="6">
        <f>ROUNDDOWN(Tabella1[[#This Row],[DIFFERENZA EFFETTIVA - SCARTI]]/Tabella1[[#This Row],[TEMPO EFFETTIVO]]*60,0)</f>
        <v>144</v>
      </c>
      <c r="AA1573" t="s">
        <v>522</v>
      </c>
    </row>
    <row r="1574" spans="1:27" x14ac:dyDescent="0.25">
      <c r="A1574" s="1">
        <v>44802</v>
      </c>
      <c r="B1574">
        <v>1</v>
      </c>
      <c r="C1574" s="6" t="str">
        <f>VLOOKUP(Tabella1[[#This Row],[COD. OPERATORE]],Tabella3[],2,FALSE)</f>
        <v>ROBY</v>
      </c>
      <c r="D1574" t="s">
        <v>56</v>
      </c>
      <c r="E1574" t="s">
        <v>73</v>
      </c>
      <c r="F1574" t="s">
        <v>64</v>
      </c>
      <c r="G1574" s="6" t="str">
        <f>VLOOKUP(Tabella1[[#This Row],[COD. MACCHINA]],Tabella35[],2,FALSE)</f>
        <v>MANUALE</v>
      </c>
      <c r="H1574">
        <v>0</v>
      </c>
      <c r="I1574">
        <v>2047</v>
      </c>
      <c r="J1574" s="6">
        <f>Tabella1[[#This Row],[ASS. FINALI]]-Tabella1[[#This Row],[ASS.INIZIALI]]</f>
        <v>2047</v>
      </c>
      <c r="K1574" t="s">
        <v>20</v>
      </c>
      <c r="M1574" s="6">
        <f>ROUNDDOWN(IF(Tabella1[[#This Row],[DOPPIO OPERATORE '[SI/NO']]]="SI",Tabella1[[#This Row],[DIFFERENZA]]/2,Tabella1[[#This Row],[DIFFERENZA]]),0)</f>
        <v>2047</v>
      </c>
      <c r="O1574" s="6">
        <f>Tabella1[[#This Row],[DIFFERENZA EFFETTIVA SE DOPPIO OPERATORE]]-Tabella1[[#This Row],[SCARTI]]</f>
        <v>2047</v>
      </c>
      <c r="P1574" s="4">
        <v>0.33333333333333331</v>
      </c>
      <c r="Q1574" s="4">
        <v>0.5</v>
      </c>
      <c r="R1574" s="5">
        <f>Tabella1[[#This Row],[ORA FINE MATTINA]]-Tabella1[[#This Row],[ORA INIZIO MATTINA]]</f>
        <v>0.16666666666666669</v>
      </c>
      <c r="S1574" s="4">
        <v>0.5625</v>
      </c>
      <c r="T1574" s="4">
        <v>0.72916666666666663</v>
      </c>
      <c r="U1574" s="5">
        <f>Tabella1[[#This Row],[ORA FINE POMERIGGIO]]-Tabella1[[#This Row],[ORA INIZIO POMERIGGIO]]</f>
        <v>0.16666666666666663</v>
      </c>
      <c r="V1574" s="5">
        <f>Tabella1[[#This Row],[TOT. TEMPO POMERIGGIO]]+Tabella1[[#This Row],[TOT. TEMPO MATTINA]]</f>
        <v>0.33333333333333331</v>
      </c>
      <c r="W1574" s="7">
        <f>((HOUR(Tabella1[[#This Row],[TOT. ORE]])*60)+MINUTE(Tabella1[[#This Row],[TOT. ORE]]))</f>
        <v>480</v>
      </c>
      <c r="Y1574" s="6">
        <f>Tabella1[[#This Row],[TOT. MINUTI]]-Tabella1[[#This Row],[FERMO MACCHINA]]</f>
        <v>480</v>
      </c>
      <c r="Z1574" s="6">
        <f>ROUNDDOWN(Tabella1[[#This Row],[DIFFERENZA EFFETTIVA - SCARTI]]/Tabella1[[#This Row],[TEMPO EFFETTIVO]]*60,0)</f>
        <v>255</v>
      </c>
      <c r="AA1574" t="s">
        <v>450</v>
      </c>
    </row>
    <row r="1575" spans="1:27" x14ac:dyDescent="0.25">
      <c r="A1575" s="1">
        <v>44803</v>
      </c>
      <c r="B1575">
        <v>1</v>
      </c>
      <c r="C1575" s="6" t="str">
        <f>VLOOKUP(Tabella1[[#This Row],[COD. OPERATORE]],Tabella3[],2,FALSE)</f>
        <v>ROBY</v>
      </c>
      <c r="D1575" t="s">
        <v>56</v>
      </c>
      <c r="E1575" t="s">
        <v>73</v>
      </c>
      <c r="F1575" t="s">
        <v>64</v>
      </c>
      <c r="G1575" s="6" t="str">
        <f>VLOOKUP(Tabella1[[#This Row],[COD. MACCHINA]],Tabella35[],2,FALSE)</f>
        <v>MANUALE</v>
      </c>
      <c r="H1575">
        <v>2047</v>
      </c>
      <c r="I1575">
        <v>2500</v>
      </c>
      <c r="J1575" s="6">
        <f>Tabella1[[#This Row],[ASS. FINALI]]-Tabella1[[#This Row],[ASS.INIZIALI]]</f>
        <v>453</v>
      </c>
      <c r="K1575" t="s">
        <v>20</v>
      </c>
      <c r="M1575" s="6">
        <f>ROUNDDOWN(IF(Tabella1[[#This Row],[DOPPIO OPERATORE '[SI/NO']]]="SI",Tabella1[[#This Row],[DIFFERENZA]]/2,Tabella1[[#This Row],[DIFFERENZA]]),0)</f>
        <v>453</v>
      </c>
      <c r="O1575" s="6">
        <f>Tabella1[[#This Row],[DIFFERENZA EFFETTIVA SE DOPPIO OPERATORE]]-Tabella1[[#This Row],[SCARTI]]</f>
        <v>453</v>
      </c>
      <c r="P1575" s="4">
        <v>0.33333333333333331</v>
      </c>
      <c r="Q1575" s="4">
        <v>0.39930555555555558</v>
      </c>
      <c r="R1575" s="5">
        <f>Tabella1[[#This Row],[ORA FINE MATTINA]]-Tabella1[[#This Row],[ORA INIZIO MATTINA]]</f>
        <v>6.5972222222222265E-2</v>
      </c>
      <c r="S1575" s="4"/>
      <c r="T1575" s="4"/>
      <c r="U1575" s="5">
        <f>Tabella1[[#This Row],[ORA FINE POMERIGGIO]]-Tabella1[[#This Row],[ORA INIZIO POMERIGGIO]]</f>
        <v>0</v>
      </c>
      <c r="V1575" s="5">
        <f>Tabella1[[#This Row],[TOT. TEMPO POMERIGGIO]]+Tabella1[[#This Row],[TOT. TEMPO MATTINA]]</f>
        <v>6.5972222222222265E-2</v>
      </c>
      <c r="W1575" s="7">
        <f>((HOUR(Tabella1[[#This Row],[TOT. ORE]])*60)+MINUTE(Tabella1[[#This Row],[TOT. ORE]]))</f>
        <v>95</v>
      </c>
      <c r="Y1575" s="6">
        <f>Tabella1[[#This Row],[TOT. MINUTI]]-Tabella1[[#This Row],[FERMO MACCHINA]]</f>
        <v>95</v>
      </c>
      <c r="Z1575" s="6">
        <f>ROUNDDOWN(Tabella1[[#This Row],[DIFFERENZA EFFETTIVA - SCARTI]]/Tabella1[[#This Row],[TEMPO EFFETTIVO]]*60,0)</f>
        <v>286</v>
      </c>
    </row>
    <row r="1576" spans="1:27" x14ac:dyDescent="0.25">
      <c r="A1576" s="1">
        <v>44803</v>
      </c>
      <c r="B1576">
        <v>1</v>
      </c>
      <c r="C1576" s="6" t="str">
        <f>VLOOKUP(Tabella1[[#This Row],[COD. OPERATORE]],Tabella3[],2,FALSE)</f>
        <v>ROBY</v>
      </c>
      <c r="D1576" t="s">
        <v>56</v>
      </c>
      <c r="E1576" t="s">
        <v>71</v>
      </c>
      <c r="F1576" t="s">
        <v>64</v>
      </c>
      <c r="G1576" s="6" t="str">
        <f>VLOOKUP(Tabella1[[#This Row],[COD. MACCHINA]],Tabella35[],2,FALSE)</f>
        <v>MANUALE</v>
      </c>
      <c r="H1576">
        <v>0</v>
      </c>
      <c r="I1576">
        <v>1026</v>
      </c>
      <c r="J1576" s="6">
        <f>Tabella1[[#This Row],[ASS. FINALI]]-Tabella1[[#This Row],[ASS.INIZIALI]]</f>
        <v>1026</v>
      </c>
      <c r="K1576" t="s">
        <v>20</v>
      </c>
      <c r="M1576" s="6">
        <f>ROUNDDOWN(IF(Tabella1[[#This Row],[DOPPIO OPERATORE '[SI/NO']]]="SI",Tabella1[[#This Row],[DIFFERENZA]]/2,Tabella1[[#This Row],[DIFFERENZA]]),0)</f>
        <v>1026</v>
      </c>
      <c r="O1576" s="6">
        <f>Tabella1[[#This Row],[DIFFERENZA EFFETTIVA SE DOPPIO OPERATORE]]-Tabella1[[#This Row],[SCARTI]]</f>
        <v>1026</v>
      </c>
      <c r="P1576" s="4">
        <v>0.39930555555555558</v>
      </c>
      <c r="Q1576" s="4">
        <v>0.5</v>
      </c>
      <c r="R1576" s="5">
        <f>Tabella1[[#This Row],[ORA FINE MATTINA]]-Tabella1[[#This Row],[ORA INIZIO MATTINA]]</f>
        <v>0.10069444444444442</v>
      </c>
      <c r="S1576" s="4">
        <v>0.5625</v>
      </c>
      <c r="T1576" s="4">
        <v>0.72916666666666663</v>
      </c>
      <c r="U1576" s="5">
        <f>Tabella1[[#This Row],[ORA FINE POMERIGGIO]]-Tabella1[[#This Row],[ORA INIZIO POMERIGGIO]]</f>
        <v>0.16666666666666663</v>
      </c>
      <c r="V1576" s="5">
        <f>Tabella1[[#This Row],[TOT. TEMPO POMERIGGIO]]+Tabella1[[#This Row],[TOT. TEMPO MATTINA]]</f>
        <v>0.26736111111111105</v>
      </c>
      <c r="W1576" s="7">
        <f>((HOUR(Tabella1[[#This Row],[TOT. ORE]])*60)+MINUTE(Tabella1[[#This Row],[TOT. ORE]]))</f>
        <v>385</v>
      </c>
      <c r="Y1576" s="6">
        <f>Tabella1[[#This Row],[TOT. MINUTI]]-Tabella1[[#This Row],[FERMO MACCHINA]]</f>
        <v>385</v>
      </c>
      <c r="Z1576" s="6">
        <f>ROUNDDOWN(Tabella1[[#This Row],[DIFFERENZA EFFETTIVA - SCARTI]]/Tabella1[[#This Row],[TEMPO EFFETTIVO]]*60,0)</f>
        <v>159</v>
      </c>
      <c r="AA1576" t="s">
        <v>450</v>
      </c>
    </row>
    <row r="1577" spans="1:27" x14ac:dyDescent="0.25">
      <c r="A1577" s="1">
        <v>44804</v>
      </c>
      <c r="B1577">
        <v>1</v>
      </c>
      <c r="C1577" s="6" t="str">
        <f>VLOOKUP(Tabella1[[#This Row],[COD. OPERATORE]],Tabella3[],2,FALSE)</f>
        <v>ROBY</v>
      </c>
      <c r="D1577" t="s">
        <v>262</v>
      </c>
      <c r="E1577" t="s">
        <v>503</v>
      </c>
      <c r="F1577">
        <v>6</v>
      </c>
      <c r="G1577" s="6" t="str">
        <f>VLOOKUP(Tabella1[[#This Row],[COD. MACCHINA]],Tabella35[],2,FALSE)</f>
        <v>MSA matr.4319</v>
      </c>
      <c r="H1577">
        <v>640493</v>
      </c>
      <c r="I1577">
        <v>641263</v>
      </c>
      <c r="J1577" s="6">
        <f>Tabella1[[#This Row],[ASS. FINALI]]-Tabella1[[#This Row],[ASS.INIZIALI]]</f>
        <v>770</v>
      </c>
      <c r="K1577" t="s">
        <v>20</v>
      </c>
      <c r="M1577" s="6">
        <f>ROUNDDOWN(IF(Tabella1[[#This Row],[DOPPIO OPERATORE '[SI/NO']]]="SI",Tabella1[[#This Row],[DIFFERENZA]]/2,Tabella1[[#This Row],[DIFFERENZA]]),0)</f>
        <v>770</v>
      </c>
      <c r="O1577" s="6">
        <f>Tabella1[[#This Row],[DIFFERENZA EFFETTIVA SE DOPPIO OPERATORE]]-Tabella1[[#This Row],[SCARTI]]</f>
        <v>770</v>
      </c>
      <c r="P1577" s="4">
        <v>0.33333333333333331</v>
      </c>
      <c r="Q1577" s="4">
        <v>0.5</v>
      </c>
      <c r="R1577" s="5">
        <f>Tabella1[[#This Row],[ORA FINE MATTINA]]-Tabella1[[#This Row],[ORA INIZIO MATTINA]]</f>
        <v>0.16666666666666669</v>
      </c>
      <c r="S1577" s="4"/>
      <c r="T1577" s="4"/>
      <c r="U1577" s="5">
        <f>Tabella1[[#This Row],[ORA FINE POMERIGGIO]]-Tabella1[[#This Row],[ORA INIZIO POMERIGGIO]]</f>
        <v>0</v>
      </c>
      <c r="V1577" s="5">
        <f>Tabella1[[#This Row],[TOT. TEMPO POMERIGGIO]]+Tabella1[[#This Row],[TOT. TEMPO MATTINA]]</f>
        <v>0.16666666666666669</v>
      </c>
      <c r="W1577" s="7">
        <f>((HOUR(Tabella1[[#This Row],[TOT. ORE]])*60)+MINUTE(Tabella1[[#This Row],[TOT. ORE]]))</f>
        <v>240</v>
      </c>
      <c r="Y1577" s="6">
        <f>Tabella1[[#This Row],[TOT. MINUTI]]-Tabella1[[#This Row],[FERMO MACCHINA]]</f>
        <v>240</v>
      </c>
      <c r="Z1577" s="6">
        <f>ROUNDDOWN(Tabella1[[#This Row],[DIFFERENZA EFFETTIVA - SCARTI]]/Tabella1[[#This Row],[TEMPO EFFETTIVO]]*60,0)</f>
        <v>192</v>
      </c>
    </row>
    <row r="1578" spans="1:27" x14ac:dyDescent="0.25">
      <c r="A1578" s="1">
        <v>44804</v>
      </c>
      <c r="B1578">
        <v>1</v>
      </c>
      <c r="C1578" s="6" t="str">
        <f>VLOOKUP(Tabella1[[#This Row],[COD. OPERATORE]],Tabella3[],2,FALSE)</f>
        <v>ROBY</v>
      </c>
      <c r="D1578" t="s">
        <v>56</v>
      </c>
      <c r="E1578" t="s">
        <v>71</v>
      </c>
      <c r="F1578" t="s">
        <v>64</v>
      </c>
      <c r="G1578" s="6" t="str">
        <f>VLOOKUP(Tabella1[[#This Row],[COD. MACCHINA]],Tabella35[],2,FALSE)</f>
        <v>MANUALE</v>
      </c>
      <c r="H1578">
        <v>1530</v>
      </c>
      <c r="I1578">
        <v>1836</v>
      </c>
      <c r="J1578" s="6">
        <f>Tabella1[[#This Row],[ASS. FINALI]]-Tabella1[[#This Row],[ASS.INIZIALI]]</f>
        <v>306</v>
      </c>
      <c r="K1578" t="s">
        <v>20</v>
      </c>
      <c r="M1578" s="6">
        <f>ROUNDDOWN(IF(Tabella1[[#This Row],[DOPPIO OPERATORE '[SI/NO']]]="SI",Tabella1[[#This Row],[DIFFERENZA]]/2,Tabella1[[#This Row],[DIFFERENZA]]),0)</f>
        <v>306</v>
      </c>
      <c r="O1578" s="6">
        <f>Tabella1[[#This Row],[DIFFERENZA EFFETTIVA SE DOPPIO OPERATORE]]-Tabella1[[#This Row],[SCARTI]]</f>
        <v>306</v>
      </c>
      <c r="P1578" s="4">
        <v>0.5625</v>
      </c>
      <c r="Q1578" s="4">
        <v>0.625</v>
      </c>
      <c r="R1578" s="5">
        <f>Tabella1[[#This Row],[ORA FINE MATTINA]]-Tabella1[[#This Row],[ORA INIZIO MATTINA]]</f>
        <v>6.25E-2</v>
      </c>
      <c r="S1578" s="4"/>
      <c r="T1578" s="4"/>
      <c r="U1578" s="5">
        <f>Tabella1[[#This Row],[ORA FINE POMERIGGIO]]-Tabella1[[#This Row],[ORA INIZIO POMERIGGIO]]</f>
        <v>0</v>
      </c>
      <c r="V1578" s="5">
        <f>Tabella1[[#This Row],[TOT. TEMPO POMERIGGIO]]+Tabella1[[#This Row],[TOT. TEMPO MATTINA]]</f>
        <v>6.25E-2</v>
      </c>
      <c r="W1578" s="7">
        <f>((HOUR(Tabella1[[#This Row],[TOT. ORE]])*60)+MINUTE(Tabella1[[#This Row],[TOT. ORE]]))</f>
        <v>90</v>
      </c>
      <c r="Y1578" s="6">
        <f>Tabella1[[#This Row],[TOT. MINUTI]]-Tabella1[[#This Row],[FERMO MACCHINA]]</f>
        <v>90</v>
      </c>
      <c r="Z1578" s="6">
        <f>ROUNDDOWN(Tabella1[[#This Row],[DIFFERENZA EFFETTIVA - SCARTI]]/Tabella1[[#This Row],[TEMPO EFFETTIVO]]*60,0)</f>
        <v>204</v>
      </c>
    </row>
    <row r="1579" spans="1:27" x14ac:dyDescent="0.25">
      <c r="A1579" s="1">
        <v>44804</v>
      </c>
      <c r="B1579">
        <v>1</v>
      </c>
      <c r="C1579" s="6" t="str">
        <f>VLOOKUP(Tabella1[[#This Row],[COD. OPERATORE]],Tabella3[],2,FALSE)</f>
        <v>ROBY</v>
      </c>
      <c r="D1579" t="s">
        <v>76</v>
      </c>
      <c r="E1579" t="s">
        <v>327</v>
      </c>
      <c r="F1579">
        <v>4</v>
      </c>
      <c r="G1579" s="6" t="str">
        <f>VLOOKUP(Tabella1[[#This Row],[COD. MACCHINA]],Tabella35[],2,FALSE)</f>
        <v>LASER VERDE</v>
      </c>
      <c r="H1579">
        <v>3557</v>
      </c>
      <c r="I1579">
        <v>3814</v>
      </c>
      <c r="J1579" s="6">
        <f>Tabella1[[#This Row],[ASS. FINALI]]-Tabella1[[#This Row],[ASS.INIZIALI]]</f>
        <v>257</v>
      </c>
      <c r="K1579" t="s">
        <v>20</v>
      </c>
      <c r="M1579" s="6">
        <f>ROUNDDOWN(IF(Tabella1[[#This Row],[DOPPIO OPERATORE '[SI/NO']]]="SI",Tabella1[[#This Row],[DIFFERENZA]]/2,Tabella1[[#This Row],[DIFFERENZA]]),0)</f>
        <v>257</v>
      </c>
      <c r="O1579" s="6">
        <f>Tabella1[[#This Row],[DIFFERENZA EFFETTIVA SE DOPPIO OPERATORE]]-Tabella1[[#This Row],[SCARTI]]</f>
        <v>257</v>
      </c>
      <c r="P1579" s="4">
        <v>0.625</v>
      </c>
      <c r="Q1579" s="4">
        <v>0.72916666666666663</v>
      </c>
      <c r="R1579" s="5">
        <f>Tabella1[[#This Row],[ORA FINE MATTINA]]-Tabella1[[#This Row],[ORA INIZIO MATTINA]]</f>
        <v>0.10416666666666663</v>
      </c>
      <c r="S1579" s="4"/>
      <c r="T1579" s="4"/>
      <c r="U1579" s="5">
        <f>Tabella1[[#This Row],[ORA FINE POMERIGGIO]]-Tabella1[[#This Row],[ORA INIZIO POMERIGGIO]]</f>
        <v>0</v>
      </c>
      <c r="V1579" s="5">
        <f>Tabella1[[#This Row],[TOT. TEMPO POMERIGGIO]]+Tabella1[[#This Row],[TOT. TEMPO MATTINA]]</f>
        <v>0.10416666666666663</v>
      </c>
      <c r="W1579" s="7">
        <f>((HOUR(Tabella1[[#This Row],[TOT. ORE]])*60)+MINUTE(Tabella1[[#This Row],[TOT. ORE]]))</f>
        <v>150</v>
      </c>
      <c r="Y1579" s="6">
        <f>Tabella1[[#This Row],[TOT. MINUTI]]-Tabella1[[#This Row],[FERMO MACCHINA]]</f>
        <v>150</v>
      </c>
      <c r="Z1579" s="6">
        <f>ROUNDDOWN(Tabella1[[#This Row],[DIFFERENZA EFFETTIVA - SCARTI]]/Tabella1[[#This Row],[TEMPO EFFETTIVO]]*60,0)</f>
        <v>102</v>
      </c>
    </row>
    <row r="1580" spans="1:27" x14ac:dyDescent="0.25">
      <c r="A1580" s="1">
        <v>44778</v>
      </c>
      <c r="B1580">
        <v>32</v>
      </c>
      <c r="C1580" s="6" t="str">
        <f>VLOOKUP(Tabella1[[#This Row],[COD. OPERATORE]],Tabella3[],2,FALSE)</f>
        <v>ALESSANDRA</v>
      </c>
      <c r="D1580" t="s">
        <v>87</v>
      </c>
      <c r="E1580" t="s">
        <v>248</v>
      </c>
      <c r="F1580" t="s">
        <v>64</v>
      </c>
      <c r="G1580" s="6" t="str">
        <f>VLOOKUP(Tabella1[[#This Row],[COD. MACCHINA]],Tabella35[],2,FALSE)</f>
        <v>MANUALE</v>
      </c>
      <c r="H1580">
        <v>1150</v>
      </c>
      <c r="I1580">
        <v>2400</v>
      </c>
      <c r="J1580" s="6">
        <f>Tabella1[[#This Row],[ASS. FINALI]]-Tabella1[[#This Row],[ASS.INIZIALI]]</f>
        <v>1250</v>
      </c>
      <c r="K1580" t="s">
        <v>20</v>
      </c>
      <c r="M1580" s="6">
        <f>ROUNDDOWN(IF(Tabella1[[#This Row],[DOPPIO OPERATORE '[SI/NO']]]="SI",Tabella1[[#This Row],[DIFFERENZA]]/2,Tabella1[[#This Row],[DIFFERENZA]]),0)</f>
        <v>1250</v>
      </c>
      <c r="O1580" s="6">
        <f>Tabella1[[#This Row],[DIFFERENZA EFFETTIVA SE DOPPIO OPERATORE]]-Tabella1[[#This Row],[SCARTI]]</f>
        <v>1250</v>
      </c>
      <c r="P1580" s="4">
        <v>0.33333333333333331</v>
      </c>
      <c r="Q1580" s="4">
        <v>0.5</v>
      </c>
      <c r="R1580" s="5">
        <f>Tabella1[[#This Row],[ORA FINE MATTINA]]-Tabella1[[#This Row],[ORA INIZIO MATTINA]]</f>
        <v>0.16666666666666669</v>
      </c>
      <c r="S1580" s="4"/>
      <c r="T1580" s="4"/>
      <c r="U1580" s="5">
        <f>Tabella1[[#This Row],[ORA FINE POMERIGGIO]]-Tabella1[[#This Row],[ORA INIZIO POMERIGGIO]]</f>
        <v>0</v>
      </c>
      <c r="V1580" s="5">
        <f>Tabella1[[#This Row],[TOT. TEMPO POMERIGGIO]]+Tabella1[[#This Row],[TOT. TEMPO MATTINA]]</f>
        <v>0.16666666666666669</v>
      </c>
      <c r="W1580" s="7">
        <f>((HOUR(Tabella1[[#This Row],[TOT. ORE]])*60)+MINUTE(Tabella1[[#This Row],[TOT. ORE]]))</f>
        <v>240</v>
      </c>
      <c r="Y1580" s="6">
        <f>Tabella1[[#This Row],[TOT. MINUTI]]-Tabella1[[#This Row],[FERMO MACCHINA]]</f>
        <v>240</v>
      </c>
      <c r="Z1580" s="6">
        <f>ROUNDDOWN(Tabella1[[#This Row],[DIFFERENZA EFFETTIVA - SCARTI]]/Tabella1[[#This Row],[TEMPO EFFETTIVO]]*60,0)</f>
        <v>312</v>
      </c>
      <c r="AA1580" t="s">
        <v>523</v>
      </c>
    </row>
    <row r="1581" spans="1:27" x14ac:dyDescent="0.25">
      <c r="A1581" s="1">
        <v>44778</v>
      </c>
      <c r="B1581">
        <v>32</v>
      </c>
      <c r="C1581" s="6" t="str">
        <f>VLOOKUP(Tabella1[[#This Row],[COD. OPERATORE]],Tabella3[],2,FALSE)</f>
        <v>ALESSANDRA</v>
      </c>
      <c r="D1581" t="s">
        <v>262</v>
      </c>
      <c r="E1581" t="s">
        <v>503</v>
      </c>
      <c r="F1581">
        <v>7</v>
      </c>
      <c r="G1581" s="6" t="str">
        <f>VLOOKUP(Tabella1[[#This Row],[COD. MACCHINA]],Tabella35[],2,FALSE)</f>
        <v>MSA matr.2316</v>
      </c>
      <c r="H1581">
        <v>2472847</v>
      </c>
      <c r="I1581">
        <v>2473297</v>
      </c>
      <c r="J1581" s="6">
        <f>Tabella1[[#This Row],[ASS. FINALI]]-Tabella1[[#This Row],[ASS.INIZIALI]]</f>
        <v>450</v>
      </c>
      <c r="K1581" t="s">
        <v>20</v>
      </c>
      <c r="M1581" s="6">
        <f>ROUNDDOWN(IF(Tabella1[[#This Row],[DOPPIO OPERATORE '[SI/NO']]]="SI",Tabella1[[#This Row],[DIFFERENZA]]/2,Tabella1[[#This Row],[DIFFERENZA]]),0)</f>
        <v>450</v>
      </c>
      <c r="O1581" s="6">
        <f>Tabella1[[#This Row],[DIFFERENZA EFFETTIVA SE DOPPIO OPERATORE]]-Tabella1[[#This Row],[SCARTI]]</f>
        <v>450</v>
      </c>
      <c r="P1581" s="4">
        <v>0.61805555555555558</v>
      </c>
      <c r="Q1581" s="4">
        <v>0.72916666666666663</v>
      </c>
      <c r="R1581" s="5">
        <f>Tabella1[[#This Row],[ORA FINE MATTINA]]-Tabella1[[#This Row],[ORA INIZIO MATTINA]]</f>
        <v>0.11111111111111105</v>
      </c>
      <c r="S1581" s="4"/>
      <c r="T1581" s="4"/>
      <c r="U1581" s="5">
        <f>Tabella1[[#This Row],[ORA FINE POMERIGGIO]]-Tabella1[[#This Row],[ORA INIZIO POMERIGGIO]]</f>
        <v>0</v>
      </c>
      <c r="V1581" s="5">
        <f>Tabella1[[#This Row],[TOT. TEMPO POMERIGGIO]]+Tabella1[[#This Row],[TOT. TEMPO MATTINA]]</f>
        <v>0.11111111111111105</v>
      </c>
      <c r="W1581" s="7">
        <f>((HOUR(Tabella1[[#This Row],[TOT. ORE]])*60)+MINUTE(Tabella1[[#This Row],[TOT. ORE]]))</f>
        <v>160</v>
      </c>
      <c r="Y1581" s="6">
        <f>Tabella1[[#This Row],[TOT. MINUTI]]-Tabella1[[#This Row],[FERMO MACCHINA]]</f>
        <v>160</v>
      </c>
      <c r="Z1581" s="6">
        <f>ROUNDDOWN(Tabella1[[#This Row],[DIFFERENZA EFFETTIVA - SCARTI]]/Tabella1[[#This Row],[TEMPO EFFETTIVO]]*60,0)</f>
        <v>168</v>
      </c>
    </row>
    <row r="1582" spans="1:27" x14ac:dyDescent="0.25">
      <c r="A1582" s="1">
        <v>44781</v>
      </c>
      <c r="B1582">
        <v>32</v>
      </c>
      <c r="C1582" s="6" t="str">
        <f>VLOOKUP(Tabella1[[#This Row],[COD. OPERATORE]],Tabella3[],2,FALSE)</f>
        <v>ALESSANDRA</v>
      </c>
      <c r="D1582" t="s">
        <v>262</v>
      </c>
      <c r="E1582" t="s">
        <v>524</v>
      </c>
      <c r="F1582" t="s">
        <v>64</v>
      </c>
      <c r="G1582" s="6" t="str">
        <f>VLOOKUP(Tabella1[[#This Row],[COD. MACCHINA]],Tabella35[],2,FALSE)</f>
        <v>MANUALE</v>
      </c>
      <c r="H1582">
        <v>2050</v>
      </c>
      <c r="I1582">
        <v>3800</v>
      </c>
      <c r="J1582" s="6">
        <f>Tabella1[[#This Row],[ASS. FINALI]]-Tabella1[[#This Row],[ASS.INIZIALI]]</f>
        <v>1750</v>
      </c>
      <c r="K1582" t="s">
        <v>20</v>
      </c>
      <c r="M1582" s="6">
        <f>ROUNDDOWN(IF(Tabella1[[#This Row],[DOPPIO OPERATORE '[SI/NO']]]="SI",Tabella1[[#This Row],[DIFFERENZA]]/2,Tabella1[[#This Row],[DIFFERENZA]]),0)</f>
        <v>1750</v>
      </c>
      <c r="O1582" s="6">
        <f>Tabella1[[#This Row],[DIFFERENZA EFFETTIVA SE DOPPIO OPERATORE]]-Tabella1[[#This Row],[SCARTI]]</f>
        <v>1750</v>
      </c>
      <c r="P1582" s="4">
        <v>0.47916666666666669</v>
      </c>
      <c r="Q1582" s="4">
        <v>0.5</v>
      </c>
      <c r="R1582" s="5">
        <f>Tabella1[[#This Row],[ORA FINE MATTINA]]-Tabella1[[#This Row],[ORA INIZIO MATTINA]]</f>
        <v>2.0833333333333315E-2</v>
      </c>
      <c r="S1582" s="4">
        <v>0.5625</v>
      </c>
      <c r="T1582" s="4">
        <v>0.72916666666666663</v>
      </c>
      <c r="U1582" s="5">
        <f>Tabella1[[#This Row],[ORA FINE POMERIGGIO]]-Tabella1[[#This Row],[ORA INIZIO POMERIGGIO]]</f>
        <v>0.16666666666666663</v>
      </c>
      <c r="V1582" s="5">
        <f>Tabella1[[#This Row],[TOT. TEMPO POMERIGGIO]]+Tabella1[[#This Row],[TOT. TEMPO MATTINA]]</f>
        <v>0.18749999999999994</v>
      </c>
      <c r="W1582" s="7">
        <f>((HOUR(Tabella1[[#This Row],[TOT. ORE]])*60)+MINUTE(Tabella1[[#This Row],[TOT. ORE]]))</f>
        <v>270</v>
      </c>
      <c r="Y1582" s="6">
        <f>Tabella1[[#This Row],[TOT. MINUTI]]-Tabella1[[#This Row],[FERMO MACCHINA]]</f>
        <v>270</v>
      </c>
      <c r="Z1582" s="6">
        <f>ROUNDDOWN(Tabella1[[#This Row],[DIFFERENZA EFFETTIVA - SCARTI]]/Tabella1[[#This Row],[TEMPO EFFETTIVO]]*60,0)</f>
        <v>388</v>
      </c>
    </row>
    <row r="1583" spans="1:27" x14ac:dyDescent="0.25">
      <c r="A1583" s="1">
        <v>44781</v>
      </c>
      <c r="B1583">
        <v>32</v>
      </c>
      <c r="C1583" s="6" t="str">
        <f>VLOOKUP(Tabella1[[#This Row],[COD. OPERATORE]],Tabella3[],2,FALSE)</f>
        <v>ALESSANDRA</v>
      </c>
      <c r="D1583" t="s">
        <v>262</v>
      </c>
      <c r="E1583" t="s">
        <v>524</v>
      </c>
      <c r="F1583" t="s">
        <v>64</v>
      </c>
      <c r="G1583" s="6" t="str">
        <f>VLOOKUP(Tabella1[[#This Row],[COD. MACCHINA]],Tabella35[],2,FALSE)</f>
        <v>MANUALE</v>
      </c>
      <c r="H1583">
        <v>3900</v>
      </c>
      <c r="I1583">
        <v>6500</v>
      </c>
      <c r="J1583" s="6">
        <f>Tabella1[[#This Row],[ASS. FINALI]]-Tabella1[[#This Row],[ASS.INIZIALI]]</f>
        <v>2600</v>
      </c>
      <c r="K1583" t="s">
        <v>20</v>
      </c>
      <c r="M1583" s="6">
        <f>ROUNDDOWN(IF(Tabella1[[#This Row],[DOPPIO OPERATORE '[SI/NO']]]="SI",Tabella1[[#This Row],[DIFFERENZA]]/2,Tabella1[[#This Row],[DIFFERENZA]]),0)</f>
        <v>2600</v>
      </c>
      <c r="O1583" s="6">
        <f>Tabella1[[#This Row],[DIFFERENZA EFFETTIVA SE DOPPIO OPERATORE]]-Tabella1[[#This Row],[SCARTI]]</f>
        <v>2600</v>
      </c>
      <c r="P1583" s="4">
        <v>0.5625</v>
      </c>
      <c r="Q1583" s="4">
        <v>0.72916666666666663</v>
      </c>
      <c r="R1583" s="5">
        <f>Tabella1[[#This Row],[ORA FINE MATTINA]]-Tabella1[[#This Row],[ORA INIZIO MATTINA]]</f>
        <v>0.16666666666666663</v>
      </c>
      <c r="S1583" s="4"/>
      <c r="T1583" s="4"/>
      <c r="U1583" s="5">
        <f>Tabella1[[#This Row],[ORA FINE POMERIGGIO]]-Tabella1[[#This Row],[ORA INIZIO POMERIGGIO]]</f>
        <v>0</v>
      </c>
      <c r="V1583" s="5">
        <f>Tabella1[[#This Row],[TOT. TEMPO POMERIGGIO]]+Tabella1[[#This Row],[TOT. TEMPO MATTINA]]</f>
        <v>0.16666666666666663</v>
      </c>
      <c r="W1583" s="7">
        <f>((HOUR(Tabella1[[#This Row],[TOT. ORE]])*60)+MINUTE(Tabella1[[#This Row],[TOT. ORE]]))</f>
        <v>240</v>
      </c>
      <c r="Y1583" s="6">
        <f>Tabella1[[#This Row],[TOT. MINUTI]]-Tabella1[[#This Row],[FERMO MACCHINA]]</f>
        <v>240</v>
      </c>
      <c r="Z1583" s="6">
        <f>ROUNDDOWN(Tabella1[[#This Row],[DIFFERENZA EFFETTIVA - SCARTI]]/Tabella1[[#This Row],[TEMPO EFFETTIVO]]*60,0)</f>
        <v>650</v>
      </c>
    </row>
    <row r="1584" spans="1:27" x14ac:dyDescent="0.25">
      <c r="A1584" s="1">
        <v>44783</v>
      </c>
      <c r="B1584">
        <v>32</v>
      </c>
      <c r="C1584" s="6" t="str">
        <f>VLOOKUP(Tabella1[[#This Row],[COD. OPERATORE]],Tabella3[],2,FALSE)</f>
        <v>ALESSANDRA</v>
      </c>
      <c r="D1584" t="s">
        <v>262</v>
      </c>
      <c r="E1584" t="s">
        <v>524</v>
      </c>
      <c r="F1584" t="s">
        <v>64</v>
      </c>
      <c r="G1584" s="6" t="str">
        <f>VLOOKUP(Tabella1[[#This Row],[COD. MACCHINA]],Tabella35[],2,FALSE)</f>
        <v>MANUALE</v>
      </c>
      <c r="H1584">
        <v>6500</v>
      </c>
      <c r="I1584">
        <v>7500</v>
      </c>
      <c r="J1584" s="6">
        <f>Tabella1[[#This Row],[ASS. FINALI]]-Tabella1[[#This Row],[ASS.INIZIALI]]</f>
        <v>1000</v>
      </c>
      <c r="K1584" t="s">
        <v>20</v>
      </c>
      <c r="M1584" s="6">
        <f>ROUNDDOWN(IF(Tabella1[[#This Row],[DOPPIO OPERATORE '[SI/NO']]]="SI",Tabella1[[#This Row],[DIFFERENZA]]/2,Tabella1[[#This Row],[DIFFERENZA]]),0)</f>
        <v>1000</v>
      </c>
      <c r="O1584" s="6">
        <f>Tabella1[[#This Row],[DIFFERENZA EFFETTIVA SE DOPPIO OPERATORE]]-Tabella1[[#This Row],[SCARTI]]</f>
        <v>1000</v>
      </c>
      <c r="P1584" s="4">
        <v>0.39930555555555558</v>
      </c>
      <c r="Q1584" s="4">
        <v>0.5</v>
      </c>
      <c r="R1584" s="5">
        <f>Tabella1[[#This Row],[ORA FINE MATTINA]]-Tabella1[[#This Row],[ORA INIZIO MATTINA]]</f>
        <v>0.10069444444444442</v>
      </c>
      <c r="S1584" s="4">
        <v>0.5625</v>
      </c>
      <c r="T1584" s="4">
        <v>0.60416666666666663</v>
      </c>
      <c r="U1584" s="5">
        <f>Tabella1[[#This Row],[ORA FINE POMERIGGIO]]-Tabella1[[#This Row],[ORA INIZIO POMERIGGIO]]</f>
        <v>4.166666666666663E-2</v>
      </c>
      <c r="V1584" s="5">
        <f>Tabella1[[#This Row],[TOT. TEMPO POMERIGGIO]]+Tabella1[[#This Row],[TOT. TEMPO MATTINA]]</f>
        <v>0.14236111111111105</v>
      </c>
      <c r="W1584" s="7">
        <f>((HOUR(Tabella1[[#This Row],[TOT. ORE]])*60)+MINUTE(Tabella1[[#This Row],[TOT. ORE]]))</f>
        <v>205</v>
      </c>
      <c r="Y1584" s="6">
        <f>Tabella1[[#This Row],[TOT. MINUTI]]-Tabella1[[#This Row],[FERMO MACCHINA]]</f>
        <v>205</v>
      </c>
      <c r="Z1584" s="6">
        <f>ROUNDDOWN(Tabella1[[#This Row],[DIFFERENZA EFFETTIVA - SCARTI]]/Tabella1[[#This Row],[TEMPO EFFETTIVO]]*60,0)</f>
        <v>292</v>
      </c>
    </row>
    <row r="1585" spans="1:27" x14ac:dyDescent="0.25">
      <c r="A1585" s="1">
        <v>44783</v>
      </c>
      <c r="B1585">
        <v>32</v>
      </c>
      <c r="C1585" s="6" t="str">
        <f>VLOOKUP(Tabella1[[#This Row],[COD. OPERATORE]],Tabella3[],2,FALSE)</f>
        <v>ALESSANDRA</v>
      </c>
      <c r="D1585" t="s">
        <v>56</v>
      </c>
      <c r="E1585" t="s">
        <v>324</v>
      </c>
      <c r="F1585" t="s">
        <v>64</v>
      </c>
      <c r="G1585" s="6" t="str">
        <f>VLOOKUP(Tabella1[[#This Row],[COD. MACCHINA]],Tabella35[],2,FALSE)</f>
        <v>MANUALE</v>
      </c>
      <c r="H1585">
        <v>70</v>
      </c>
      <c r="I1585">
        <v>180</v>
      </c>
      <c r="J1585" s="6">
        <f>Tabella1[[#This Row],[ASS. FINALI]]-Tabella1[[#This Row],[ASS.INIZIALI]]</f>
        <v>110</v>
      </c>
      <c r="K1585" t="s">
        <v>20</v>
      </c>
      <c r="M1585" s="6">
        <f>ROUNDDOWN(IF(Tabella1[[#This Row],[DOPPIO OPERATORE '[SI/NO']]]="SI",Tabella1[[#This Row],[DIFFERENZA]]/2,Tabella1[[#This Row],[DIFFERENZA]]),0)</f>
        <v>110</v>
      </c>
      <c r="O1585" s="6">
        <f>Tabella1[[#This Row],[DIFFERENZA EFFETTIVA SE DOPPIO OPERATORE]]-Tabella1[[#This Row],[SCARTI]]</f>
        <v>110</v>
      </c>
      <c r="P1585" s="4">
        <v>0.60416666666666663</v>
      </c>
      <c r="Q1585" s="4">
        <v>0.68055555555555547</v>
      </c>
      <c r="R1585" s="5">
        <f>Tabella1[[#This Row],[ORA FINE MATTINA]]-Tabella1[[#This Row],[ORA INIZIO MATTINA]]</f>
        <v>7.638888888888884E-2</v>
      </c>
      <c r="S1585" s="4"/>
      <c r="T1585" s="4"/>
      <c r="U1585" s="5">
        <f>Tabella1[[#This Row],[ORA FINE POMERIGGIO]]-Tabella1[[#This Row],[ORA INIZIO POMERIGGIO]]</f>
        <v>0</v>
      </c>
      <c r="V1585" s="5">
        <f>Tabella1[[#This Row],[TOT. TEMPO POMERIGGIO]]+Tabella1[[#This Row],[TOT. TEMPO MATTINA]]</f>
        <v>7.638888888888884E-2</v>
      </c>
      <c r="W1585" s="7">
        <f>((HOUR(Tabella1[[#This Row],[TOT. ORE]])*60)+MINUTE(Tabella1[[#This Row],[TOT. ORE]]))</f>
        <v>110</v>
      </c>
      <c r="Y1585" s="6">
        <f>Tabella1[[#This Row],[TOT. MINUTI]]-Tabella1[[#This Row],[FERMO MACCHINA]]</f>
        <v>110</v>
      </c>
      <c r="Z1585" s="6">
        <f>ROUNDDOWN(Tabella1[[#This Row],[DIFFERENZA EFFETTIVA - SCARTI]]/Tabella1[[#This Row],[TEMPO EFFETTIVO]]*60,0)</f>
        <v>60</v>
      </c>
    </row>
    <row r="1586" spans="1:27" x14ac:dyDescent="0.25">
      <c r="A1586" s="1">
        <v>44802</v>
      </c>
      <c r="B1586">
        <v>32</v>
      </c>
      <c r="C1586" s="6" t="str">
        <f>VLOOKUP(Tabella1[[#This Row],[COD. OPERATORE]],Tabella3[],2,FALSE)</f>
        <v>ALESSANDRA</v>
      </c>
      <c r="D1586" t="s">
        <v>16</v>
      </c>
      <c r="E1586" t="s">
        <v>26</v>
      </c>
      <c r="F1586" t="s">
        <v>64</v>
      </c>
      <c r="G1586" s="6" t="str">
        <f>VLOOKUP(Tabella1[[#This Row],[COD. MACCHINA]],Tabella35[],2,FALSE)</f>
        <v>MANUALE</v>
      </c>
      <c r="H1586">
        <v>636688</v>
      </c>
      <c r="I1586">
        <v>637709</v>
      </c>
      <c r="J1586" s="6">
        <f>Tabella1[[#This Row],[ASS. FINALI]]-Tabella1[[#This Row],[ASS.INIZIALI]]</f>
        <v>1021</v>
      </c>
      <c r="K1586" t="s">
        <v>20</v>
      </c>
      <c r="M1586" s="6">
        <f>ROUNDDOWN(IF(Tabella1[[#This Row],[DOPPIO OPERATORE '[SI/NO']]]="SI",Tabella1[[#This Row],[DIFFERENZA]]/2,Tabella1[[#This Row],[DIFFERENZA]]),0)</f>
        <v>1021</v>
      </c>
      <c r="O1586" s="6">
        <f>Tabella1[[#This Row],[DIFFERENZA EFFETTIVA SE DOPPIO OPERATORE]]-Tabella1[[#This Row],[SCARTI]]</f>
        <v>1021</v>
      </c>
      <c r="P1586" s="4">
        <v>0.33333333333333331</v>
      </c>
      <c r="Q1586" s="4">
        <v>0.5</v>
      </c>
      <c r="R1586" s="5">
        <f>Tabella1[[#This Row],[ORA FINE MATTINA]]-Tabella1[[#This Row],[ORA INIZIO MATTINA]]</f>
        <v>0.16666666666666669</v>
      </c>
      <c r="S1586" s="4">
        <v>0.5625</v>
      </c>
      <c r="T1586" s="4">
        <v>0.64583333333333337</v>
      </c>
      <c r="U1586" s="5">
        <f>Tabella1[[#This Row],[ORA FINE POMERIGGIO]]-Tabella1[[#This Row],[ORA INIZIO POMERIGGIO]]</f>
        <v>8.333333333333337E-2</v>
      </c>
      <c r="V1586" s="5">
        <f>Tabella1[[#This Row],[TOT. TEMPO POMERIGGIO]]+Tabella1[[#This Row],[TOT. TEMPO MATTINA]]</f>
        <v>0.25000000000000006</v>
      </c>
      <c r="W1586" s="7">
        <f>((HOUR(Tabella1[[#This Row],[TOT. ORE]])*60)+MINUTE(Tabella1[[#This Row],[TOT. ORE]]))</f>
        <v>360</v>
      </c>
      <c r="Y1586" s="6">
        <f>Tabella1[[#This Row],[TOT. MINUTI]]-Tabella1[[#This Row],[FERMO MACCHINA]]</f>
        <v>360</v>
      </c>
      <c r="Z1586" s="6">
        <f>ROUNDDOWN(Tabella1[[#This Row],[DIFFERENZA EFFETTIVA - SCARTI]]/Tabella1[[#This Row],[TEMPO EFFETTIVO]]*60,0)</f>
        <v>170</v>
      </c>
    </row>
    <row r="1587" spans="1:27" x14ac:dyDescent="0.25">
      <c r="A1587" s="1">
        <v>44802</v>
      </c>
      <c r="B1587">
        <v>32</v>
      </c>
      <c r="C1587" s="6" t="str">
        <f>VLOOKUP(Tabella1[[#This Row],[COD. OPERATORE]],Tabella3[],2,FALSE)</f>
        <v>ALESSANDRA</v>
      </c>
      <c r="D1587" t="s">
        <v>16</v>
      </c>
      <c r="E1587" t="s">
        <v>26</v>
      </c>
      <c r="F1587" t="s">
        <v>64</v>
      </c>
      <c r="G1587" s="6" t="str">
        <f>VLOOKUP(Tabella1[[#This Row],[COD. MACCHINA]],Tabella35[],2,FALSE)</f>
        <v>MANUALE</v>
      </c>
      <c r="H1587">
        <v>637760</v>
      </c>
      <c r="I1587">
        <v>637963</v>
      </c>
      <c r="J1587" s="6">
        <f>Tabella1[[#This Row],[ASS. FINALI]]-Tabella1[[#This Row],[ASS.INIZIALI]]</f>
        <v>203</v>
      </c>
      <c r="K1587" t="s">
        <v>20</v>
      </c>
      <c r="M1587" s="6">
        <f>ROUNDDOWN(IF(Tabella1[[#This Row],[DOPPIO OPERATORE '[SI/NO']]]="SI",Tabella1[[#This Row],[DIFFERENZA]]/2,Tabella1[[#This Row],[DIFFERENZA]]),0)</f>
        <v>203</v>
      </c>
      <c r="O1587" s="6">
        <f>Tabella1[[#This Row],[DIFFERENZA EFFETTIVA SE DOPPIO OPERATORE]]-Tabella1[[#This Row],[SCARTI]]</f>
        <v>203</v>
      </c>
      <c r="P1587" s="4">
        <v>0.65625</v>
      </c>
      <c r="Q1587" s="4">
        <v>0.69791666666666663</v>
      </c>
      <c r="R1587" s="5">
        <f>Tabella1[[#This Row],[ORA FINE MATTINA]]-Tabella1[[#This Row],[ORA INIZIO MATTINA]]</f>
        <v>4.166666666666663E-2</v>
      </c>
      <c r="S1587" s="4"/>
      <c r="T1587" s="4"/>
      <c r="U1587" s="5">
        <f>Tabella1[[#This Row],[ORA FINE POMERIGGIO]]-Tabella1[[#This Row],[ORA INIZIO POMERIGGIO]]</f>
        <v>0</v>
      </c>
      <c r="V1587" s="5">
        <f>Tabella1[[#This Row],[TOT. TEMPO POMERIGGIO]]+Tabella1[[#This Row],[TOT. TEMPO MATTINA]]</f>
        <v>4.166666666666663E-2</v>
      </c>
      <c r="W1587" s="7">
        <f>((HOUR(Tabella1[[#This Row],[TOT. ORE]])*60)+MINUTE(Tabella1[[#This Row],[TOT. ORE]]))</f>
        <v>60</v>
      </c>
      <c r="Y1587" s="6">
        <f>Tabella1[[#This Row],[TOT. MINUTI]]-Tabella1[[#This Row],[FERMO MACCHINA]]</f>
        <v>60</v>
      </c>
      <c r="Z1587" s="6">
        <f>ROUNDDOWN(Tabella1[[#This Row],[DIFFERENZA EFFETTIVA - SCARTI]]/Tabella1[[#This Row],[TEMPO EFFETTIVO]]*60,0)</f>
        <v>203</v>
      </c>
    </row>
    <row r="1588" spans="1:27" x14ac:dyDescent="0.25">
      <c r="A1588" s="1">
        <v>44802</v>
      </c>
      <c r="B1588">
        <v>32</v>
      </c>
      <c r="C1588" s="6" t="str">
        <f>VLOOKUP(Tabella1[[#This Row],[COD. OPERATORE]],Tabella3[],2,FALSE)</f>
        <v>ALESSANDRA</v>
      </c>
      <c r="D1588" t="s">
        <v>56</v>
      </c>
      <c r="E1588" t="s">
        <v>258</v>
      </c>
      <c r="F1588" t="s">
        <v>64</v>
      </c>
      <c r="G1588" s="6" t="str">
        <f>VLOOKUP(Tabella1[[#This Row],[COD. MACCHINA]],Tabella35[],2,FALSE)</f>
        <v>MANUALE</v>
      </c>
      <c r="H1588">
        <v>1750</v>
      </c>
      <c r="I1588">
        <v>2047</v>
      </c>
      <c r="J1588" s="6">
        <f>Tabella1[[#This Row],[ASS. FINALI]]-Tabella1[[#This Row],[ASS.INIZIALI]]</f>
        <v>297</v>
      </c>
      <c r="K1588" t="s">
        <v>20</v>
      </c>
      <c r="M1588" s="6">
        <f>ROUNDDOWN(IF(Tabella1[[#This Row],[DOPPIO OPERATORE '[SI/NO']]]="SI",Tabella1[[#This Row],[DIFFERENZA]]/2,Tabella1[[#This Row],[DIFFERENZA]]),0)</f>
        <v>297</v>
      </c>
      <c r="O1588" s="6">
        <f>Tabella1[[#This Row],[DIFFERENZA EFFETTIVA SE DOPPIO OPERATORE]]-Tabella1[[#This Row],[SCARTI]]</f>
        <v>297</v>
      </c>
      <c r="P1588" s="4">
        <v>0.69791666666666663</v>
      </c>
      <c r="Q1588" s="4">
        <v>0.72916666666666663</v>
      </c>
      <c r="R1588" s="5">
        <f>Tabella1[[#This Row],[ORA FINE MATTINA]]-Tabella1[[#This Row],[ORA INIZIO MATTINA]]</f>
        <v>3.125E-2</v>
      </c>
      <c r="S1588" s="4"/>
      <c r="T1588" s="4"/>
      <c r="U1588" s="5">
        <f>Tabella1[[#This Row],[ORA FINE POMERIGGIO]]-Tabella1[[#This Row],[ORA INIZIO POMERIGGIO]]</f>
        <v>0</v>
      </c>
      <c r="V1588" s="5">
        <f>Tabella1[[#This Row],[TOT. TEMPO POMERIGGIO]]+Tabella1[[#This Row],[TOT. TEMPO MATTINA]]</f>
        <v>3.125E-2</v>
      </c>
      <c r="W1588" s="7">
        <f>((HOUR(Tabella1[[#This Row],[TOT. ORE]])*60)+MINUTE(Tabella1[[#This Row],[TOT. ORE]]))</f>
        <v>45</v>
      </c>
      <c r="Y1588" s="6">
        <f>Tabella1[[#This Row],[TOT. MINUTI]]-Tabella1[[#This Row],[FERMO MACCHINA]]</f>
        <v>45</v>
      </c>
      <c r="Z1588" s="6">
        <f>ROUNDDOWN(Tabella1[[#This Row],[DIFFERENZA EFFETTIVA - SCARTI]]/Tabella1[[#This Row],[TEMPO EFFETTIVO]]*60,0)</f>
        <v>396</v>
      </c>
    </row>
    <row r="1589" spans="1:27" x14ac:dyDescent="0.25">
      <c r="A1589" s="1">
        <v>44803</v>
      </c>
      <c r="B1589">
        <v>32</v>
      </c>
      <c r="C1589" s="6" t="str">
        <f>VLOOKUP(Tabella1[[#This Row],[COD. OPERATORE]],Tabella3[],2,FALSE)</f>
        <v>ALESSANDRA</v>
      </c>
      <c r="D1589" t="s">
        <v>56</v>
      </c>
      <c r="E1589" t="s">
        <v>423</v>
      </c>
      <c r="F1589" t="s">
        <v>64</v>
      </c>
      <c r="G1589" s="6" t="str">
        <f>VLOOKUP(Tabella1[[#This Row],[COD. MACCHINA]],Tabella35[],2,FALSE)</f>
        <v>MANUALE</v>
      </c>
      <c r="H1589">
        <v>0</v>
      </c>
      <c r="I1589">
        <v>600</v>
      </c>
      <c r="J1589" s="6">
        <f>Tabella1[[#This Row],[ASS. FINALI]]-Tabella1[[#This Row],[ASS.INIZIALI]]</f>
        <v>600</v>
      </c>
      <c r="K1589" t="s">
        <v>20</v>
      </c>
      <c r="M1589" s="6">
        <f>ROUNDDOWN(IF(Tabella1[[#This Row],[DOPPIO OPERATORE '[SI/NO']]]="SI",Tabella1[[#This Row],[DIFFERENZA]]/2,Tabella1[[#This Row],[DIFFERENZA]]),0)</f>
        <v>600</v>
      </c>
      <c r="O1589" s="6">
        <f>Tabella1[[#This Row],[DIFFERENZA EFFETTIVA SE DOPPIO OPERATORE]]-Tabella1[[#This Row],[SCARTI]]</f>
        <v>600</v>
      </c>
      <c r="P1589" s="4">
        <v>0.39583333333333331</v>
      </c>
      <c r="Q1589" s="4">
        <v>0.5</v>
      </c>
      <c r="R1589" s="5">
        <f>Tabella1[[#This Row],[ORA FINE MATTINA]]-Tabella1[[#This Row],[ORA INIZIO MATTINA]]</f>
        <v>0.10416666666666669</v>
      </c>
      <c r="S1589" s="4">
        <v>0.5625</v>
      </c>
      <c r="T1589" s="4">
        <v>0.60416666666666663</v>
      </c>
      <c r="U1589" s="5">
        <f>Tabella1[[#This Row],[ORA FINE POMERIGGIO]]-Tabella1[[#This Row],[ORA INIZIO POMERIGGIO]]</f>
        <v>4.166666666666663E-2</v>
      </c>
      <c r="V1589" s="5">
        <f>Tabella1[[#This Row],[TOT. TEMPO POMERIGGIO]]+Tabella1[[#This Row],[TOT. TEMPO MATTINA]]</f>
        <v>0.14583333333333331</v>
      </c>
      <c r="W1589" s="7">
        <f>((HOUR(Tabella1[[#This Row],[TOT. ORE]])*60)+MINUTE(Tabella1[[#This Row],[TOT. ORE]]))</f>
        <v>210</v>
      </c>
      <c r="Y1589" s="6">
        <f>Tabella1[[#This Row],[TOT. MINUTI]]-Tabella1[[#This Row],[FERMO MACCHINA]]</f>
        <v>210</v>
      </c>
      <c r="Z1589" s="6">
        <f>ROUNDDOWN(Tabella1[[#This Row],[DIFFERENZA EFFETTIVA - SCARTI]]/Tabella1[[#This Row],[TEMPO EFFETTIVO]]*60,0)</f>
        <v>171</v>
      </c>
    </row>
    <row r="1590" spans="1:27" x14ac:dyDescent="0.25">
      <c r="A1590" s="1">
        <v>44804</v>
      </c>
      <c r="B1590">
        <v>32</v>
      </c>
      <c r="C1590" s="6" t="str">
        <f>VLOOKUP(Tabella1[[#This Row],[COD. OPERATORE]],Tabella3[],2,FALSE)</f>
        <v>ALESSANDRA</v>
      </c>
      <c r="D1590" t="s">
        <v>56</v>
      </c>
      <c r="E1590" t="s">
        <v>71</v>
      </c>
      <c r="F1590" t="s">
        <v>64</v>
      </c>
      <c r="G1590" s="6" t="str">
        <f>VLOOKUP(Tabella1[[#This Row],[COD. MACCHINA]],Tabella35[],2,FALSE)</f>
        <v>MANUALE</v>
      </c>
      <c r="H1590">
        <v>0</v>
      </c>
      <c r="I1590">
        <v>1095</v>
      </c>
      <c r="J1590" s="6">
        <f>Tabella1[[#This Row],[ASS. FINALI]]-Tabella1[[#This Row],[ASS.INIZIALI]]</f>
        <v>1095</v>
      </c>
      <c r="K1590" t="s">
        <v>20</v>
      </c>
      <c r="M1590" s="6">
        <f>ROUNDDOWN(IF(Tabella1[[#This Row],[DOPPIO OPERATORE '[SI/NO']]]="SI",Tabella1[[#This Row],[DIFFERENZA]]/2,Tabella1[[#This Row],[DIFFERENZA]]),0)</f>
        <v>1095</v>
      </c>
      <c r="O1590" s="6">
        <f>Tabella1[[#This Row],[DIFFERENZA EFFETTIVA SE DOPPIO OPERATORE]]-Tabella1[[#This Row],[SCARTI]]</f>
        <v>1095</v>
      </c>
      <c r="P1590" s="4">
        <v>0.375</v>
      </c>
      <c r="Q1590" s="4">
        <v>0.5</v>
      </c>
      <c r="R1590" s="5">
        <f>Tabella1[[#This Row],[ORA FINE MATTINA]]-Tabella1[[#This Row],[ORA INIZIO MATTINA]]</f>
        <v>0.125</v>
      </c>
      <c r="S1590" s="4">
        <v>0.5625</v>
      </c>
      <c r="T1590" s="4">
        <v>0.72916666666666663</v>
      </c>
      <c r="U1590" s="5">
        <f>Tabella1[[#This Row],[ORA FINE POMERIGGIO]]-Tabella1[[#This Row],[ORA INIZIO POMERIGGIO]]</f>
        <v>0.16666666666666663</v>
      </c>
      <c r="V1590" s="5">
        <f>Tabella1[[#This Row],[TOT. TEMPO POMERIGGIO]]+Tabella1[[#This Row],[TOT. TEMPO MATTINA]]</f>
        <v>0.29166666666666663</v>
      </c>
      <c r="W1590" s="7">
        <f>((HOUR(Tabella1[[#This Row],[TOT. ORE]])*60)+MINUTE(Tabella1[[#This Row],[TOT. ORE]]))</f>
        <v>420</v>
      </c>
      <c r="Y1590" s="6">
        <f>Tabella1[[#This Row],[TOT. MINUTI]]-Tabella1[[#This Row],[FERMO MACCHINA]]</f>
        <v>420</v>
      </c>
      <c r="Z1590" s="6">
        <f>ROUNDDOWN(Tabella1[[#This Row],[DIFFERENZA EFFETTIVA - SCARTI]]/Tabella1[[#This Row],[TEMPO EFFETTIVO]]*60,0)</f>
        <v>156</v>
      </c>
      <c r="AA1590" t="s">
        <v>450</v>
      </c>
    </row>
    <row r="1591" spans="1:27" x14ac:dyDescent="0.25">
      <c r="A1591" s="1">
        <v>44778</v>
      </c>
      <c r="B1591">
        <v>33</v>
      </c>
      <c r="C1591" s="6" t="str">
        <f>VLOOKUP(Tabella1[[#This Row],[COD. OPERATORE]],Tabella3[],2,FALSE)</f>
        <v>KETTY</v>
      </c>
      <c r="D1591" t="s">
        <v>262</v>
      </c>
      <c r="E1591" t="s">
        <v>503</v>
      </c>
      <c r="F1591">
        <v>7</v>
      </c>
      <c r="G1591" s="6" t="str">
        <f>VLOOKUP(Tabella1[[#This Row],[COD. MACCHINA]],Tabella35[],2,FALSE)</f>
        <v>MSA matr.2316</v>
      </c>
      <c r="H1591">
        <v>2472214</v>
      </c>
      <c r="I1591">
        <v>2472444</v>
      </c>
      <c r="J1591" s="6">
        <f>Tabella1[[#This Row],[ASS. FINALI]]-Tabella1[[#This Row],[ASS.INIZIALI]]</f>
        <v>230</v>
      </c>
      <c r="K1591" t="s">
        <v>20</v>
      </c>
      <c r="M1591" s="6">
        <f>ROUNDDOWN(IF(Tabella1[[#This Row],[DOPPIO OPERATORE '[SI/NO']]]="SI",Tabella1[[#This Row],[DIFFERENZA]]/2,Tabella1[[#This Row],[DIFFERENZA]]),0)</f>
        <v>230</v>
      </c>
      <c r="O1591" s="6">
        <f>Tabella1[[#This Row],[DIFFERENZA EFFETTIVA SE DOPPIO OPERATORE]]-Tabella1[[#This Row],[SCARTI]]</f>
        <v>230</v>
      </c>
      <c r="P1591" s="4">
        <v>0.3125</v>
      </c>
      <c r="Q1591" s="4">
        <v>0.33333333333333331</v>
      </c>
      <c r="R1591" s="5">
        <f>Tabella1[[#This Row],[ORA FINE MATTINA]]-Tabella1[[#This Row],[ORA INIZIO MATTINA]]</f>
        <v>2.0833333333333315E-2</v>
      </c>
      <c r="S1591" s="4"/>
      <c r="T1591" s="4"/>
      <c r="U1591" s="5">
        <f>Tabella1[[#This Row],[ORA FINE POMERIGGIO]]-Tabella1[[#This Row],[ORA INIZIO POMERIGGIO]]</f>
        <v>0</v>
      </c>
      <c r="V1591" s="5">
        <f>Tabella1[[#This Row],[TOT. TEMPO POMERIGGIO]]+Tabella1[[#This Row],[TOT. TEMPO MATTINA]]</f>
        <v>2.0833333333333315E-2</v>
      </c>
      <c r="W1591" s="7">
        <f>((HOUR(Tabella1[[#This Row],[TOT. ORE]])*60)+MINUTE(Tabella1[[#This Row],[TOT. ORE]]))</f>
        <v>30</v>
      </c>
      <c r="Y1591" s="6">
        <f>Tabella1[[#This Row],[TOT. MINUTI]]-Tabella1[[#This Row],[FERMO MACCHINA]]</f>
        <v>30</v>
      </c>
      <c r="Z1591" s="6">
        <f>ROUNDDOWN(Tabella1[[#This Row],[DIFFERENZA EFFETTIVA - SCARTI]]/Tabella1[[#This Row],[TEMPO EFFETTIVO]]*60,0)</f>
        <v>460</v>
      </c>
    </row>
    <row r="1592" spans="1:27" x14ac:dyDescent="0.25">
      <c r="A1592" s="1">
        <v>44778</v>
      </c>
      <c r="B1592">
        <v>33</v>
      </c>
      <c r="C1592" s="6" t="str">
        <f>VLOOKUP(Tabella1[[#This Row],[COD. OPERATORE]],Tabella3[],2,FALSE)</f>
        <v>KETTY</v>
      </c>
      <c r="D1592" t="s">
        <v>262</v>
      </c>
      <c r="E1592" t="s">
        <v>506</v>
      </c>
      <c r="F1592" t="s">
        <v>64</v>
      </c>
      <c r="G1592" s="6" t="str">
        <f>VLOOKUP(Tabella1[[#This Row],[COD. MACCHINA]],Tabella35[],2,FALSE)</f>
        <v>MANUALE</v>
      </c>
      <c r="H1592">
        <v>0</v>
      </c>
      <c r="I1592">
        <v>3400</v>
      </c>
      <c r="J1592" s="6">
        <f>Tabella1[[#This Row],[ASS. FINALI]]-Tabella1[[#This Row],[ASS.INIZIALI]]</f>
        <v>3400</v>
      </c>
      <c r="K1592" t="s">
        <v>20</v>
      </c>
      <c r="M1592" s="6">
        <f>ROUNDDOWN(IF(Tabella1[[#This Row],[DOPPIO OPERATORE '[SI/NO']]]="SI",Tabella1[[#This Row],[DIFFERENZA]]/2,Tabella1[[#This Row],[DIFFERENZA]]),0)</f>
        <v>3400</v>
      </c>
      <c r="O1592" s="6">
        <f>Tabella1[[#This Row],[DIFFERENZA EFFETTIVA SE DOPPIO OPERATORE]]-Tabella1[[#This Row],[SCARTI]]</f>
        <v>3400</v>
      </c>
      <c r="P1592" s="4">
        <v>0.38541666666666669</v>
      </c>
      <c r="Q1592" s="4">
        <v>0.5</v>
      </c>
      <c r="R1592" s="5">
        <f>Tabella1[[#This Row],[ORA FINE MATTINA]]-Tabella1[[#This Row],[ORA INIZIO MATTINA]]</f>
        <v>0.11458333333333331</v>
      </c>
      <c r="S1592" s="4"/>
      <c r="T1592" s="4"/>
      <c r="U1592" s="5">
        <f>Tabella1[[#This Row],[ORA FINE POMERIGGIO]]-Tabella1[[#This Row],[ORA INIZIO POMERIGGIO]]</f>
        <v>0</v>
      </c>
      <c r="V1592" s="5">
        <f>Tabella1[[#This Row],[TOT. TEMPO POMERIGGIO]]+Tabella1[[#This Row],[TOT. TEMPO MATTINA]]</f>
        <v>0.11458333333333331</v>
      </c>
      <c r="W1592" s="7">
        <f>((HOUR(Tabella1[[#This Row],[TOT. ORE]])*60)+MINUTE(Tabella1[[#This Row],[TOT. ORE]]))</f>
        <v>165</v>
      </c>
      <c r="Y1592" s="6">
        <f>Tabella1[[#This Row],[TOT. MINUTI]]-Tabella1[[#This Row],[FERMO MACCHINA]]</f>
        <v>165</v>
      </c>
      <c r="Z1592" s="6">
        <f>ROUNDDOWN(Tabella1[[#This Row],[DIFFERENZA EFFETTIVA - SCARTI]]/Tabella1[[#This Row],[TEMPO EFFETTIVO]]*60,0)</f>
        <v>1236</v>
      </c>
      <c r="AA1592" t="s">
        <v>525</v>
      </c>
    </row>
    <row r="1593" spans="1:27" x14ac:dyDescent="0.25">
      <c r="A1593" s="1">
        <v>44778</v>
      </c>
      <c r="B1593">
        <v>33</v>
      </c>
      <c r="C1593" s="6" t="str">
        <f>VLOOKUP(Tabella1[[#This Row],[COD. OPERATORE]],Tabella3[],2,FALSE)</f>
        <v>KETTY</v>
      </c>
      <c r="D1593" t="s">
        <v>262</v>
      </c>
      <c r="E1593" t="s">
        <v>503</v>
      </c>
      <c r="F1593" t="s">
        <v>64</v>
      </c>
      <c r="G1593" s="6" t="str">
        <f>VLOOKUP(Tabella1[[#This Row],[COD. MACCHINA]],Tabella35[],2,FALSE)</f>
        <v>MANUALE</v>
      </c>
      <c r="H1593">
        <v>2472444</v>
      </c>
      <c r="I1593">
        <v>2472847</v>
      </c>
      <c r="J1593" s="6">
        <f>Tabella1[[#This Row],[ASS. FINALI]]-Tabella1[[#This Row],[ASS.INIZIALI]]</f>
        <v>403</v>
      </c>
      <c r="K1593" t="s">
        <v>20</v>
      </c>
      <c r="M1593" s="6">
        <f>ROUNDDOWN(IF(Tabella1[[#This Row],[DOPPIO OPERATORE '[SI/NO']]]="SI",Tabella1[[#This Row],[DIFFERENZA]]/2,Tabella1[[#This Row],[DIFFERENZA]]),0)</f>
        <v>403</v>
      </c>
      <c r="O1593" s="6">
        <f>Tabella1[[#This Row],[DIFFERENZA EFFETTIVA SE DOPPIO OPERATORE]]-Tabella1[[#This Row],[SCARTI]]</f>
        <v>403</v>
      </c>
      <c r="P1593" s="4">
        <v>0.54166666666666663</v>
      </c>
      <c r="Q1593" s="4">
        <v>0.61805555555555558</v>
      </c>
      <c r="R1593" s="5">
        <f>Tabella1[[#This Row],[ORA FINE MATTINA]]-Tabella1[[#This Row],[ORA INIZIO MATTINA]]</f>
        <v>7.6388888888888951E-2</v>
      </c>
      <c r="S1593" s="4"/>
      <c r="T1593" s="4"/>
      <c r="U1593" s="5">
        <f>Tabella1[[#This Row],[ORA FINE POMERIGGIO]]-Tabella1[[#This Row],[ORA INIZIO POMERIGGIO]]</f>
        <v>0</v>
      </c>
      <c r="V1593" s="5">
        <f>Tabella1[[#This Row],[TOT. TEMPO POMERIGGIO]]+Tabella1[[#This Row],[TOT. TEMPO MATTINA]]</f>
        <v>7.6388888888888951E-2</v>
      </c>
      <c r="W1593" s="7">
        <f>((HOUR(Tabella1[[#This Row],[TOT. ORE]])*60)+MINUTE(Tabella1[[#This Row],[TOT. ORE]]))</f>
        <v>110</v>
      </c>
      <c r="Y1593" s="6">
        <f>Tabella1[[#This Row],[TOT. MINUTI]]-Tabella1[[#This Row],[FERMO MACCHINA]]</f>
        <v>110</v>
      </c>
      <c r="Z1593" s="6">
        <f>ROUNDDOWN(Tabella1[[#This Row],[DIFFERENZA EFFETTIVA - SCARTI]]/Tabella1[[#This Row],[TEMPO EFFETTIVO]]*60,0)</f>
        <v>219</v>
      </c>
    </row>
    <row r="1594" spans="1:27" x14ac:dyDescent="0.25">
      <c r="A1594" s="1">
        <v>44778</v>
      </c>
      <c r="B1594">
        <v>33</v>
      </c>
      <c r="C1594" s="6" t="str">
        <f>VLOOKUP(Tabella1[[#This Row],[COD. OPERATORE]],Tabella3[],2,FALSE)</f>
        <v>KETTY</v>
      </c>
      <c r="D1594" t="s">
        <v>262</v>
      </c>
      <c r="E1594" t="s">
        <v>506</v>
      </c>
      <c r="F1594" t="s">
        <v>64</v>
      </c>
      <c r="G1594" s="6" t="str">
        <f>VLOOKUP(Tabella1[[#This Row],[COD. MACCHINA]],Tabella35[],2,FALSE)</f>
        <v>MANUALE</v>
      </c>
      <c r="H1594">
        <v>0</v>
      </c>
      <c r="I1594">
        <v>7280</v>
      </c>
      <c r="J1594" s="6">
        <f>Tabella1[[#This Row],[ASS. FINALI]]-Tabella1[[#This Row],[ASS.INIZIALI]]</f>
        <v>7280</v>
      </c>
      <c r="K1594" t="s">
        <v>20</v>
      </c>
      <c r="M1594" s="6">
        <f>ROUNDDOWN(IF(Tabella1[[#This Row],[DOPPIO OPERATORE '[SI/NO']]]="SI",Tabella1[[#This Row],[DIFFERENZA]]/2,Tabella1[[#This Row],[DIFFERENZA]]),0)</f>
        <v>7280</v>
      </c>
      <c r="O1594" s="6">
        <f>Tabella1[[#This Row],[DIFFERENZA EFFETTIVA SE DOPPIO OPERATORE]]-Tabella1[[#This Row],[SCARTI]]</f>
        <v>7280</v>
      </c>
      <c r="P1594" s="4">
        <v>0.61805555555555558</v>
      </c>
      <c r="Q1594" s="4">
        <v>0.72916666666666663</v>
      </c>
      <c r="R1594" s="5">
        <f>Tabella1[[#This Row],[ORA FINE MATTINA]]-Tabella1[[#This Row],[ORA INIZIO MATTINA]]</f>
        <v>0.11111111111111105</v>
      </c>
      <c r="S1594" s="4"/>
      <c r="T1594" s="4"/>
      <c r="U1594" s="5">
        <f>Tabella1[[#This Row],[ORA FINE POMERIGGIO]]-Tabella1[[#This Row],[ORA INIZIO POMERIGGIO]]</f>
        <v>0</v>
      </c>
      <c r="V1594" s="5">
        <f>Tabella1[[#This Row],[TOT. TEMPO POMERIGGIO]]+Tabella1[[#This Row],[TOT. TEMPO MATTINA]]</f>
        <v>0.11111111111111105</v>
      </c>
      <c r="W1594" s="7">
        <f>((HOUR(Tabella1[[#This Row],[TOT. ORE]])*60)+MINUTE(Tabella1[[#This Row],[TOT. ORE]]))</f>
        <v>160</v>
      </c>
      <c r="Y1594" s="6">
        <f>Tabella1[[#This Row],[TOT. MINUTI]]-Tabella1[[#This Row],[FERMO MACCHINA]]</f>
        <v>160</v>
      </c>
      <c r="Z1594" s="6">
        <f>ROUNDDOWN(Tabella1[[#This Row],[DIFFERENZA EFFETTIVA - SCARTI]]/Tabella1[[#This Row],[TEMPO EFFETTIVO]]*60,0)</f>
        <v>2730</v>
      </c>
      <c r="AA1594" t="s">
        <v>526</v>
      </c>
    </row>
    <row r="1595" spans="1:27" x14ac:dyDescent="0.25">
      <c r="A1595" s="1">
        <v>44779</v>
      </c>
      <c r="B1595">
        <v>33</v>
      </c>
      <c r="C1595" s="6" t="str">
        <f>VLOOKUP(Tabella1[[#This Row],[COD. OPERATORE]],Tabella3[],2,FALSE)</f>
        <v>KETTY</v>
      </c>
      <c r="D1595" t="s">
        <v>262</v>
      </c>
      <c r="E1595" t="s">
        <v>506</v>
      </c>
      <c r="F1595" t="s">
        <v>64</v>
      </c>
      <c r="G1595" s="6" t="str">
        <f>VLOOKUP(Tabella1[[#This Row],[COD. MACCHINA]],Tabella35[],2,FALSE)</f>
        <v>MANUALE</v>
      </c>
      <c r="H1595">
        <v>7280</v>
      </c>
      <c r="I1595">
        <v>9050</v>
      </c>
      <c r="J1595" s="6">
        <f>Tabella1[[#This Row],[ASS. FINALI]]-Tabella1[[#This Row],[ASS.INIZIALI]]</f>
        <v>1770</v>
      </c>
      <c r="K1595" t="s">
        <v>20</v>
      </c>
      <c r="M1595" s="6">
        <f>ROUNDDOWN(IF(Tabella1[[#This Row],[DOPPIO OPERATORE '[SI/NO']]]="SI",Tabella1[[#This Row],[DIFFERENZA]]/2,Tabella1[[#This Row],[DIFFERENZA]]),0)</f>
        <v>1770</v>
      </c>
      <c r="O1595" s="6">
        <f>Tabella1[[#This Row],[DIFFERENZA EFFETTIVA SE DOPPIO OPERATORE]]-Tabella1[[#This Row],[SCARTI]]</f>
        <v>1770</v>
      </c>
      <c r="P1595" s="4">
        <v>0.25</v>
      </c>
      <c r="Q1595" s="4">
        <v>0.31597222222222221</v>
      </c>
      <c r="R1595" s="5">
        <f>Tabella1[[#This Row],[ORA FINE MATTINA]]-Tabella1[[#This Row],[ORA INIZIO MATTINA]]</f>
        <v>6.597222222222221E-2</v>
      </c>
      <c r="S1595" s="4"/>
      <c r="T1595" s="4"/>
      <c r="U1595" s="5">
        <f>Tabella1[[#This Row],[ORA FINE POMERIGGIO]]-Tabella1[[#This Row],[ORA INIZIO POMERIGGIO]]</f>
        <v>0</v>
      </c>
      <c r="V1595" s="5">
        <f>Tabella1[[#This Row],[TOT. TEMPO POMERIGGIO]]+Tabella1[[#This Row],[TOT. TEMPO MATTINA]]</f>
        <v>6.597222222222221E-2</v>
      </c>
      <c r="W1595" s="7">
        <f>((HOUR(Tabella1[[#This Row],[TOT. ORE]])*60)+MINUTE(Tabella1[[#This Row],[TOT. ORE]]))</f>
        <v>95</v>
      </c>
      <c r="Y1595" s="6">
        <f>Tabella1[[#This Row],[TOT. MINUTI]]-Tabella1[[#This Row],[FERMO MACCHINA]]</f>
        <v>95</v>
      </c>
      <c r="Z1595" s="6">
        <f>ROUNDDOWN(Tabella1[[#This Row],[DIFFERENZA EFFETTIVA - SCARTI]]/Tabella1[[#This Row],[TEMPO EFFETTIVO]]*60,0)</f>
        <v>1117</v>
      </c>
      <c r="AA1595" t="s">
        <v>526</v>
      </c>
    </row>
    <row r="1596" spans="1:27" x14ac:dyDescent="0.25">
      <c r="A1596" s="1">
        <v>44779</v>
      </c>
      <c r="B1596">
        <v>33</v>
      </c>
      <c r="C1596" s="6" t="str">
        <f>VLOOKUP(Tabella1[[#This Row],[COD. OPERATORE]],Tabella3[],2,FALSE)</f>
        <v>KETTY</v>
      </c>
      <c r="D1596" t="s">
        <v>262</v>
      </c>
      <c r="E1596" t="s">
        <v>506</v>
      </c>
      <c r="F1596" t="s">
        <v>64</v>
      </c>
      <c r="G1596" s="6" t="str">
        <f>VLOOKUP(Tabella1[[#This Row],[COD. MACCHINA]],Tabella35[],2,FALSE)</f>
        <v>MANUALE</v>
      </c>
      <c r="H1596">
        <v>9050</v>
      </c>
      <c r="I1596">
        <v>12050</v>
      </c>
      <c r="J1596" s="6">
        <f>Tabella1[[#This Row],[ASS. FINALI]]-Tabella1[[#This Row],[ASS.INIZIALI]]</f>
        <v>3000</v>
      </c>
      <c r="K1596" t="s">
        <v>20</v>
      </c>
      <c r="M1596" s="6">
        <f>ROUNDDOWN(IF(Tabella1[[#This Row],[DOPPIO OPERATORE '[SI/NO']]]="SI",Tabella1[[#This Row],[DIFFERENZA]]/2,Tabella1[[#This Row],[DIFFERENZA]]),0)</f>
        <v>3000</v>
      </c>
      <c r="O1596" s="6">
        <f>Tabella1[[#This Row],[DIFFERENZA EFFETTIVA SE DOPPIO OPERATORE]]-Tabella1[[#This Row],[SCARTI]]</f>
        <v>3000</v>
      </c>
      <c r="P1596" s="4">
        <v>0.34722222222222227</v>
      </c>
      <c r="Q1596" s="4">
        <v>0.51388888888888895</v>
      </c>
      <c r="R1596" s="5">
        <f>Tabella1[[#This Row],[ORA FINE MATTINA]]-Tabella1[[#This Row],[ORA INIZIO MATTINA]]</f>
        <v>0.16666666666666669</v>
      </c>
      <c r="S1596" s="4"/>
      <c r="T1596" s="4"/>
      <c r="U1596" s="5">
        <f>Tabella1[[#This Row],[ORA FINE POMERIGGIO]]-Tabella1[[#This Row],[ORA INIZIO POMERIGGIO]]</f>
        <v>0</v>
      </c>
      <c r="V1596" s="5">
        <f>Tabella1[[#This Row],[TOT. TEMPO POMERIGGIO]]+Tabella1[[#This Row],[TOT. TEMPO MATTINA]]</f>
        <v>0.16666666666666669</v>
      </c>
      <c r="W1596" s="7">
        <f>((HOUR(Tabella1[[#This Row],[TOT. ORE]])*60)+MINUTE(Tabella1[[#This Row],[TOT. ORE]]))</f>
        <v>240</v>
      </c>
      <c r="Y1596" s="6">
        <f>Tabella1[[#This Row],[TOT. MINUTI]]-Tabella1[[#This Row],[FERMO MACCHINA]]</f>
        <v>240</v>
      </c>
      <c r="Z1596" s="6">
        <f>ROUNDDOWN(Tabella1[[#This Row],[DIFFERENZA EFFETTIVA - SCARTI]]/Tabella1[[#This Row],[TEMPO EFFETTIVO]]*60,0)</f>
        <v>750</v>
      </c>
    </row>
    <row r="1597" spans="1:27" x14ac:dyDescent="0.25">
      <c r="A1597" s="1">
        <v>44797</v>
      </c>
      <c r="B1597">
        <v>33</v>
      </c>
      <c r="C1597" s="6" t="str">
        <f>VLOOKUP(Tabella1[[#This Row],[COD. OPERATORE]],Tabella3[],2,FALSE)</f>
        <v>KETTY</v>
      </c>
      <c r="D1597" t="s">
        <v>56</v>
      </c>
      <c r="E1597" t="s">
        <v>71</v>
      </c>
      <c r="F1597" t="s">
        <v>64</v>
      </c>
      <c r="G1597" s="6" t="str">
        <f>VLOOKUP(Tabella1[[#This Row],[COD. MACCHINA]],Tabella35[],2,FALSE)</f>
        <v>MANUALE</v>
      </c>
      <c r="H1597">
        <v>0</v>
      </c>
      <c r="I1597">
        <v>750</v>
      </c>
      <c r="J1597" s="6">
        <f>Tabella1[[#This Row],[ASS. FINALI]]-Tabella1[[#This Row],[ASS.INIZIALI]]</f>
        <v>750</v>
      </c>
      <c r="K1597" t="s">
        <v>20</v>
      </c>
      <c r="M1597" s="6">
        <f>ROUNDDOWN(IF(Tabella1[[#This Row],[DOPPIO OPERATORE '[SI/NO']]]="SI",Tabella1[[#This Row],[DIFFERENZA]]/2,Tabella1[[#This Row],[DIFFERENZA]]),0)</f>
        <v>750</v>
      </c>
      <c r="O1597" s="6">
        <f>Tabella1[[#This Row],[DIFFERENZA EFFETTIVA SE DOPPIO OPERATORE]]-Tabella1[[#This Row],[SCARTI]]</f>
        <v>750</v>
      </c>
      <c r="P1597" s="4">
        <v>0.33333333333333331</v>
      </c>
      <c r="Q1597" s="4">
        <v>0.46527777777777773</v>
      </c>
      <c r="R1597" s="5">
        <f>Tabella1[[#This Row],[ORA FINE MATTINA]]-Tabella1[[#This Row],[ORA INIZIO MATTINA]]</f>
        <v>0.13194444444444442</v>
      </c>
      <c r="S1597" s="4"/>
      <c r="T1597" s="4"/>
      <c r="U1597" s="5">
        <f>Tabella1[[#This Row],[ORA FINE POMERIGGIO]]-Tabella1[[#This Row],[ORA INIZIO POMERIGGIO]]</f>
        <v>0</v>
      </c>
      <c r="V1597" s="5">
        <f>Tabella1[[#This Row],[TOT. TEMPO POMERIGGIO]]+Tabella1[[#This Row],[TOT. TEMPO MATTINA]]</f>
        <v>0.13194444444444442</v>
      </c>
      <c r="W1597" s="7">
        <f>((HOUR(Tabella1[[#This Row],[TOT. ORE]])*60)+MINUTE(Tabella1[[#This Row],[TOT. ORE]]))</f>
        <v>190</v>
      </c>
      <c r="Y1597" s="6">
        <f>Tabella1[[#This Row],[TOT. MINUTI]]-Tabella1[[#This Row],[FERMO MACCHINA]]</f>
        <v>190</v>
      </c>
      <c r="Z1597" s="6">
        <f>ROUNDDOWN(Tabella1[[#This Row],[DIFFERENZA EFFETTIVA - SCARTI]]/Tabella1[[#This Row],[TEMPO EFFETTIVO]]*60,0)</f>
        <v>236</v>
      </c>
    </row>
    <row r="1598" spans="1:27" x14ac:dyDescent="0.25">
      <c r="A1598" s="1">
        <v>44802</v>
      </c>
      <c r="B1598">
        <v>33</v>
      </c>
      <c r="C1598" s="6" t="str">
        <f>VLOOKUP(Tabella1[[#This Row],[COD. OPERATORE]],Tabella3[],2,FALSE)</f>
        <v>KETTY</v>
      </c>
      <c r="D1598" t="s">
        <v>262</v>
      </c>
      <c r="E1598" t="s">
        <v>503</v>
      </c>
      <c r="F1598">
        <v>7</v>
      </c>
      <c r="G1598" s="6" t="str">
        <f>VLOOKUP(Tabella1[[#This Row],[COD. MACCHINA]],Tabella35[],2,FALSE)</f>
        <v>MSA matr.2316</v>
      </c>
      <c r="H1598">
        <v>2479679</v>
      </c>
      <c r="I1598">
        <v>2480384</v>
      </c>
      <c r="J1598" s="6">
        <f>Tabella1[[#This Row],[ASS. FINALI]]-Tabella1[[#This Row],[ASS.INIZIALI]]</f>
        <v>705</v>
      </c>
      <c r="K1598" t="s">
        <v>20</v>
      </c>
      <c r="M1598" s="6">
        <f>ROUNDDOWN(IF(Tabella1[[#This Row],[DOPPIO OPERATORE '[SI/NO']]]="SI",Tabella1[[#This Row],[DIFFERENZA]]/2,Tabella1[[#This Row],[DIFFERENZA]]),0)</f>
        <v>705</v>
      </c>
      <c r="O1598" s="6">
        <f>Tabella1[[#This Row],[DIFFERENZA EFFETTIVA SE DOPPIO OPERATORE]]-Tabella1[[#This Row],[SCARTI]]</f>
        <v>705</v>
      </c>
      <c r="P1598" s="4">
        <v>0.33333333333333331</v>
      </c>
      <c r="Q1598" s="4">
        <v>0.45833333333333331</v>
      </c>
      <c r="R1598" s="5">
        <f>Tabella1[[#This Row],[ORA FINE MATTINA]]-Tabella1[[#This Row],[ORA INIZIO MATTINA]]</f>
        <v>0.125</v>
      </c>
      <c r="S1598" s="4"/>
      <c r="T1598" s="4"/>
      <c r="U1598" s="5">
        <f>Tabella1[[#This Row],[ORA FINE POMERIGGIO]]-Tabella1[[#This Row],[ORA INIZIO POMERIGGIO]]</f>
        <v>0</v>
      </c>
      <c r="V1598" s="5">
        <f>Tabella1[[#This Row],[TOT. TEMPO POMERIGGIO]]+Tabella1[[#This Row],[TOT. TEMPO MATTINA]]</f>
        <v>0.125</v>
      </c>
      <c r="W1598" s="7">
        <f>((HOUR(Tabella1[[#This Row],[TOT. ORE]])*60)+MINUTE(Tabella1[[#This Row],[TOT. ORE]]))</f>
        <v>180</v>
      </c>
      <c r="Y1598" s="6">
        <f>Tabella1[[#This Row],[TOT. MINUTI]]-Tabella1[[#This Row],[FERMO MACCHINA]]</f>
        <v>180</v>
      </c>
      <c r="Z1598" s="6">
        <f>ROUNDDOWN(Tabella1[[#This Row],[DIFFERENZA EFFETTIVA - SCARTI]]/Tabella1[[#This Row],[TEMPO EFFETTIVO]]*60,0)</f>
        <v>235</v>
      </c>
    </row>
    <row r="1599" spans="1:27" x14ac:dyDescent="0.25">
      <c r="A1599" s="1">
        <v>44802</v>
      </c>
      <c r="B1599">
        <v>33</v>
      </c>
      <c r="C1599" s="6" t="str">
        <f>VLOOKUP(Tabella1[[#This Row],[COD. OPERATORE]],Tabella3[],2,FALSE)</f>
        <v>KETTY</v>
      </c>
      <c r="D1599" t="s">
        <v>262</v>
      </c>
      <c r="E1599" t="s">
        <v>92</v>
      </c>
      <c r="F1599">
        <v>7</v>
      </c>
      <c r="G1599" s="6" t="str">
        <f>VLOOKUP(Tabella1[[#This Row],[COD. MACCHINA]],Tabella35[],2,FALSE)</f>
        <v>MSA matr.2316</v>
      </c>
      <c r="H1599">
        <v>2480385</v>
      </c>
      <c r="I1599">
        <v>2481786</v>
      </c>
      <c r="J1599" s="6">
        <f>Tabella1[[#This Row],[ASS. FINALI]]-Tabella1[[#This Row],[ASS.INIZIALI]]</f>
        <v>1401</v>
      </c>
      <c r="K1599" t="s">
        <v>20</v>
      </c>
      <c r="M1599" s="6">
        <f>ROUNDDOWN(IF(Tabella1[[#This Row],[DOPPIO OPERATORE '[SI/NO']]]="SI",Tabella1[[#This Row],[DIFFERENZA]]/2,Tabella1[[#This Row],[DIFFERENZA]]),0)</f>
        <v>1401</v>
      </c>
      <c r="O1599" s="6">
        <f>Tabella1[[#This Row],[DIFFERENZA EFFETTIVA SE DOPPIO OPERATORE]]-Tabella1[[#This Row],[SCARTI]]</f>
        <v>1401</v>
      </c>
      <c r="P1599" s="4">
        <v>0.45833333333333331</v>
      </c>
      <c r="Q1599" s="4">
        <v>0.5</v>
      </c>
      <c r="R1599" s="5">
        <f>Tabella1[[#This Row],[ORA FINE MATTINA]]-Tabella1[[#This Row],[ORA INIZIO MATTINA]]</f>
        <v>4.1666666666666685E-2</v>
      </c>
      <c r="S1599" s="4">
        <v>0.5625</v>
      </c>
      <c r="T1599" s="4">
        <v>0.68402777777777779</v>
      </c>
      <c r="U1599" s="5">
        <f>Tabella1[[#This Row],[ORA FINE POMERIGGIO]]-Tabella1[[#This Row],[ORA INIZIO POMERIGGIO]]</f>
        <v>0.12152777777777779</v>
      </c>
      <c r="V1599" s="5">
        <f>Tabella1[[#This Row],[TOT. TEMPO POMERIGGIO]]+Tabella1[[#This Row],[TOT. TEMPO MATTINA]]</f>
        <v>0.16319444444444448</v>
      </c>
      <c r="W1599" s="7">
        <f>((HOUR(Tabella1[[#This Row],[TOT. ORE]])*60)+MINUTE(Tabella1[[#This Row],[TOT. ORE]]))</f>
        <v>235</v>
      </c>
      <c r="Y1599" s="6">
        <f>Tabella1[[#This Row],[TOT. MINUTI]]-Tabella1[[#This Row],[FERMO MACCHINA]]</f>
        <v>235</v>
      </c>
      <c r="Z1599" s="6">
        <f>ROUNDDOWN(Tabella1[[#This Row],[DIFFERENZA EFFETTIVA - SCARTI]]/Tabella1[[#This Row],[TEMPO EFFETTIVO]]*60,0)</f>
        <v>357</v>
      </c>
    </row>
    <row r="1600" spans="1:27" x14ac:dyDescent="0.25">
      <c r="A1600" s="1">
        <v>44802</v>
      </c>
      <c r="B1600">
        <v>33</v>
      </c>
      <c r="C1600" s="6" t="str">
        <f>VLOOKUP(Tabella1[[#This Row],[COD. OPERATORE]],Tabella3[],2,FALSE)</f>
        <v>KETTY</v>
      </c>
      <c r="D1600" t="s">
        <v>262</v>
      </c>
      <c r="E1600" t="s">
        <v>69</v>
      </c>
      <c r="F1600">
        <v>7</v>
      </c>
      <c r="G1600" s="6" t="str">
        <f>VLOOKUP(Tabella1[[#This Row],[COD. MACCHINA]],Tabella35[],2,FALSE)</f>
        <v>MSA matr.2316</v>
      </c>
      <c r="H1600">
        <v>2481787</v>
      </c>
      <c r="I1600">
        <v>2482098</v>
      </c>
      <c r="J1600" s="6">
        <f>Tabella1[[#This Row],[ASS. FINALI]]-Tabella1[[#This Row],[ASS.INIZIALI]]</f>
        <v>311</v>
      </c>
      <c r="K1600" t="s">
        <v>20</v>
      </c>
      <c r="M1600" s="6">
        <f>ROUNDDOWN(IF(Tabella1[[#This Row],[DOPPIO OPERATORE '[SI/NO']]]="SI",Tabella1[[#This Row],[DIFFERENZA]]/2,Tabella1[[#This Row],[DIFFERENZA]]),0)</f>
        <v>311</v>
      </c>
      <c r="O1600" s="6">
        <f>Tabella1[[#This Row],[DIFFERENZA EFFETTIVA SE DOPPIO OPERATORE]]-Tabella1[[#This Row],[SCARTI]]</f>
        <v>311</v>
      </c>
      <c r="P1600" s="4">
        <v>0.68402777777777779</v>
      </c>
      <c r="Q1600" s="4">
        <v>0.72916666666666663</v>
      </c>
      <c r="R1600" s="5">
        <f>Tabella1[[#This Row],[ORA FINE MATTINA]]-Tabella1[[#This Row],[ORA INIZIO MATTINA]]</f>
        <v>4.513888888888884E-2</v>
      </c>
      <c r="S1600" s="4"/>
      <c r="T1600" s="4"/>
      <c r="U1600" s="5">
        <f>Tabella1[[#This Row],[ORA FINE POMERIGGIO]]-Tabella1[[#This Row],[ORA INIZIO POMERIGGIO]]</f>
        <v>0</v>
      </c>
      <c r="V1600" s="5">
        <f>Tabella1[[#This Row],[TOT. TEMPO POMERIGGIO]]+Tabella1[[#This Row],[TOT. TEMPO MATTINA]]</f>
        <v>4.513888888888884E-2</v>
      </c>
      <c r="W1600" s="7">
        <f>((HOUR(Tabella1[[#This Row],[TOT. ORE]])*60)+MINUTE(Tabella1[[#This Row],[TOT. ORE]]))</f>
        <v>65</v>
      </c>
      <c r="Y1600" s="6">
        <f>Tabella1[[#This Row],[TOT. MINUTI]]-Tabella1[[#This Row],[FERMO MACCHINA]]</f>
        <v>65</v>
      </c>
      <c r="Z1600" s="6">
        <f>ROUNDDOWN(Tabella1[[#This Row],[DIFFERENZA EFFETTIVA - SCARTI]]/Tabella1[[#This Row],[TEMPO EFFETTIVO]]*60,0)</f>
        <v>287</v>
      </c>
    </row>
    <row r="1601" spans="1:27" x14ac:dyDescent="0.25">
      <c r="A1601" s="1">
        <v>44803</v>
      </c>
      <c r="B1601">
        <v>33</v>
      </c>
      <c r="C1601" s="6" t="str">
        <f>VLOOKUP(Tabella1[[#This Row],[COD. OPERATORE]],Tabella3[],2,FALSE)</f>
        <v>KETTY</v>
      </c>
      <c r="D1601" t="s">
        <v>262</v>
      </c>
      <c r="E1601" t="s">
        <v>69</v>
      </c>
      <c r="F1601">
        <v>7</v>
      </c>
      <c r="G1601" s="6" t="str">
        <f>VLOOKUP(Tabella1[[#This Row],[COD. MACCHINA]],Tabella35[],2,FALSE)</f>
        <v>MSA matr.2316</v>
      </c>
      <c r="H1601">
        <v>2482099</v>
      </c>
      <c r="I1601">
        <v>2484942</v>
      </c>
      <c r="J1601" s="6">
        <f>Tabella1[[#This Row],[ASS. FINALI]]-Tabella1[[#This Row],[ASS.INIZIALI]]</f>
        <v>2843</v>
      </c>
      <c r="K1601" t="s">
        <v>20</v>
      </c>
      <c r="M1601" s="6">
        <f>ROUNDDOWN(IF(Tabella1[[#This Row],[DOPPIO OPERATORE '[SI/NO']]]="SI",Tabella1[[#This Row],[DIFFERENZA]]/2,Tabella1[[#This Row],[DIFFERENZA]]),0)</f>
        <v>2843</v>
      </c>
      <c r="O1601" s="6">
        <f>Tabella1[[#This Row],[DIFFERENZA EFFETTIVA SE DOPPIO OPERATORE]]-Tabella1[[#This Row],[SCARTI]]</f>
        <v>2843</v>
      </c>
      <c r="P1601" s="4">
        <v>0.33333333333333331</v>
      </c>
      <c r="Q1601" s="4">
        <v>0.5</v>
      </c>
      <c r="R1601" s="5">
        <f>Tabella1[[#This Row],[ORA FINE MATTINA]]-Tabella1[[#This Row],[ORA INIZIO MATTINA]]</f>
        <v>0.16666666666666669</v>
      </c>
      <c r="S1601" s="4">
        <v>0.5625</v>
      </c>
      <c r="T1601" s="4">
        <v>0.72916666666666663</v>
      </c>
      <c r="U1601" s="5">
        <f>Tabella1[[#This Row],[ORA FINE POMERIGGIO]]-Tabella1[[#This Row],[ORA INIZIO POMERIGGIO]]</f>
        <v>0.16666666666666663</v>
      </c>
      <c r="V1601" s="5">
        <f>Tabella1[[#This Row],[TOT. TEMPO POMERIGGIO]]+Tabella1[[#This Row],[TOT. TEMPO MATTINA]]</f>
        <v>0.33333333333333331</v>
      </c>
      <c r="W1601" s="7">
        <f>((HOUR(Tabella1[[#This Row],[TOT. ORE]])*60)+MINUTE(Tabella1[[#This Row],[TOT. ORE]]))</f>
        <v>480</v>
      </c>
      <c r="X1601">
        <v>40</v>
      </c>
      <c r="Y1601" s="6">
        <f>Tabella1[[#This Row],[TOT. MINUTI]]-Tabella1[[#This Row],[FERMO MACCHINA]]</f>
        <v>440</v>
      </c>
      <c r="Z1601" s="6">
        <f>ROUNDDOWN(Tabella1[[#This Row],[DIFFERENZA EFFETTIVA - SCARTI]]/Tabella1[[#This Row],[TEMPO EFFETTIVO]]*60,0)</f>
        <v>387</v>
      </c>
      <c r="AA1601" t="s">
        <v>202</v>
      </c>
    </row>
    <row r="1602" spans="1:27" x14ac:dyDescent="0.25">
      <c r="A1602" s="1">
        <v>44804</v>
      </c>
      <c r="B1602">
        <v>33</v>
      </c>
      <c r="C1602" s="6" t="str">
        <f>VLOOKUP(Tabella1[[#This Row],[COD. OPERATORE]],Tabella3[],2,FALSE)</f>
        <v>KETTY</v>
      </c>
      <c r="D1602" t="s">
        <v>262</v>
      </c>
      <c r="E1602" t="s">
        <v>69</v>
      </c>
      <c r="F1602">
        <v>7</v>
      </c>
      <c r="G1602" s="6" t="str">
        <f>VLOOKUP(Tabella1[[#This Row],[COD. MACCHINA]],Tabella35[],2,FALSE)</f>
        <v>MSA matr.2316</v>
      </c>
      <c r="H1602">
        <v>2484943</v>
      </c>
      <c r="I1602">
        <v>2485559</v>
      </c>
      <c r="J1602" s="6">
        <f>Tabella1[[#This Row],[ASS. FINALI]]-Tabella1[[#This Row],[ASS.INIZIALI]]</f>
        <v>616</v>
      </c>
      <c r="K1602" t="s">
        <v>20</v>
      </c>
      <c r="M1602" s="6">
        <f>ROUNDDOWN(IF(Tabella1[[#This Row],[DOPPIO OPERATORE '[SI/NO']]]="SI",Tabella1[[#This Row],[DIFFERENZA]]/2,Tabella1[[#This Row],[DIFFERENZA]]),0)</f>
        <v>616</v>
      </c>
      <c r="O1602" s="6">
        <f>Tabella1[[#This Row],[DIFFERENZA EFFETTIVA SE DOPPIO OPERATORE]]-Tabella1[[#This Row],[SCARTI]]</f>
        <v>616</v>
      </c>
      <c r="P1602" s="4">
        <v>0.33333333333333331</v>
      </c>
      <c r="Q1602" s="4">
        <v>0.39583333333333331</v>
      </c>
      <c r="R1602" s="5">
        <f>Tabella1[[#This Row],[ORA FINE MATTINA]]-Tabella1[[#This Row],[ORA INIZIO MATTINA]]</f>
        <v>6.25E-2</v>
      </c>
      <c r="S1602" s="4"/>
      <c r="T1602" s="4"/>
      <c r="U1602" s="5">
        <f>Tabella1[[#This Row],[ORA FINE POMERIGGIO]]-Tabella1[[#This Row],[ORA INIZIO POMERIGGIO]]</f>
        <v>0</v>
      </c>
      <c r="V1602" s="5">
        <f>Tabella1[[#This Row],[TOT. TEMPO POMERIGGIO]]+Tabella1[[#This Row],[TOT. TEMPO MATTINA]]</f>
        <v>6.25E-2</v>
      </c>
      <c r="W1602" s="7">
        <f>((HOUR(Tabella1[[#This Row],[TOT. ORE]])*60)+MINUTE(Tabella1[[#This Row],[TOT. ORE]]))</f>
        <v>90</v>
      </c>
      <c r="Y1602" s="6">
        <f>Tabella1[[#This Row],[TOT. MINUTI]]-Tabella1[[#This Row],[FERMO MACCHINA]]</f>
        <v>90</v>
      </c>
      <c r="Z1602" s="6">
        <f>ROUNDDOWN(Tabella1[[#This Row],[DIFFERENZA EFFETTIVA - SCARTI]]/Tabella1[[#This Row],[TEMPO EFFETTIVO]]*60,0)</f>
        <v>410</v>
      </c>
    </row>
    <row r="1603" spans="1:27" x14ac:dyDescent="0.25">
      <c r="A1603" s="1">
        <v>44804</v>
      </c>
      <c r="B1603">
        <v>33</v>
      </c>
      <c r="C1603" s="6" t="str">
        <f>VLOOKUP(Tabella1[[#This Row],[COD. OPERATORE]],Tabella3[],2,FALSE)</f>
        <v>KETTY</v>
      </c>
      <c r="D1603" t="s">
        <v>76</v>
      </c>
      <c r="E1603" t="s">
        <v>320</v>
      </c>
      <c r="F1603">
        <v>1</v>
      </c>
      <c r="G1603" s="6" t="str">
        <f>VLOOKUP(Tabella1[[#This Row],[COD. MACCHINA]],Tabella35[],2,FALSE)</f>
        <v>TRAPANO A COLONNA</v>
      </c>
      <c r="H1603">
        <v>0</v>
      </c>
      <c r="I1603">
        <v>492</v>
      </c>
      <c r="J1603" s="6">
        <f>Tabella1[[#This Row],[ASS. FINALI]]-Tabella1[[#This Row],[ASS.INIZIALI]]</f>
        <v>492</v>
      </c>
      <c r="K1603" t="s">
        <v>20</v>
      </c>
      <c r="M1603" s="6">
        <f>ROUNDDOWN(IF(Tabella1[[#This Row],[DOPPIO OPERATORE '[SI/NO']]]="SI",Tabella1[[#This Row],[DIFFERENZA]]/2,Tabella1[[#This Row],[DIFFERENZA]]),0)</f>
        <v>492</v>
      </c>
      <c r="O1603" s="6">
        <f>Tabella1[[#This Row],[DIFFERENZA EFFETTIVA SE DOPPIO OPERATORE]]-Tabella1[[#This Row],[SCARTI]]</f>
        <v>492</v>
      </c>
      <c r="P1603" s="4">
        <v>0.39583333333333331</v>
      </c>
      <c r="Q1603" s="4">
        <v>0.4861111111111111</v>
      </c>
      <c r="R1603" s="5">
        <f>Tabella1[[#This Row],[ORA FINE MATTINA]]-Tabella1[[#This Row],[ORA INIZIO MATTINA]]</f>
        <v>9.027777777777779E-2</v>
      </c>
      <c r="S1603" s="4"/>
      <c r="T1603" s="4"/>
      <c r="U1603" s="5">
        <f>Tabella1[[#This Row],[ORA FINE POMERIGGIO]]-Tabella1[[#This Row],[ORA INIZIO POMERIGGIO]]</f>
        <v>0</v>
      </c>
      <c r="V1603" s="5">
        <f>Tabella1[[#This Row],[TOT. TEMPO POMERIGGIO]]+Tabella1[[#This Row],[TOT. TEMPO MATTINA]]</f>
        <v>9.027777777777779E-2</v>
      </c>
      <c r="W1603" s="7">
        <f>((HOUR(Tabella1[[#This Row],[TOT. ORE]])*60)+MINUTE(Tabella1[[#This Row],[TOT. ORE]]))</f>
        <v>130</v>
      </c>
      <c r="Y1603" s="6">
        <f>Tabella1[[#This Row],[TOT. MINUTI]]-Tabella1[[#This Row],[FERMO MACCHINA]]</f>
        <v>130</v>
      </c>
      <c r="Z1603" s="6">
        <f>ROUNDDOWN(Tabella1[[#This Row],[DIFFERENZA EFFETTIVA - SCARTI]]/Tabella1[[#This Row],[TEMPO EFFETTIVO]]*60,0)</f>
        <v>227</v>
      </c>
    </row>
    <row r="1604" spans="1:27" x14ac:dyDescent="0.25">
      <c r="A1604" s="1">
        <v>44804</v>
      </c>
      <c r="B1604">
        <v>33</v>
      </c>
      <c r="C1604" s="6" t="str">
        <f>VLOOKUP(Tabella1[[#This Row],[COD. OPERATORE]],Tabella3[],2,FALSE)</f>
        <v>KETTY</v>
      </c>
      <c r="D1604" t="s">
        <v>165</v>
      </c>
      <c r="E1604" t="s">
        <v>527</v>
      </c>
      <c r="F1604" t="s">
        <v>64</v>
      </c>
      <c r="G1604" s="6" t="str">
        <f>VLOOKUP(Tabella1[[#This Row],[COD. MACCHINA]],Tabella35[],2,FALSE)</f>
        <v>MANUALE</v>
      </c>
      <c r="H1604">
        <v>0</v>
      </c>
      <c r="I1604">
        <v>2000</v>
      </c>
      <c r="J1604" s="6">
        <f>Tabella1[[#This Row],[ASS. FINALI]]-Tabella1[[#This Row],[ASS.INIZIALI]]</f>
        <v>2000</v>
      </c>
      <c r="K1604" t="s">
        <v>20</v>
      </c>
      <c r="M1604" s="6">
        <f>ROUNDDOWN(IF(Tabella1[[#This Row],[DOPPIO OPERATORE '[SI/NO']]]="SI",Tabella1[[#This Row],[DIFFERENZA]]/2,Tabella1[[#This Row],[DIFFERENZA]]),0)</f>
        <v>2000</v>
      </c>
      <c r="O1604" s="6">
        <f>Tabella1[[#This Row],[DIFFERENZA EFFETTIVA SE DOPPIO OPERATORE]]-Tabella1[[#This Row],[SCARTI]]</f>
        <v>2000</v>
      </c>
      <c r="P1604" s="4">
        <v>0.4861111111111111</v>
      </c>
      <c r="Q1604" s="4">
        <v>0.5</v>
      </c>
      <c r="R1604" s="5">
        <f>Tabella1[[#This Row],[ORA FINE MATTINA]]-Tabella1[[#This Row],[ORA INIZIO MATTINA]]</f>
        <v>1.3888888888888895E-2</v>
      </c>
      <c r="S1604" s="4">
        <v>0.5625</v>
      </c>
      <c r="T1604" s="4">
        <v>0.72916666666666663</v>
      </c>
      <c r="U1604" s="5">
        <f>Tabella1[[#This Row],[ORA FINE POMERIGGIO]]-Tabella1[[#This Row],[ORA INIZIO POMERIGGIO]]</f>
        <v>0.16666666666666663</v>
      </c>
      <c r="V1604" s="5">
        <f>Tabella1[[#This Row],[TOT. TEMPO POMERIGGIO]]+Tabella1[[#This Row],[TOT. TEMPO MATTINA]]</f>
        <v>0.18055555555555552</v>
      </c>
      <c r="W1604" s="7">
        <f>((HOUR(Tabella1[[#This Row],[TOT. ORE]])*60)+MINUTE(Tabella1[[#This Row],[TOT. ORE]]))</f>
        <v>260</v>
      </c>
      <c r="Y1604" s="6">
        <f>Tabella1[[#This Row],[TOT. MINUTI]]-Tabella1[[#This Row],[FERMO MACCHINA]]</f>
        <v>260</v>
      </c>
      <c r="Z1604" s="6">
        <f>ROUNDDOWN(Tabella1[[#This Row],[DIFFERENZA EFFETTIVA - SCARTI]]/Tabella1[[#This Row],[TEMPO EFFETTIVO]]*60,0)</f>
        <v>461</v>
      </c>
      <c r="AA1604" t="s">
        <v>450</v>
      </c>
    </row>
    <row r="1605" spans="1:27" x14ac:dyDescent="0.25">
      <c r="A1605" s="1">
        <v>44781</v>
      </c>
      <c r="B1605">
        <v>31</v>
      </c>
      <c r="C1605" s="6" t="str">
        <f>VLOOKUP(Tabella1[[#This Row],[COD. OPERATORE]],Tabella3[],2,FALSE)</f>
        <v>MARISTELLA</v>
      </c>
      <c r="D1605" t="s">
        <v>16</v>
      </c>
      <c r="E1605" t="s">
        <v>26</v>
      </c>
      <c r="F1605">
        <v>8</v>
      </c>
      <c r="G1605" s="6" t="str">
        <f>VLOOKUP(Tabella1[[#This Row],[COD. MACCHINA]],Tabella35[],2,FALSE)</f>
        <v>MONTAGGIO RUOTE</v>
      </c>
      <c r="H1605">
        <v>13000</v>
      </c>
      <c r="I1605">
        <v>14400</v>
      </c>
      <c r="J1605" s="6">
        <f>Tabella1[[#This Row],[ASS. FINALI]]-Tabella1[[#This Row],[ASS.INIZIALI]]</f>
        <v>1400</v>
      </c>
      <c r="K1605" t="s">
        <v>20</v>
      </c>
      <c r="M1605" s="6">
        <f>ROUNDDOWN(IF(Tabella1[[#This Row],[DOPPIO OPERATORE '[SI/NO']]]="SI",Tabella1[[#This Row],[DIFFERENZA]]/2,Tabella1[[#This Row],[DIFFERENZA]]),0)</f>
        <v>1400</v>
      </c>
      <c r="O1605" s="6">
        <f>Tabella1[[#This Row],[DIFFERENZA EFFETTIVA SE DOPPIO OPERATORE]]-Tabella1[[#This Row],[SCARTI]]</f>
        <v>1400</v>
      </c>
      <c r="P1605" s="4">
        <v>0.375</v>
      </c>
      <c r="Q1605" s="4">
        <v>0.5</v>
      </c>
      <c r="R1605" s="5">
        <f>Tabella1[[#This Row],[ORA FINE MATTINA]]-Tabella1[[#This Row],[ORA INIZIO MATTINA]]</f>
        <v>0.125</v>
      </c>
      <c r="S1605" s="4">
        <v>0.5625</v>
      </c>
      <c r="T1605" s="4">
        <v>0.625</v>
      </c>
      <c r="U1605" s="5">
        <f>Tabella1[[#This Row],[ORA FINE POMERIGGIO]]-Tabella1[[#This Row],[ORA INIZIO POMERIGGIO]]</f>
        <v>6.25E-2</v>
      </c>
      <c r="V1605" s="5">
        <f>Tabella1[[#This Row],[TOT. TEMPO POMERIGGIO]]+Tabella1[[#This Row],[TOT. TEMPO MATTINA]]</f>
        <v>0.1875</v>
      </c>
      <c r="W1605" s="7">
        <f>((HOUR(Tabella1[[#This Row],[TOT. ORE]])*60)+MINUTE(Tabella1[[#This Row],[TOT. ORE]]))</f>
        <v>270</v>
      </c>
      <c r="X1605">
        <v>40</v>
      </c>
      <c r="Y1605" s="6">
        <f>Tabella1[[#This Row],[TOT. MINUTI]]-Tabella1[[#This Row],[FERMO MACCHINA]]</f>
        <v>230</v>
      </c>
      <c r="Z1605" s="6">
        <f>ROUNDDOWN(Tabella1[[#This Row],[DIFFERENZA EFFETTIVA - SCARTI]]/Tabella1[[#This Row],[TEMPO EFFETTIVO]]*60,0)</f>
        <v>365</v>
      </c>
      <c r="AA1605" t="s">
        <v>378</v>
      </c>
    </row>
    <row r="1606" spans="1:27" x14ac:dyDescent="0.25">
      <c r="A1606" s="1">
        <v>44781</v>
      </c>
      <c r="B1606">
        <v>31</v>
      </c>
      <c r="C1606" s="6" t="str">
        <f>VLOOKUP(Tabella1[[#This Row],[COD. OPERATORE]],Tabella3[],2,FALSE)</f>
        <v>MARISTELLA</v>
      </c>
      <c r="D1606" t="s">
        <v>262</v>
      </c>
      <c r="E1606" t="s">
        <v>503</v>
      </c>
      <c r="F1606">
        <v>7</v>
      </c>
      <c r="G1606" s="6" t="str">
        <f>VLOOKUP(Tabella1[[#This Row],[COD. MACCHINA]],Tabella35[],2,FALSE)</f>
        <v>MSA matr.2316</v>
      </c>
      <c r="H1606">
        <v>2475252</v>
      </c>
      <c r="I1606">
        <v>2475405</v>
      </c>
      <c r="J1606" s="6">
        <f>Tabella1[[#This Row],[ASS. FINALI]]-Tabella1[[#This Row],[ASS.INIZIALI]]</f>
        <v>153</v>
      </c>
      <c r="K1606" t="s">
        <v>20</v>
      </c>
      <c r="M1606" s="6">
        <f>ROUNDDOWN(IF(Tabella1[[#This Row],[DOPPIO OPERATORE '[SI/NO']]]="SI",Tabella1[[#This Row],[DIFFERENZA]]/2,Tabella1[[#This Row],[DIFFERENZA]]),0)</f>
        <v>153</v>
      </c>
      <c r="O1606" s="6">
        <f>Tabella1[[#This Row],[DIFFERENZA EFFETTIVA SE DOPPIO OPERATORE]]-Tabella1[[#This Row],[SCARTI]]</f>
        <v>153</v>
      </c>
      <c r="P1606" s="4">
        <v>0.625</v>
      </c>
      <c r="Q1606" s="4">
        <v>0.72916666666666663</v>
      </c>
      <c r="R1606" s="5">
        <f>Tabella1[[#This Row],[ORA FINE MATTINA]]-Tabella1[[#This Row],[ORA INIZIO MATTINA]]</f>
        <v>0.10416666666666663</v>
      </c>
      <c r="S1606" s="4"/>
      <c r="T1606" s="4"/>
      <c r="U1606" s="5">
        <f>Tabella1[[#This Row],[ORA FINE POMERIGGIO]]-Tabella1[[#This Row],[ORA INIZIO POMERIGGIO]]</f>
        <v>0</v>
      </c>
      <c r="V1606" s="5">
        <f>Tabella1[[#This Row],[TOT. TEMPO POMERIGGIO]]+Tabella1[[#This Row],[TOT. TEMPO MATTINA]]</f>
        <v>0.10416666666666663</v>
      </c>
      <c r="W1606" s="7">
        <f>((HOUR(Tabella1[[#This Row],[TOT. ORE]])*60)+MINUTE(Tabella1[[#This Row],[TOT. ORE]]))</f>
        <v>150</v>
      </c>
      <c r="Y1606" s="6">
        <f>Tabella1[[#This Row],[TOT. MINUTI]]-Tabella1[[#This Row],[FERMO MACCHINA]]</f>
        <v>150</v>
      </c>
      <c r="Z1606" s="6">
        <f>ROUNDDOWN(Tabella1[[#This Row],[DIFFERENZA EFFETTIVA - SCARTI]]/Tabella1[[#This Row],[TEMPO EFFETTIVO]]*60,0)</f>
        <v>61</v>
      </c>
    </row>
    <row r="1607" spans="1:27" x14ac:dyDescent="0.25">
      <c r="A1607" s="1">
        <v>44813</v>
      </c>
      <c r="B1607">
        <v>31</v>
      </c>
      <c r="C1607" s="6" t="str">
        <f>VLOOKUP(Tabella1[[#This Row],[COD. OPERATORE]],Tabella3[],2,FALSE)</f>
        <v>MARISTELLA</v>
      </c>
      <c r="D1607" t="s">
        <v>262</v>
      </c>
      <c r="E1607" t="s">
        <v>503</v>
      </c>
      <c r="F1607">
        <v>7</v>
      </c>
      <c r="G1607" s="6" t="str">
        <f>VLOOKUP(Tabella1[[#This Row],[COD. MACCHINA]],Tabella35[],2,FALSE)</f>
        <v>MSA matr.2316</v>
      </c>
      <c r="H1607">
        <v>2475409</v>
      </c>
      <c r="I1607">
        <v>2476539</v>
      </c>
      <c r="J1607" s="6">
        <f>Tabella1[[#This Row],[ASS. FINALI]]-Tabella1[[#This Row],[ASS.INIZIALI]]</f>
        <v>1130</v>
      </c>
      <c r="K1607" t="s">
        <v>20</v>
      </c>
      <c r="M1607" s="6">
        <f>ROUNDDOWN(IF(Tabella1[[#This Row],[DOPPIO OPERATORE '[SI/NO']]]="SI",Tabella1[[#This Row],[DIFFERENZA]]/2,Tabella1[[#This Row],[DIFFERENZA]]),0)</f>
        <v>1130</v>
      </c>
      <c r="O1607" s="6">
        <f>Tabella1[[#This Row],[DIFFERENZA EFFETTIVA SE DOPPIO OPERATORE]]-Tabella1[[#This Row],[SCARTI]]</f>
        <v>1130</v>
      </c>
      <c r="P1607" s="4">
        <v>0.375</v>
      </c>
      <c r="Q1607" s="4">
        <v>0.5</v>
      </c>
      <c r="R1607" s="5">
        <f>Tabella1[[#This Row],[ORA FINE MATTINA]]-Tabella1[[#This Row],[ORA INIZIO MATTINA]]</f>
        <v>0.125</v>
      </c>
      <c r="S1607" s="4">
        <v>0.5625</v>
      </c>
      <c r="T1607" s="4">
        <v>0.72916666666666663</v>
      </c>
      <c r="U1607" s="5">
        <f>Tabella1[[#This Row],[ORA FINE POMERIGGIO]]-Tabella1[[#This Row],[ORA INIZIO POMERIGGIO]]</f>
        <v>0.16666666666666663</v>
      </c>
      <c r="V1607" s="5">
        <f>Tabella1[[#This Row],[TOT. TEMPO POMERIGGIO]]+Tabella1[[#This Row],[TOT. TEMPO MATTINA]]</f>
        <v>0.29166666666666663</v>
      </c>
      <c r="W1607" s="7">
        <f>((HOUR(Tabella1[[#This Row],[TOT. ORE]])*60)+MINUTE(Tabella1[[#This Row],[TOT. ORE]]))</f>
        <v>420</v>
      </c>
      <c r="Y1607" s="6">
        <f>Tabella1[[#This Row],[TOT. MINUTI]]-Tabella1[[#This Row],[FERMO MACCHINA]]</f>
        <v>420</v>
      </c>
      <c r="Z1607" s="6">
        <f>ROUNDDOWN(Tabella1[[#This Row],[DIFFERENZA EFFETTIVA - SCARTI]]/Tabella1[[#This Row],[TEMPO EFFETTIVO]]*60,0)</f>
        <v>161</v>
      </c>
    </row>
    <row r="1608" spans="1:27" x14ac:dyDescent="0.25">
      <c r="A1608" s="1">
        <v>44783</v>
      </c>
      <c r="B1608">
        <v>31</v>
      </c>
      <c r="C1608" s="6" t="str">
        <f>VLOOKUP(Tabella1[[#This Row],[COD. OPERATORE]],Tabella3[],2,FALSE)</f>
        <v>MARISTELLA</v>
      </c>
      <c r="D1608" t="s">
        <v>262</v>
      </c>
      <c r="E1608" t="s">
        <v>503</v>
      </c>
      <c r="F1608">
        <v>7</v>
      </c>
      <c r="G1608" s="6" t="str">
        <f>VLOOKUP(Tabella1[[#This Row],[COD. MACCHINA]],Tabella35[],2,FALSE)</f>
        <v>MSA matr.2316</v>
      </c>
      <c r="H1608">
        <v>2476539</v>
      </c>
      <c r="I1608">
        <v>2477528</v>
      </c>
      <c r="J1608" s="6">
        <f>Tabella1[[#This Row],[ASS. FINALI]]-Tabella1[[#This Row],[ASS.INIZIALI]]</f>
        <v>989</v>
      </c>
      <c r="K1608" t="s">
        <v>20</v>
      </c>
      <c r="M1608" s="6">
        <f>ROUNDDOWN(IF(Tabella1[[#This Row],[DOPPIO OPERATORE '[SI/NO']]]="SI",Tabella1[[#This Row],[DIFFERENZA]]/2,Tabella1[[#This Row],[DIFFERENZA]]),0)</f>
        <v>989</v>
      </c>
      <c r="O1608" s="6">
        <f>Tabella1[[#This Row],[DIFFERENZA EFFETTIVA SE DOPPIO OPERATORE]]-Tabella1[[#This Row],[SCARTI]]</f>
        <v>989</v>
      </c>
      <c r="P1608" s="4">
        <v>0.33333333333333331</v>
      </c>
      <c r="Q1608" s="4">
        <v>0.66666666666666663</v>
      </c>
      <c r="R1608" s="5">
        <f>Tabella1[[#This Row],[ORA FINE MATTINA]]-Tabella1[[#This Row],[ORA INIZIO MATTINA]]</f>
        <v>0.33333333333333331</v>
      </c>
      <c r="S1608" s="4"/>
      <c r="T1608" s="4"/>
      <c r="U1608" s="5">
        <f>Tabella1[[#This Row],[ORA FINE POMERIGGIO]]-Tabella1[[#This Row],[ORA INIZIO POMERIGGIO]]</f>
        <v>0</v>
      </c>
      <c r="V1608" s="5">
        <f>Tabella1[[#This Row],[TOT. TEMPO POMERIGGIO]]+Tabella1[[#This Row],[TOT. TEMPO MATTINA]]</f>
        <v>0.33333333333333331</v>
      </c>
      <c r="W1608" s="7">
        <f>((HOUR(Tabella1[[#This Row],[TOT. ORE]])*60)+MINUTE(Tabella1[[#This Row],[TOT. ORE]]))</f>
        <v>480</v>
      </c>
      <c r="Y1608" s="6">
        <f>Tabella1[[#This Row],[TOT. MINUTI]]-Tabella1[[#This Row],[FERMO MACCHINA]]</f>
        <v>480</v>
      </c>
      <c r="Z1608" s="6">
        <f>ROUNDDOWN(Tabella1[[#This Row],[DIFFERENZA EFFETTIVA - SCARTI]]/Tabella1[[#This Row],[TEMPO EFFETTIVO]]*60,0)</f>
        <v>123</v>
      </c>
    </row>
    <row r="1609" spans="1:27" x14ac:dyDescent="0.25">
      <c r="A1609" s="1">
        <v>44797</v>
      </c>
      <c r="B1609">
        <v>31</v>
      </c>
      <c r="C1609" s="6" t="str">
        <f>VLOOKUP(Tabella1[[#This Row],[COD. OPERATORE]],Tabella3[],2,FALSE)</f>
        <v>MARISTELLA</v>
      </c>
      <c r="D1609" t="s">
        <v>16</v>
      </c>
      <c r="E1609" t="s">
        <v>26</v>
      </c>
      <c r="F1609">
        <v>8</v>
      </c>
      <c r="G1609" s="6" t="str">
        <f>VLOOKUP(Tabella1[[#This Row],[COD. MACCHINA]],Tabella35[],2,FALSE)</f>
        <v>MONTAGGIO RUOTE</v>
      </c>
      <c r="H1609">
        <v>14400</v>
      </c>
      <c r="I1609">
        <v>14750</v>
      </c>
      <c r="J1609" s="6">
        <f>Tabella1[[#This Row],[ASS. FINALI]]-Tabella1[[#This Row],[ASS.INIZIALI]]</f>
        <v>350</v>
      </c>
      <c r="K1609" t="s">
        <v>20</v>
      </c>
      <c r="M1609" s="6">
        <f>ROUNDDOWN(IF(Tabella1[[#This Row],[DOPPIO OPERATORE '[SI/NO']]]="SI",Tabella1[[#This Row],[DIFFERENZA]]/2,Tabella1[[#This Row],[DIFFERENZA]]),0)</f>
        <v>350</v>
      </c>
      <c r="O1609" s="6">
        <f>Tabella1[[#This Row],[DIFFERENZA EFFETTIVA SE DOPPIO OPERATORE]]-Tabella1[[#This Row],[SCARTI]]</f>
        <v>350</v>
      </c>
      <c r="P1609" s="4">
        <v>0.33333333333333331</v>
      </c>
      <c r="Q1609" s="4">
        <v>0.375</v>
      </c>
      <c r="R1609" s="5">
        <f>Tabella1[[#This Row],[ORA FINE MATTINA]]-Tabella1[[#This Row],[ORA INIZIO MATTINA]]</f>
        <v>4.1666666666666685E-2</v>
      </c>
      <c r="S1609" s="4"/>
      <c r="T1609" s="4"/>
      <c r="U1609" s="5">
        <f>Tabella1[[#This Row],[ORA FINE POMERIGGIO]]-Tabella1[[#This Row],[ORA INIZIO POMERIGGIO]]</f>
        <v>0</v>
      </c>
      <c r="V1609" s="5">
        <f>Tabella1[[#This Row],[TOT. TEMPO POMERIGGIO]]+Tabella1[[#This Row],[TOT. TEMPO MATTINA]]</f>
        <v>4.1666666666666685E-2</v>
      </c>
      <c r="W1609" s="7">
        <f>((HOUR(Tabella1[[#This Row],[TOT. ORE]])*60)+MINUTE(Tabella1[[#This Row],[TOT. ORE]]))</f>
        <v>60</v>
      </c>
      <c r="Y1609" s="6">
        <f>Tabella1[[#This Row],[TOT. MINUTI]]-Tabella1[[#This Row],[FERMO MACCHINA]]</f>
        <v>60</v>
      </c>
      <c r="Z1609" s="6">
        <f>ROUNDDOWN(Tabella1[[#This Row],[DIFFERENZA EFFETTIVA - SCARTI]]/Tabella1[[#This Row],[TEMPO EFFETTIVO]]*60,0)</f>
        <v>350</v>
      </c>
    </row>
    <row r="1610" spans="1:27" x14ac:dyDescent="0.25">
      <c r="A1610" s="1">
        <v>44797</v>
      </c>
      <c r="B1610">
        <v>31</v>
      </c>
      <c r="C1610" s="6" t="str">
        <f>VLOOKUP(Tabella1[[#This Row],[COD. OPERATORE]],Tabella3[],2,FALSE)</f>
        <v>MARISTELLA</v>
      </c>
      <c r="D1610" t="s">
        <v>16</v>
      </c>
      <c r="E1610" t="s">
        <v>62</v>
      </c>
      <c r="F1610">
        <v>9</v>
      </c>
      <c r="G1610" s="6" t="str">
        <f>VLOOKUP(Tabella1[[#This Row],[COD. MACCHINA]],Tabella35[],2,FALSE)</f>
        <v>MONTAGGIO ANELLINI</v>
      </c>
      <c r="H1610">
        <v>0</v>
      </c>
      <c r="I1610">
        <v>1800</v>
      </c>
      <c r="J1610" s="6">
        <f>Tabella1[[#This Row],[ASS. FINALI]]-Tabella1[[#This Row],[ASS.INIZIALI]]</f>
        <v>1800</v>
      </c>
      <c r="K1610" t="s">
        <v>20</v>
      </c>
      <c r="M1610" s="6">
        <f>ROUNDDOWN(IF(Tabella1[[#This Row],[DOPPIO OPERATORE '[SI/NO']]]="SI",Tabella1[[#This Row],[DIFFERENZA]]/2,Tabella1[[#This Row],[DIFFERENZA]]),0)</f>
        <v>1800</v>
      </c>
      <c r="O1610" s="6">
        <f>Tabella1[[#This Row],[DIFFERENZA EFFETTIVA SE DOPPIO OPERATORE]]-Tabella1[[#This Row],[SCARTI]]</f>
        <v>1800</v>
      </c>
      <c r="P1610" s="4">
        <v>0.375</v>
      </c>
      <c r="Q1610" s="4">
        <v>0.45833333333333331</v>
      </c>
      <c r="R1610" s="5">
        <f>Tabella1[[#This Row],[ORA FINE MATTINA]]-Tabella1[[#This Row],[ORA INIZIO MATTINA]]</f>
        <v>8.3333333333333315E-2</v>
      </c>
      <c r="S1610" s="4"/>
      <c r="T1610" s="4"/>
      <c r="U1610" s="5">
        <f>Tabella1[[#This Row],[ORA FINE POMERIGGIO]]-Tabella1[[#This Row],[ORA INIZIO POMERIGGIO]]</f>
        <v>0</v>
      </c>
      <c r="V1610" s="5">
        <f>Tabella1[[#This Row],[TOT. TEMPO POMERIGGIO]]+Tabella1[[#This Row],[TOT. TEMPO MATTINA]]</f>
        <v>8.3333333333333315E-2</v>
      </c>
      <c r="W1610" s="7">
        <f>((HOUR(Tabella1[[#This Row],[TOT. ORE]])*60)+MINUTE(Tabella1[[#This Row],[TOT. ORE]]))</f>
        <v>120</v>
      </c>
      <c r="Y1610" s="6">
        <f>Tabella1[[#This Row],[TOT. MINUTI]]-Tabella1[[#This Row],[FERMO MACCHINA]]</f>
        <v>120</v>
      </c>
      <c r="Z1610" s="6">
        <f>ROUNDDOWN(Tabella1[[#This Row],[DIFFERENZA EFFETTIVA - SCARTI]]/Tabella1[[#This Row],[TEMPO EFFETTIVO]]*60,0)</f>
        <v>900</v>
      </c>
    </row>
    <row r="1611" spans="1:27" x14ac:dyDescent="0.25">
      <c r="A1611" s="1">
        <v>44828</v>
      </c>
      <c r="B1611">
        <v>31</v>
      </c>
      <c r="C1611" s="6" t="str">
        <f>VLOOKUP(Tabella1[[#This Row],[COD. OPERATORE]],Tabella3[],2,FALSE)</f>
        <v>MARISTELLA</v>
      </c>
      <c r="D1611" t="s">
        <v>16</v>
      </c>
      <c r="E1611" t="s">
        <v>26</v>
      </c>
      <c r="F1611">
        <v>8</v>
      </c>
      <c r="G1611" s="6" t="str">
        <f>VLOOKUP(Tabella1[[#This Row],[COD. MACCHINA]],Tabella35[],2,FALSE)</f>
        <v>MONTAGGIO RUOTE</v>
      </c>
      <c r="H1611">
        <v>14750</v>
      </c>
      <c r="I1611">
        <v>16050</v>
      </c>
      <c r="J1611" s="6">
        <f>Tabella1[[#This Row],[ASS. FINALI]]-Tabella1[[#This Row],[ASS.INIZIALI]]</f>
        <v>1300</v>
      </c>
      <c r="K1611" t="s">
        <v>20</v>
      </c>
      <c r="M1611" s="6">
        <f>ROUNDDOWN(IF(Tabella1[[#This Row],[DOPPIO OPERATORE '[SI/NO']]]="SI",Tabella1[[#This Row],[DIFFERENZA]]/2,Tabella1[[#This Row],[DIFFERENZA]]),0)</f>
        <v>1300</v>
      </c>
      <c r="O1611" s="6">
        <f>Tabella1[[#This Row],[DIFFERENZA EFFETTIVA SE DOPPIO OPERATORE]]-Tabella1[[#This Row],[SCARTI]]</f>
        <v>1300</v>
      </c>
      <c r="P1611" s="4">
        <v>0.45833333333333331</v>
      </c>
      <c r="Q1611" s="4">
        <v>0.64583333333333337</v>
      </c>
      <c r="R1611" s="5">
        <f>Tabella1[[#This Row],[ORA FINE MATTINA]]-Tabella1[[#This Row],[ORA INIZIO MATTINA]]</f>
        <v>0.18750000000000006</v>
      </c>
      <c r="S1611" s="4"/>
      <c r="T1611" s="4"/>
      <c r="U1611" s="5">
        <f>Tabella1[[#This Row],[ORA FINE POMERIGGIO]]-Tabella1[[#This Row],[ORA INIZIO POMERIGGIO]]</f>
        <v>0</v>
      </c>
      <c r="V1611" s="5">
        <f>Tabella1[[#This Row],[TOT. TEMPO POMERIGGIO]]+Tabella1[[#This Row],[TOT. TEMPO MATTINA]]</f>
        <v>0.18750000000000006</v>
      </c>
      <c r="W1611" s="7">
        <f>((HOUR(Tabella1[[#This Row],[TOT. ORE]])*60)+MINUTE(Tabella1[[#This Row],[TOT. ORE]]))</f>
        <v>270</v>
      </c>
      <c r="Y1611" s="6">
        <f>Tabella1[[#This Row],[TOT. MINUTI]]-Tabella1[[#This Row],[FERMO MACCHINA]]</f>
        <v>270</v>
      </c>
      <c r="Z1611" s="6">
        <f>ROUNDDOWN(Tabella1[[#This Row],[DIFFERENZA EFFETTIVA - SCARTI]]/Tabella1[[#This Row],[TEMPO EFFETTIVO]]*60,0)</f>
        <v>288</v>
      </c>
    </row>
    <row r="1612" spans="1:27" x14ac:dyDescent="0.25">
      <c r="A1612" s="1">
        <v>44828</v>
      </c>
      <c r="B1612">
        <v>31</v>
      </c>
      <c r="C1612" s="6" t="str">
        <f>VLOOKUP(Tabella1[[#This Row],[COD. OPERATORE]],Tabella3[],2,FALSE)</f>
        <v>MARISTELLA</v>
      </c>
      <c r="D1612" t="s">
        <v>16</v>
      </c>
      <c r="E1612" t="s">
        <v>26</v>
      </c>
      <c r="F1612">
        <v>9</v>
      </c>
      <c r="G1612" s="6" t="str">
        <f>VLOOKUP(Tabella1[[#This Row],[COD. MACCHINA]],Tabella35[],2,FALSE)</f>
        <v>MONTAGGIO ANELLINI</v>
      </c>
      <c r="H1612">
        <v>635594</v>
      </c>
      <c r="I1612">
        <v>636014</v>
      </c>
      <c r="J1612" s="6">
        <f>Tabella1[[#This Row],[ASS. FINALI]]-Tabella1[[#This Row],[ASS.INIZIALI]]</f>
        <v>420</v>
      </c>
      <c r="K1612" t="s">
        <v>20</v>
      </c>
      <c r="M1612" s="6">
        <f>ROUNDDOWN(IF(Tabella1[[#This Row],[DOPPIO OPERATORE '[SI/NO']]]="SI",Tabella1[[#This Row],[DIFFERENZA]]/2,Tabella1[[#This Row],[DIFFERENZA]]),0)</f>
        <v>420</v>
      </c>
      <c r="O1612" s="6">
        <f>Tabella1[[#This Row],[DIFFERENZA EFFETTIVA SE DOPPIO OPERATORE]]-Tabella1[[#This Row],[SCARTI]]</f>
        <v>420</v>
      </c>
      <c r="P1612" s="4">
        <v>0.64583333333333337</v>
      </c>
      <c r="Q1612" s="4">
        <v>0.72916666666666663</v>
      </c>
      <c r="R1612" s="5">
        <f>Tabella1[[#This Row],[ORA FINE MATTINA]]-Tabella1[[#This Row],[ORA INIZIO MATTINA]]</f>
        <v>8.3333333333333259E-2</v>
      </c>
      <c r="S1612" s="4"/>
      <c r="T1612" s="4"/>
      <c r="U1612" s="5">
        <f>Tabella1[[#This Row],[ORA FINE POMERIGGIO]]-Tabella1[[#This Row],[ORA INIZIO POMERIGGIO]]</f>
        <v>0</v>
      </c>
      <c r="V1612" s="5">
        <f>Tabella1[[#This Row],[TOT. TEMPO POMERIGGIO]]+Tabella1[[#This Row],[TOT. TEMPO MATTINA]]</f>
        <v>8.3333333333333259E-2</v>
      </c>
      <c r="W1612" s="7">
        <f>((HOUR(Tabella1[[#This Row],[TOT. ORE]])*60)+MINUTE(Tabella1[[#This Row],[TOT. ORE]]))</f>
        <v>120</v>
      </c>
      <c r="Y1612" s="6">
        <f>Tabella1[[#This Row],[TOT. MINUTI]]-Tabella1[[#This Row],[FERMO MACCHINA]]</f>
        <v>120</v>
      </c>
      <c r="Z1612" s="6">
        <f>ROUNDDOWN(Tabella1[[#This Row],[DIFFERENZA EFFETTIVA - SCARTI]]/Tabella1[[#This Row],[TEMPO EFFETTIVO]]*60,0)</f>
        <v>210</v>
      </c>
    </row>
    <row r="1613" spans="1:27" x14ac:dyDescent="0.25">
      <c r="A1613" s="1">
        <v>44798</v>
      </c>
      <c r="B1613">
        <v>31</v>
      </c>
      <c r="C1613" s="6" t="str">
        <f>VLOOKUP(Tabella1[[#This Row],[COD. OPERATORE]],Tabella3[],2,FALSE)</f>
        <v>MARISTELLA</v>
      </c>
      <c r="D1613" t="s">
        <v>16</v>
      </c>
      <c r="E1613" t="s">
        <v>26</v>
      </c>
      <c r="F1613">
        <v>8</v>
      </c>
      <c r="G1613" s="6" t="str">
        <f>VLOOKUP(Tabella1[[#This Row],[COD. MACCHINA]],Tabella35[],2,FALSE)</f>
        <v>MONTAGGIO RUOTE</v>
      </c>
      <c r="H1613">
        <v>0</v>
      </c>
      <c r="I1613">
        <v>1850</v>
      </c>
      <c r="J1613" s="6">
        <f>Tabella1[[#This Row],[ASS. FINALI]]-Tabella1[[#This Row],[ASS.INIZIALI]]</f>
        <v>1850</v>
      </c>
      <c r="K1613" t="s">
        <v>20</v>
      </c>
      <c r="M1613" s="6">
        <f>ROUNDDOWN(IF(Tabella1[[#This Row],[DOPPIO OPERATORE '[SI/NO']]]="SI",Tabella1[[#This Row],[DIFFERENZA]]/2,Tabella1[[#This Row],[DIFFERENZA]]),0)</f>
        <v>1850</v>
      </c>
      <c r="O1613" s="6">
        <f>Tabella1[[#This Row],[DIFFERENZA EFFETTIVA SE DOPPIO OPERATORE]]-Tabella1[[#This Row],[SCARTI]]</f>
        <v>1850</v>
      </c>
      <c r="P1613" s="4">
        <v>0.45833333333333331</v>
      </c>
      <c r="Q1613" s="4">
        <v>0.5</v>
      </c>
      <c r="R1613" s="5">
        <f>Tabella1[[#This Row],[ORA FINE MATTINA]]-Tabella1[[#This Row],[ORA INIZIO MATTINA]]</f>
        <v>4.1666666666666685E-2</v>
      </c>
      <c r="S1613" s="4">
        <v>0.5625</v>
      </c>
      <c r="T1613" s="4">
        <v>0.72916666666666663</v>
      </c>
      <c r="U1613" s="5">
        <f>Tabella1[[#This Row],[ORA FINE POMERIGGIO]]-Tabella1[[#This Row],[ORA INIZIO POMERIGGIO]]</f>
        <v>0.16666666666666663</v>
      </c>
      <c r="V1613" s="5">
        <f>Tabella1[[#This Row],[TOT. TEMPO POMERIGGIO]]+Tabella1[[#This Row],[TOT. TEMPO MATTINA]]</f>
        <v>0.20833333333333331</v>
      </c>
      <c r="W1613" s="7">
        <f>((HOUR(Tabella1[[#This Row],[TOT. ORE]])*60)+MINUTE(Tabella1[[#This Row],[TOT. ORE]]))</f>
        <v>300</v>
      </c>
      <c r="Y1613" s="6">
        <f>Tabella1[[#This Row],[TOT. MINUTI]]-Tabella1[[#This Row],[FERMO MACCHINA]]</f>
        <v>300</v>
      </c>
      <c r="Z1613" s="6">
        <f>ROUNDDOWN(Tabella1[[#This Row],[DIFFERENZA EFFETTIVA - SCARTI]]/Tabella1[[#This Row],[TEMPO EFFETTIVO]]*60,0)</f>
        <v>370</v>
      </c>
    </row>
    <row r="1614" spans="1:27" x14ac:dyDescent="0.25">
      <c r="A1614" s="1">
        <v>44799</v>
      </c>
      <c r="B1614">
        <v>31</v>
      </c>
      <c r="C1614" s="6" t="str">
        <f>VLOOKUP(Tabella1[[#This Row],[COD. OPERATORE]],Tabella3[],2,FALSE)</f>
        <v>MARISTELLA</v>
      </c>
      <c r="D1614" t="s">
        <v>16</v>
      </c>
      <c r="E1614" t="s">
        <v>62</v>
      </c>
      <c r="F1614">
        <v>9</v>
      </c>
      <c r="G1614" s="6" t="str">
        <f>VLOOKUP(Tabella1[[#This Row],[COD. MACCHINA]],Tabella35[],2,FALSE)</f>
        <v>MONTAGGIO ANELLINI</v>
      </c>
      <c r="H1614">
        <v>0</v>
      </c>
      <c r="I1614">
        <v>2000</v>
      </c>
      <c r="J1614" s="6">
        <f>Tabella1[[#This Row],[ASS. FINALI]]-Tabella1[[#This Row],[ASS.INIZIALI]]</f>
        <v>2000</v>
      </c>
      <c r="K1614" t="s">
        <v>20</v>
      </c>
      <c r="M1614" s="6">
        <f>ROUNDDOWN(IF(Tabella1[[#This Row],[DOPPIO OPERATORE '[SI/NO']]]="SI",Tabella1[[#This Row],[DIFFERENZA]]/2,Tabella1[[#This Row],[DIFFERENZA]]),0)</f>
        <v>2000</v>
      </c>
      <c r="O1614" s="6">
        <f>Tabella1[[#This Row],[DIFFERENZA EFFETTIVA SE DOPPIO OPERATORE]]-Tabella1[[#This Row],[SCARTI]]</f>
        <v>2000</v>
      </c>
      <c r="P1614" s="4">
        <v>0.33333333333333331</v>
      </c>
      <c r="Q1614" s="4">
        <v>0.44791666666666669</v>
      </c>
      <c r="R1614" s="5">
        <f>Tabella1[[#This Row],[ORA FINE MATTINA]]-Tabella1[[#This Row],[ORA INIZIO MATTINA]]</f>
        <v>0.11458333333333337</v>
      </c>
      <c r="S1614" s="4"/>
      <c r="T1614" s="4"/>
      <c r="U1614" s="5">
        <f>Tabella1[[#This Row],[ORA FINE POMERIGGIO]]-Tabella1[[#This Row],[ORA INIZIO POMERIGGIO]]</f>
        <v>0</v>
      </c>
      <c r="V1614" s="5">
        <f>Tabella1[[#This Row],[TOT. TEMPO POMERIGGIO]]+Tabella1[[#This Row],[TOT. TEMPO MATTINA]]</f>
        <v>0.11458333333333337</v>
      </c>
      <c r="W1614" s="7">
        <f>((HOUR(Tabella1[[#This Row],[TOT. ORE]])*60)+MINUTE(Tabella1[[#This Row],[TOT. ORE]]))</f>
        <v>165</v>
      </c>
      <c r="Y1614" s="6">
        <f>Tabella1[[#This Row],[TOT. MINUTI]]-Tabella1[[#This Row],[FERMO MACCHINA]]</f>
        <v>165</v>
      </c>
      <c r="Z1614" s="6">
        <f>ROUNDDOWN(Tabella1[[#This Row],[DIFFERENZA EFFETTIVA - SCARTI]]/Tabella1[[#This Row],[TEMPO EFFETTIVO]]*60,0)</f>
        <v>727</v>
      </c>
    </row>
    <row r="1615" spans="1:27" x14ac:dyDescent="0.25">
      <c r="A1615" s="1">
        <v>44799</v>
      </c>
      <c r="B1615">
        <v>31</v>
      </c>
      <c r="C1615" s="6" t="str">
        <f>VLOOKUP(Tabella1[[#This Row],[COD. OPERATORE]],Tabella3[],2,FALSE)</f>
        <v>MARISTELLA</v>
      </c>
      <c r="D1615" t="s">
        <v>16</v>
      </c>
      <c r="E1615" t="s">
        <v>26</v>
      </c>
      <c r="F1615">
        <v>8</v>
      </c>
      <c r="G1615" s="6" t="str">
        <f>VLOOKUP(Tabella1[[#This Row],[COD. MACCHINA]],Tabella35[],2,FALSE)</f>
        <v>MONTAGGIO RUOTE</v>
      </c>
      <c r="H1615">
        <v>0</v>
      </c>
      <c r="I1615">
        <v>1400</v>
      </c>
      <c r="J1615" s="6">
        <f>Tabella1[[#This Row],[ASS. FINALI]]-Tabella1[[#This Row],[ASS.INIZIALI]]</f>
        <v>1400</v>
      </c>
      <c r="K1615" t="s">
        <v>20</v>
      </c>
      <c r="M1615" s="6">
        <f>ROUNDDOWN(IF(Tabella1[[#This Row],[DOPPIO OPERATORE '[SI/NO']]]="SI",Tabella1[[#This Row],[DIFFERENZA]]/2,Tabella1[[#This Row],[DIFFERENZA]]),0)</f>
        <v>1400</v>
      </c>
      <c r="O1615" s="6">
        <f>Tabella1[[#This Row],[DIFFERENZA EFFETTIVA SE DOPPIO OPERATORE]]-Tabella1[[#This Row],[SCARTI]]</f>
        <v>1400</v>
      </c>
      <c r="P1615" s="4">
        <v>0.44791666666666669</v>
      </c>
      <c r="Q1615" s="4">
        <v>0.5</v>
      </c>
      <c r="R1615" s="5">
        <f>Tabella1[[#This Row],[ORA FINE MATTINA]]-Tabella1[[#This Row],[ORA INIZIO MATTINA]]</f>
        <v>5.2083333333333315E-2</v>
      </c>
      <c r="S1615" s="4">
        <v>0.5625</v>
      </c>
      <c r="T1615" s="4">
        <v>0.72916666666666663</v>
      </c>
      <c r="U1615" s="5">
        <f>Tabella1[[#This Row],[ORA FINE POMERIGGIO]]-Tabella1[[#This Row],[ORA INIZIO POMERIGGIO]]</f>
        <v>0.16666666666666663</v>
      </c>
      <c r="V1615" s="5">
        <f>Tabella1[[#This Row],[TOT. TEMPO POMERIGGIO]]+Tabella1[[#This Row],[TOT. TEMPO MATTINA]]</f>
        <v>0.21874999999999994</v>
      </c>
      <c r="W1615" s="7">
        <f>((HOUR(Tabella1[[#This Row],[TOT. ORE]])*60)+MINUTE(Tabella1[[#This Row],[TOT. ORE]]))</f>
        <v>315</v>
      </c>
      <c r="Y1615" s="6">
        <f>Tabella1[[#This Row],[TOT. MINUTI]]-Tabella1[[#This Row],[FERMO MACCHINA]]</f>
        <v>315</v>
      </c>
      <c r="Z1615" s="6">
        <f>ROUNDDOWN(Tabella1[[#This Row],[DIFFERENZA EFFETTIVA - SCARTI]]/Tabella1[[#This Row],[TEMPO EFFETTIVO]]*60,0)</f>
        <v>266</v>
      </c>
    </row>
    <row r="1616" spans="1:27" x14ac:dyDescent="0.25">
      <c r="A1616" s="1">
        <v>44802</v>
      </c>
      <c r="B1616">
        <v>31</v>
      </c>
      <c r="C1616" s="6" t="str">
        <f>VLOOKUP(Tabella1[[#This Row],[COD. OPERATORE]],Tabella3[],2,FALSE)</f>
        <v>MARISTELLA</v>
      </c>
      <c r="D1616" t="s">
        <v>16</v>
      </c>
      <c r="E1616" t="s">
        <v>26</v>
      </c>
      <c r="F1616">
        <v>8</v>
      </c>
      <c r="G1616" s="6" t="str">
        <f>VLOOKUP(Tabella1[[#This Row],[COD. MACCHINA]],Tabella35[],2,FALSE)</f>
        <v>MONTAGGIO RUOTE</v>
      </c>
      <c r="H1616">
        <v>0</v>
      </c>
      <c r="I1616">
        <v>1250</v>
      </c>
      <c r="J1616" s="6">
        <f>Tabella1[[#This Row],[ASS. FINALI]]-Tabella1[[#This Row],[ASS.INIZIALI]]</f>
        <v>1250</v>
      </c>
      <c r="K1616" t="s">
        <v>20</v>
      </c>
      <c r="M1616" s="6">
        <f>ROUNDDOWN(IF(Tabella1[[#This Row],[DOPPIO OPERATORE '[SI/NO']]]="SI",Tabella1[[#This Row],[DIFFERENZA]]/2,Tabella1[[#This Row],[DIFFERENZA]]),0)</f>
        <v>1250</v>
      </c>
      <c r="O1616" s="6">
        <f>Tabella1[[#This Row],[DIFFERENZA EFFETTIVA SE DOPPIO OPERATORE]]-Tabella1[[#This Row],[SCARTI]]</f>
        <v>1250</v>
      </c>
      <c r="P1616" s="4">
        <v>0.33333333333333331</v>
      </c>
      <c r="Q1616" s="4">
        <v>0.5</v>
      </c>
      <c r="R1616" s="5">
        <f>Tabella1[[#This Row],[ORA FINE MATTINA]]-Tabella1[[#This Row],[ORA INIZIO MATTINA]]</f>
        <v>0.16666666666666669</v>
      </c>
      <c r="S1616" s="4">
        <v>0.5625</v>
      </c>
      <c r="T1616" s="4">
        <v>0.66666666666666663</v>
      </c>
      <c r="U1616" s="5">
        <f>Tabella1[[#This Row],[ORA FINE POMERIGGIO]]-Tabella1[[#This Row],[ORA INIZIO POMERIGGIO]]</f>
        <v>0.10416666666666663</v>
      </c>
      <c r="V1616" s="5">
        <f>Tabella1[[#This Row],[TOT. TEMPO POMERIGGIO]]+Tabella1[[#This Row],[TOT. TEMPO MATTINA]]</f>
        <v>0.27083333333333331</v>
      </c>
      <c r="W1616" s="7">
        <f>((HOUR(Tabella1[[#This Row],[TOT. ORE]])*60)+MINUTE(Tabella1[[#This Row],[TOT. ORE]]))</f>
        <v>390</v>
      </c>
      <c r="Y1616" s="6">
        <f>Tabella1[[#This Row],[TOT. MINUTI]]-Tabella1[[#This Row],[FERMO MACCHINA]]</f>
        <v>390</v>
      </c>
      <c r="Z1616" s="6">
        <f>ROUNDDOWN(Tabella1[[#This Row],[DIFFERENZA EFFETTIVA - SCARTI]]/Tabella1[[#This Row],[TEMPO EFFETTIVO]]*60,0)</f>
        <v>192</v>
      </c>
    </row>
    <row r="1617" spans="1:27" x14ac:dyDescent="0.25">
      <c r="A1617" s="1">
        <v>44802</v>
      </c>
      <c r="B1617">
        <v>31</v>
      </c>
      <c r="C1617" s="6" t="str">
        <f>VLOOKUP(Tabella1[[#This Row],[COD. OPERATORE]],Tabella3[],2,FALSE)</f>
        <v>MARISTELLA</v>
      </c>
      <c r="D1617" t="s">
        <v>16</v>
      </c>
      <c r="E1617" t="s">
        <v>62</v>
      </c>
      <c r="F1617">
        <v>9</v>
      </c>
      <c r="G1617" s="6" t="str">
        <f>VLOOKUP(Tabella1[[#This Row],[COD. MACCHINA]],Tabella35[],2,FALSE)</f>
        <v>MONTAGGIO ANELLINI</v>
      </c>
      <c r="H1617">
        <v>100</v>
      </c>
      <c r="I1617">
        <v>1700</v>
      </c>
      <c r="J1617" s="6">
        <f>Tabella1[[#This Row],[ASS. FINALI]]-Tabella1[[#This Row],[ASS.INIZIALI]]</f>
        <v>1600</v>
      </c>
      <c r="K1617" t="s">
        <v>20</v>
      </c>
      <c r="M1617" s="6">
        <f>ROUNDDOWN(IF(Tabella1[[#This Row],[DOPPIO OPERATORE '[SI/NO']]]="SI",Tabella1[[#This Row],[DIFFERENZA]]/2,Tabella1[[#This Row],[DIFFERENZA]]),0)</f>
        <v>1600</v>
      </c>
      <c r="O1617" s="6">
        <f>Tabella1[[#This Row],[DIFFERENZA EFFETTIVA SE DOPPIO OPERATORE]]-Tabella1[[#This Row],[SCARTI]]</f>
        <v>1600</v>
      </c>
      <c r="P1617" s="4">
        <v>0.66666666666666663</v>
      </c>
      <c r="Q1617" s="4">
        <v>0.72916666666666663</v>
      </c>
      <c r="R1617" s="5">
        <f>Tabella1[[#This Row],[ORA FINE MATTINA]]-Tabella1[[#This Row],[ORA INIZIO MATTINA]]</f>
        <v>6.25E-2</v>
      </c>
      <c r="S1617" s="4"/>
      <c r="T1617" s="4"/>
      <c r="U1617" s="5">
        <f>Tabella1[[#This Row],[ORA FINE POMERIGGIO]]-Tabella1[[#This Row],[ORA INIZIO POMERIGGIO]]</f>
        <v>0</v>
      </c>
      <c r="V1617" s="5">
        <f>Tabella1[[#This Row],[TOT. TEMPO POMERIGGIO]]+Tabella1[[#This Row],[TOT. TEMPO MATTINA]]</f>
        <v>6.25E-2</v>
      </c>
      <c r="W1617" s="7">
        <f>((HOUR(Tabella1[[#This Row],[TOT. ORE]])*60)+MINUTE(Tabella1[[#This Row],[TOT. ORE]]))</f>
        <v>90</v>
      </c>
      <c r="Y1617" s="6">
        <f>Tabella1[[#This Row],[TOT. MINUTI]]-Tabella1[[#This Row],[FERMO MACCHINA]]</f>
        <v>90</v>
      </c>
      <c r="Z1617" s="6">
        <f>ROUNDDOWN(Tabella1[[#This Row],[DIFFERENZA EFFETTIVA - SCARTI]]/Tabella1[[#This Row],[TEMPO EFFETTIVO]]*60,0)</f>
        <v>1066</v>
      </c>
    </row>
    <row r="1618" spans="1:27" x14ac:dyDescent="0.25">
      <c r="A1618" s="1">
        <v>44803</v>
      </c>
      <c r="B1618">
        <v>31</v>
      </c>
      <c r="C1618" s="6" t="str">
        <f>VLOOKUP(Tabella1[[#This Row],[COD. OPERATORE]],Tabella3[],2,FALSE)</f>
        <v>MARISTELLA</v>
      </c>
      <c r="D1618" t="s">
        <v>16</v>
      </c>
      <c r="E1618" t="s">
        <v>26</v>
      </c>
      <c r="F1618">
        <v>8</v>
      </c>
      <c r="G1618" s="6" t="str">
        <f>VLOOKUP(Tabella1[[#This Row],[COD. MACCHINA]],Tabella35[],2,FALSE)</f>
        <v>MONTAGGIO RUOTE</v>
      </c>
      <c r="H1618">
        <v>1250</v>
      </c>
      <c r="I1618">
        <v>1500</v>
      </c>
      <c r="J1618" s="6">
        <f>Tabella1[[#This Row],[ASS. FINALI]]-Tabella1[[#This Row],[ASS.INIZIALI]]</f>
        <v>250</v>
      </c>
      <c r="K1618" t="s">
        <v>20</v>
      </c>
      <c r="M1618" s="6">
        <f>ROUNDDOWN(IF(Tabella1[[#This Row],[DOPPIO OPERATORE '[SI/NO']]]="SI",Tabella1[[#This Row],[DIFFERENZA]]/2,Tabella1[[#This Row],[DIFFERENZA]]),0)</f>
        <v>250</v>
      </c>
      <c r="O1618" s="6">
        <f>Tabella1[[#This Row],[DIFFERENZA EFFETTIVA SE DOPPIO OPERATORE]]-Tabella1[[#This Row],[SCARTI]]</f>
        <v>250</v>
      </c>
      <c r="P1618" s="4">
        <v>0.33333333333333331</v>
      </c>
      <c r="Q1618" s="4">
        <v>0.375</v>
      </c>
      <c r="R1618" s="5">
        <f>Tabella1[[#This Row],[ORA FINE MATTINA]]-Tabella1[[#This Row],[ORA INIZIO MATTINA]]</f>
        <v>4.1666666666666685E-2</v>
      </c>
      <c r="S1618" s="4"/>
      <c r="T1618" s="4"/>
      <c r="U1618" s="5">
        <f>Tabella1[[#This Row],[ORA FINE POMERIGGIO]]-Tabella1[[#This Row],[ORA INIZIO POMERIGGIO]]</f>
        <v>0</v>
      </c>
      <c r="V1618" s="5">
        <f>Tabella1[[#This Row],[TOT. TEMPO POMERIGGIO]]+Tabella1[[#This Row],[TOT. TEMPO MATTINA]]</f>
        <v>4.1666666666666685E-2</v>
      </c>
      <c r="W1618" s="7">
        <f>((HOUR(Tabella1[[#This Row],[TOT. ORE]])*60)+MINUTE(Tabella1[[#This Row],[TOT. ORE]]))</f>
        <v>60</v>
      </c>
      <c r="Y1618" s="6">
        <f>Tabella1[[#This Row],[TOT. MINUTI]]-Tabella1[[#This Row],[FERMO MACCHINA]]</f>
        <v>60</v>
      </c>
      <c r="Z1618" s="6">
        <f>ROUNDDOWN(Tabella1[[#This Row],[DIFFERENZA EFFETTIVA - SCARTI]]/Tabella1[[#This Row],[TEMPO EFFETTIVO]]*60,0)</f>
        <v>250</v>
      </c>
    </row>
    <row r="1619" spans="1:27" x14ac:dyDescent="0.25">
      <c r="A1619" s="1">
        <v>44803</v>
      </c>
      <c r="B1619">
        <v>31</v>
      </c>
      <c r="C1619" s="6" t="str">
        <f>VLOOKUP(Tabella1[[#This Row],[COD. OPERATORE]],Tabella3[],2,FALSE)</f>
        <v>MARISTELLA</v>
      </c>
      <c r="D1619" t="s">
        <v>16</v>
      </c>
      <c r="E1619" t="s">
        <v>62</v>
      </c>
      <c r="F1619">
        <v>9</v>
      </c>
      <c r="G1619" s="6" t="str">
        <f>VLOOKUP(Tabella1[[#This Row],[COD. MACCHINA]],Tabella35[],2,FALSE)</f>
        <v>MONTAGGIO ANELLINI</v>
      </c>
      <c r="H1619">
        <v>0</v>
      </c>
      <c r="I1619">
        <v>6000</v>
      </c>
      <c r="J1619" s="6">
        <f>Tabella1[[#This Row],[ASS. FINALI]]-Tabella1[[#This Row],[ASS.INIZIALI]]</f>
        <v>6000</v>
      </c>
      <c r="K1619" t="s">
        <v>20</v>
      </c>
      <c r="M1619" s="6">
        <f>ROUNDDOWN(IF(Tabella1[[#This Row],[DOPPIO OPERATORE '[SI/NO']]]="SI",Tabella1[[#This Row],[DIFFERENZA]]/2,Tabella1[[#This Row],[DIFFERENZA]]),0)</f>
        <v>6000</v>
      </c>
      <c r="O1619" s="6">
        <f>Tabella1[[#This Row],[DIFFERENZA EFFETTIVA SE DOPPIO OPERATORE]]-Tabella1[[#This Row],[SCARTI]]</f>
        <v>6000</v>
      </c>
      <c r="P1619" s="4">
        <v>0.375</v>
      </c>
      <c r="Q1619" s="4">
        <v>0.5</v>
      </c>
      <c r="R1619" s="5">
        <f>Tabella1[[#This Row],[ORA FINE MATTINA]]-Tabella1[[#This Row],[ORA INIZIO MATTINA]]</f>
        <v>0.125</v>
      </c>
      <c r="S1619" s="4">
        <v>0.5625</v>
      </c>
      <c r="T1619" s="4">
        <v>0.72916666666666663</v>
      </c>
      <c r="U1619" s="5">
        <f>Tabella1[[#This Row],[ORA FINE POMERIGGIO]]-Tabella1[[#This Row],[ORA INIZIO POMERIGGIO]]</f>
        <v>0.16666666666666663</v>
      </c>
      <c r="V1619" s="5">
        <f>Tabella1[[#This Row],[TOT. TEMPO POMERIGGIO]]+Tabella1[[#This Row],[TOT. TEMPO MATTINA]]</f>
        <v>0.29166666666666663</v>
      </c>
      <c r="W1619" s="7">
        <f>((HOUR(Tabella1[[#This Row],[TOT. ORE]])*60)+MINUTE(Tabella1[[#This Row],[TOT. ORE]]))</f>
        <v>420</v>
      </c>
      <c r="Y1619" s="6">
        <f>Tabella1[[#This Row],[TOT. MINUTI]]-Tabella1[[#This Row],[FERMO MACCHINA]]</f>
        <v>420</v>
      </c>
      <c r="Z1619" s="6">
        <f>ROUNDDOWN(Tabella1[[#This Row],[DIFFERENZA EFFETTIVA - SCARTI]]/Tabella1[[#This Row],[TEMPO EFFETTIVO]]*60,0)</f>
        <v>857</v>
      </c>
    </row>
    <row r="1620" spans="1:27" x14ac:dyDescent="0.25">
      <c r="A1620" s="1">
        <v>44778</v>
      </c>
      <c r="B1620">
        <v>11</v>
      </c>
      <c r="C1620" s="6" t="str">
        <f>VLOOKUP(Tabella1[[#This Row],[COD. OPERATORE]],Tabella3[],2,FALSE)</f>
        <v>ILENIA</v>
      </c>
      <c r="D1620" t="s">
        <v>296</v>
      </c>
      <c r="E1620" t="s">
        <v>503</v>
      </c>
      <c r="F1620">
        <v>6</v>
      </c>
      <c r="G1620" s="6" t="str">
        <f>VLOOKUP(Tabella1[[#This Row],[COD. MACCHINA]],Tabella35[],2,FALSE)</f>
        <v>MSA matr.4319</v>
      </c>
      <c r="H1620">
        <v>631510</v>
      </c>
      <c r="I1620">
        <v>633060</v>
      </c>
      <c r="J1620" s="6">
        <f>Tabella1[[#This Row],[ASS. FINALI]]-Tabella1[[#This Row],[ASS.INIZIALI]]</f>
        <v>1550</v>
      </c>
      <c r="K1620" t="s">
        <v>20</v>
      </c>
      <c r="M1620" s="6">
        <f>ROUNDDOWN(IF(Tabella1[[#This Row],[DOPPIO OPERATORE '[SI/NO']]]="SI",Tabella1[[#This Row],[DIFFERENZA]]/2,Tabella1[[#This Row],[DIFFERENZA]]),0)</f>
        <v>1550</v>
      </c>
      <c r="O1620" s="6">
        <f>Tabella1[[#This Row],[DIFFERENZA EFFETTIVA SE DOPPIO OPERATORE]]-Tabella1[[#This Row],[SCARTI]]</f>
        <v>1550</v>
      </c>
      <c r="P1620" s="4">
        <v>0.3125</v>
      </c>
      <c r="Q1620" s="4">
        <v>0.5</v>
      </c>
      <c r="R1620" s="5">
        <f>Tabella1[[#This Row],[ORA FINE MATTINA]]-Tabella1[[#This Row],[ORA INIZIO MATTINA]]</f>
        <v>0.1875</v>
      </c>
      <c r="S1620" s="4">
        <v>0.54166666666666663</v>
      </c>
      <c r="T1620" s="4">
        <v>0.72916666666666663</v>
      </c>
      <c r="U1620" s="5">
        <f>Tabella1[[#This Row],[ORA FINE POMERIGGIO]]-Tabella1[[#This Row],[ORA INIZIO POMERIGGIO]]</f>
        <v>0.1875</v>
      </c>
      <c r="V1620" s="5">
        <f>Tabella1[[#This Row],[TOT. TEMPO POMERIGGIO]]+Tabella1[[#This Row],[TOT. TEMPO MATTINA]]</f>
        <v>0.375</v>
      </c>
      <c r="W1620" s="7">
        <f>((HOUR(Tabella1[[#This Row],[TOT. ORE]])*60)+MINUTE(Tabella1[[#This Row],[TOT. ORE]]))</f>
        <v>540</v>
      </c>
      <c r="X1620">
        <v>60</v>
      </c>
      <c r="Y1620" s="6">
        <f>Tabella1[[#This Row],[TOT. MINUTI]]-Tabella1[[#This Row],[FERMO MACCHINA]]</f>
        <v>480</v>
      </c>
      <c r="Z1620" s="6">
        <f>ROUNDDOWN(Tabella1[[#This Row],[DIFFERENZA EFFETTIVA - SCARTI]]/Tabella1[[#This Row],[TEMPO EFFETTIVO]]*60,0)</f>
        <v>193</v>
      </c>
    </row>
    <row r="1621" spans="1:27" x14ac:dyDescent="0.25">
      <c r="A1621" s="1">
        <v>44781</v>
      </c>
      <c r="B1621">
        <v>11</v>
      </c>
      <c r="C1621" s="6" t="str">
        <f>VLOOKUP(Tabella1[[#This Row],[COD. OPERATORE]],Tabella3[],2,FALSE)</f>
        <v>ILENIA</v>
      </c>
      <c r="D1621" t="s">
        <v>296</v>
      </c>
      <c r="E1621" t="s">
        <v>503</v>
      </c>
      <c r="F1621">
        <v>6</v>
      </c>
      <c r="G1621" s="6" t="str">
        <f>VLOOKUP(Tabella1[[#This Row],[COD. MACCHINA]],Tabella35[],2,FALSE)</f>
        <v>MSA matr.4319</v>
      </c>
      <c r="H1621">
        <v>633869</v>
      </c>
      <c r="I1621">
        <v>635190</v>
      </c>
      <c r="J1621" s="6">
        <f>Tabella1[[#This Row],[ASS. FINALI]]-Tabella1[[#This Row],[ASS.INIZIALI]]</f>
        <v>1321</v>
      </c>
      <c r="K1621" t="s">
        <v>20</v>
      </c>
      <c r="M1621" s="6">
        <f>ROUNDDOWN(IF(Tabella1[[#This Row],[DOPPIO OPERATORE '[SI/NO']]]="SI",Tabella1[[#This Row],[DIFFERENZA]]/2,Tabella1[[#This Row],[DIFFERENZA]]),0)</f>
        <v>1321</v>
      </c>
      <c r="O1621" s="6">
        <f>Tabella1[[#This Row],[DIFFERENZA EFFETTIVA SE DOPPIO OPERATORE]]-Tabella1[[#This Row],[SCARTI]]</f>
        <v>1321</v>
      </c>
      <c r="P1621" s="4">
        <v>0.36458333333333331</v>
      </c>
      <c r="Q1621" s="4">
        <v>0.5</v>
      </c>
      <c r="R1621" s="5">
        <f>Tabella1[[#This Row],[ORA FINE MATTINA]]-Tabella1[[#This Row],[ORA INIZIO MATTINA]]</f>
        <v>0.13541666666666669</v>
      </c>
      <c r="S1621" s="4">
        <v>0.5625</v>
      </c>
      <c r="T1621" s="4">
        <v>0.72916666666666663</v>
      </c>
      <c r="U1621" s="5">
        <f>Tabella1[[#This Row],[ORA FINE POMERIGGIO]]-Tabella1[[#This Row],[ORA INIZIO POMERIGGIO]]</f>
        <v>0.16666666666666663</v>
      </c>
      <c r="V1621" s="5">
        <f>Tabella1[[#This Row],[TOT. TEMPO POMERIGGIO]]+Tabella1[[#This Row],[TOT. TEMPO MATTINA]]</f>
        <v>0.30208333333333331</v>
      </c>
      <c r="W1621" s="7">
        <f>((HOUR(Tabella1[[#This Row],[TOT. ORE]])*60)+MINUTE(Tabella1[[#This Row],[TOT. ORE]]))</f>
        <v>435</v>
      </c>
      <c r="X1621">
        <v>15</v>
      </c>
      <c r="Y1621" s="6">
        <f>Tabella1[[#This Row],[TOT. MINUTI]]-Tabella1[[#This Row],[FERMO MACCHINA]]</f>
        <v>420</v>
      </c>
      <c r="Z1621" s="6">
        <f>ROUNDDOWN(Tabella1[[#This Row],[DIFFERENZA EFFETTIVA - SCARTI]]/Tabella1[[#This Row],[TEMPO EFFETTIVO]]*60,0)</f>
        <v>188</v>
      </c>
      <c r="AA1621" t="s">
        <v>450</v>
      </c>
    </row>
    <row r="1622" spans="1:27" x14ac:dyDescent="0.25">
      <c r="A1622" s="1">
        <v>44803</v>
      </c>
      <c r="B1622">
        <v>11</v>
      </c>
      <c r="C1622" s="6" t="str">
        <f>VLOOKUP(Tabella1[[#This Row],[COD. OPERATORE]],Tabella3[],2,FALSE)</f>
        <v>ILENIA</v>
      </c>
      <c r="D1622" t="s">
        <v>491</v>
      </c>
      <c r="E1622" t="s">
        <v>492</v>
      </c>
      <c r="F1622">
        <v>6</v>
      </c>
      <c r="G1622" s="6" t="str">
        <f>VLOOKUP(Tabella1[[#This Row],[COD. MACCHINA]],Tabella35[],2,FALSE)</f>
        <v>MSA matr.4319</v>
      </c>
      <c r="H1622">
        <v>637965</v>
      </c>
      <c r="I1622">
        <v>639870</v>
      </c>
      <c r="J1622" s="6">
        <f>Tabella1[[#This Row],[ASS. FINALI]]-Tabella1[[#This Row],[ASS.INIZIALI]]</f>
        <v>1905</v>
      </c>
      <c r="K1622" t="s">
        <v>20</v>
      </c>
      <c r="M1622" s="6">
        <f>ROUNDDOWN(IF(Tabella1[[#This Row],[DOPPIO OPERATORE '[SI/NO']]]="SI",Tabella1[[#This Row],[DIFFERENZA]]/2,Tabella1[[#This Row],[DIFFERENZA]]),0)</f>
        <v>1905</v>
      </c>
      <c r="O1622" s="6">
        <f>Tabella1[[#This Row],[DIFFERENZA EFFETTIVA SE DOPPIO OPERATORE]]-Tabella1[[#This Row],[SCARTI]]</f>
        <v>1905</v>
      </c>
      <c r="P1622" s="4">
        <v>0.33333333333333331</v>
      </c>
      <c r="Q1622" s="4">
        <v>0.5</v>
      </c>
      <c r="R1622" s="5">
        <f>Tabella1[[#This Row],[ORA FINE MATTINA]]-Tabella1[[#This Row],[ORA INIZIO MATTINA]]</f>
        <v>0.16666666666666669</v>
      </c>
      <c r="S1622" s="4">
        <v>0.5625</v>
      </c>
      <c r="T1622" s="4">
        <v>0.58333333333333337</v>
      </c>
      <c r="U1622" s="5">
        <f>Tabella1[[#This Row],[ORA FINE POMERIGGIO]]-Tabella1[[#This Row],[ORA INIZIO POMERIGGIO]]</f>
        <v>2.083333333333337E-2</v>
      </c>
      <c r="V1622" s="5">
        <f>Tabella1[[#This Row],[TOT. TEMPO POMERIGGIO]]+Tabella1[[#This Row],[TOT. TEMPO MATTINA]]</f>
        <v>0.18750000000000006</v>
      </c>
      <c r="W1622" s="7">
        <f>((HOUR(Tabella1[[#This Row],[TOT. ORE]])*60)+MINUTE(Tabella1[[#This Row],[TOT. ORE]]))</f>
        <v>270</v>
      </c>
      <c r="Y1622" s="6">
        <f>Tabella1[[#This Row],[TOT. MINUTI]]-Tabella1[[#This Row],[FERMO MACCHINA]]</f>
        <v>270</v>
      </c>
      <c r="Z1622" s="6">
        <f>ROUNDDOWN(Tabella1[[#This Row],[DIFFERENZA EFFETTIVA - SCARTI]]/Tabella1[[#This Row],[TEMPO EFFETTIVO]]*60,0)</f>
        <v>423</v>
      </c>
      <c r="AA1622" t="s">
        <v>528</v>
      </c>
    </row>
    <row r="1623" spans="1:27" x14ac:dyDescent="0.25">
      <c r="A1623" s="1">
        <v>44803</v>
      </c>
      <c r="B1623">
        <v>11</v>
      </c>
      <c r="C1623" s="6" t="str">
        <f>VLOOKUP(Tabella1[[#This Row],[COD. OPERATORE]],Tabella3[],2,FALSE)</f>
        <v>ILENIA</v>
      </c>
      <c r="D1623" t="s">
        <v>56</v>
      </c>
      <c r="E1623" t="s">
        <v>71</v>
      </c>
      <c r="F1623" t="s">
        <v>64</v>
      </c>
      <c r="G1623" s="6" t="str">
        <f>VLOOKUP(Tabella1[[#This Row],[COD. MACCHINA]],Tabella35[],2,FALSE)</f>
        <v>MANUALE</v>
      </c>
      <c r="H1623">
        <v>1000</v>
      </c>
      <c r="I1623">
        <v>2000</v>
      </c>
      <c r="J1623" s="6">
        <f>Tabella1[[#This Row],[ASS. FINALI]]-Tabella1[[#This Row],[ASS.INIZIALI]]</f>
        <v>1000</v>
      </c>
      <c r="K1623" t="s">
        <v>20</v>
      </c>
      <c r="M1623" s="6">
        <f>ROUNDDOWN(IF(Tabella1[[#This Row],[DOPPIO OPERATORE '[SI/NO']]]="SI",Tabella1[[#This Row],[DIFFERENZA]]/2,Tabella1[[#This Row],[DIFFERENZA]]),0)</f>
        <v>1000</v>
      </c>
      <c r="O1623" s="6">
        <f>Tabella1[[#This Row],[DIFFERENZA EFFETTIVA SE DOPPIO OPERATORE]]-Tabella1[[#This Row],[SCARTI]]</f>
        <v>1000</v>
      </c>
      <c r="P1623" s="4">
        <v>0.33333333333333331</v>
      </c>
      <c r="Q1623" s="4">
        <v>0.5</v>
      </c>
      <c r="R1623" s="5">
        <f>Tabella1[[#This Row],[ORA FINE MATTINA]]-Tabella1[[#This Row],[ORA INIZIO MATTINA]]</f>
        <v>0.16666666666666669</v>
      </c>
      <c r="S1623" s="4"/>
      <c r="T1623" s="4"/>
      <c r="U1623" s="5">
        <f>Tabella1[[#This Row],[ORA FINE POMERIGGIO]]-Tabella1[[#This Row],[ORA INIZIO POMERIGGIO]]</f>
        <v>0</v>
      </c>
      <c r="V1623" s="5">
        <f>Tabella1[[#This Row],[TOT. TEMPO POMERIGGIO]]+Tabella1[[#This Row],[TOT. TEMPO MATTINA]]</f>
        <v>0.16666666666666669</v>
      </c>
      <c r="W1623" s="7">
        <f>((HOUR(Tabella1[[#This Row],[TOT. ORE]])*60)+MINUTE(Tabella1[[#This Row],[TOT. ORE]]))</f>
        <v>240</v>
      </c>
      <c r="Y1623" s="6">
        <f>Tabella1[[#This Row],[TOT. MINUTI]]-Tabella1[[#This Row],[FERMO MACCHINA]]</f>
        <v>240</v>
      </c>
      <c r="Z1623" s="6">
        <f>ROUNDDOWN(Tabella1[[#This Row],[DIFFERENZA EFFETTIVA - SCARTI]]/Tabella1[[#This Row],[TEMPO EFFETTIVO]]*60,0)</f>
        <v>250</v>
      </c>
      <c r="AA1623" t="s">
        <v>501</v>
      </c>
    </row>
    <row r="1624" spans="1:27" x14ac:dyDescent="0.25">
      <c r="A1624" s="1">
        <v>44806</v>
      </c>
      <c r="B1624">
        <v>11</v>
      </c>
      <c r="C1624" s="6" t="str">
        <f>VLOOKUP(Tabella1[[#This Row],[COD. OPERATORE]],Tabella3[],2,FALSE)</f>
        <v>ILENIA</v>
      </c>
      <c r="D1624" t="s">
        <v>262</v>
      </c>
      <c r="E1624" t="s">
        <v>503</v>
      </c>
      <c r="F1624">
        <v>7</v>
      </c>
      <c r="G1624" s="6" t="str">
        <f>VLOOKUP(Tabella1[[#This Row],[COD. MACCHINA]],Tabella35[],2,FALSE)</f>
        <v>MSA matr.2316</v>
      </c>
      <c r="H1624">
        <v>2486156</v>
      </c>
      <c r="I1624">
        <v>2486205</v>
      </c>
      <c r="J1624" s="6">
        <f>Tabella1[[#This Row],[ASS. FINALI]]-Tabella1[[#This Row],[ASS.INIZIALI]]</f>
        <v>49</v>
      </c>
      <c r="K1624" t="s">
        <v>20</v>
      </c>
      <c r="M1624" s="6">
        <f>ROUNDDOWN(IF(Tabella1[[#This Row],[DOPPIO OPERATORE '[SI/NO']]]="SI",Tabella1[[#This Row],[DIFFERENZA]]/2,Tabella1[[#This Row],[DIFFERENZA]]),0)</f>
        <v>49</v>
      </c>
      <c r="O1624" s="6">
        <f>Tabella1[[#This Row],[DIFFERENZA EFFETTIVA SE DOPPIO OPERATORE]]-Tabella1[[#This Row],[SCARTI]]</f>
        <v>49</v>
      </c>
      <c r="P1624" s="4">
        <v>0.61111111111111105</v>
      </c>
      <c r="Q1624" s="4">
        <v>0.625</v>
      </c>
      <c r="R1624" s="5">
        <f>Tabella1[[#This Row],[ORA FINE MATTINA]]-Tabella1[[#This Row],[ORA INIZIO MATTINA]]</f>
        <v>1.3888888888888951E-2</v>
      </c>
      <c r="S1624" s="4"/>
      <c r="T1624" s="4"/>
      <c r="U1624" s="5">
        <f>Tabella1[[#This Row],[ORA FINE POMERIGGIO]]-Tabella1[[#This Row],[ORA INIZIO POMERIGGIO]]</f>
        <v>0</v>
      </c>
      <c r="V1624" s="5">
        <f>Tabella1[[#This Row],[TOT. TEMPO POMERIGGIO]]+Tabella1[[#This Row],[TOT. TEMPO MATTINA]]</f>
        <v>1.3888888888888951E-2</v>
      </c>
      <c r="W1624" s="7">
        <f>((HOUR(Tabella1[[#This Row],[TOT. ORE]])*60)+MINUTE(Tabella1[[#This Row],[TOT. ORE]]))</f>
        <v>20</v>
      </c>
      <c r="Y1624" s="6">
        <f>Tabella1[[#This Row],[TOT. MINUTI]]-Tabella1[[#This Row],[FERMO MACCHINA]]</f>
        <v>20</v>
      </c>
      <c r="Z1624" s="6">
        <f>ROUNDDOWN(Tabella1[[#This Row],[DIFFERENZA EFFETTIVA - SCARTI]]/Tabella1[[#This Row],[TEMPO EFFETTIVO]]*60,0)</f>
        <v>147</v>
      </c>
    </row>
    <row r="1625" spans="1:27" x14ac:dyDescent="0.25">
      <c r="A1625" s="1">
        <v>44806</v>
      </c>
      <c r="B1625">
        <v>2</v>
      </c>
      <c r="C1625" s="6" t="str">
        <f>VLOOKUP(Tabella1[[#This Row],[COD. OPERATORE]],Tabella3[],2,FALSE)</f>
        <v>DAVIDE</v>
      </c>
      <c r="D1625" t="s">
        <v>76</v>
      </c>
      <c r="E1625" t="s">
        <v>327</v>
      </c>
      <c r="F1625">
        <v>4</v>
      </c>
      <c r="G1625" s="6" t="str">
        <f>VLOOKUP(Tabella1[[#This Row],[COD. MACCHINA]],Tabella35[],2,FALSE)</f>
        <v>LASER VERDE</v>
      </c>
      <c r="H1625">
        <v>5662</v>
      </c>
      <c r="I1625">
        <v>5962</v>
      </c>
      <c r="J1625" s="6">
        <f>Tabella1[[#This Row],[ASS. FINALI]]-Tabella1[[#This Row],[ASS.INIZIALI]]</f>
        <v>300</v>
      </c>
      <c r="K1625" t="s">
        <v>20</v>
      </c>
      <c r="M1625" s="6">
        <f>ROUNDDOWN(IF(Tabella1[[#This Row],[DOPPIO OPERATORE '[SI/NO']]]="SI",Tabella1[[#This Row],[DIFFERENZA]]/2,Tabella1[[#This Row],[DIFFERENZA]]),0)</f>
        <v>300</v>
      </c>
      <c r="O1625" s="6">
        <f>Tabella1[[#This Row],[DIFFERENZA EFFETTIVA SE DOPPIO OPERATORE]]-Tabella1[[#This Row],[SCARTI]]</f>
        <v>300</v>
      </c>
      <c r="P1625" s="4">
        <v>0.625</v>
      </c>
      <c r="Q1625" s="4">
        <v>0.72916666666666663</v>
      </c>
      <c r="R1625" s="5">
        <f>Tabella1[[#This Row],[ORA FINE MATTINA]]-Tabella1[[#This Row],[ORA INIZIO MATTINA]]</f>
        <v>0.10416666666666663</v>
      </c>
      <c r="S1625" s="4"/>
      <c r="T1625" s="4"/>
      <c r="U1625" s="5">
        <f>Tabella1[[#This Row],[ORA FINE POMERIGGIO]]-Tabella1[[#This Row],[ORA INIZIO POMERIGGIO]]</f>
        <v>0</v>
      </c>
      <c r="V1625" s="5">
        <f>Tabella1[[#This Row],[TOT. TEMPO POMERIGGIO]]+Tabella1[[#This Row],[TOT. TEMPO MATTINA]]</f>
        <v>0.10416666666666663</v>
      </c>
      <c r="W1625" s="7">
        <f>((HOUR(Tabella1[[#This Row],[TOT. ORE]])*60)+MINUTE(Tabella1[[#This Row],[TOT. ORE]]))</f>
        <v>150</v>
      </c>
      <c r="Y1625" s="6">
        <f>Tabella1[[#This Row],[TOT. MINUTI]]-Tabella1[[#This Row],[FERMO MACCHINA]]</f>
        <v>150</v>
      </c>
      <c r="Z1625" s="6">
        <f>ROUNDDOWN(Tabella1[[#This Row],[DIFFERENZA EFFETTIVA - SCARTI]]/Tabella1[[#This Row],[TEMPO EFFETTIVO]]*60,0)</f>
        <v>120</v>
      </c>
    </row>
    <row r="1626" spans="1:27" x14ac:dyDescent="0.25">
      <c r="A1626" s="1">
        <v>44798</v>
      </c>
      <c r="B1626">
        <v>2</v>
      </c>
      <c r="C1626" s="6" t="str">
        <f>VLOOKUP(Tabella1[[#This Row],[COD. OPERATORE]],Tabella3[],2,FALSE)</f>
        <v>DAVIDE</v>
      </c>
      <c r="D1626" t="s">
        <v>74</v>
      </c>
      <c r="E1626" t="s">
        <v>168</v>
      </c>
      <c r="F1626">
        <v>21</v>
      </c>
      <c r="G1626" s="6" t="str">
        <f>VLOOKUP(Tabella1[[#This Row],[COD. MACCHINA]],Tabella35[],2,FALSE)</f>
        <v>PRESSA MANUALE</v>
      </c>
      <c r="H1626">
        <v>0</v>
      </c>
      <c r="I1626">
        <v>1800</v>
      </c>
      <c r="J1626" s="6">
        <f>Tabella1[[#This Row],[ASS. FINALI]]-Tabella1[[#This Row],[ASS.INIZIALI]]</f>
        <v>1800</v>
      </c>
      <c r="K1626" t="s">
        <v>20</v>
      </c>
      <c r="M1626" s="6">
        <f>ROUNDDOWN(IF(Tabella1[[#This Row],[DOPPIO OPERATORE '[SI/NO']]]="SI",Tabella1[[#This Row],[DIFFERENZA]]/2,Tabella1[[#This Row],[DIFFERENZA]]),0)</f>
        <v>1800</v>
      </c>
      <c r="O1626" s="6">
        <f>Tabella1[[#This Row],[DIFFERENZA EFFETTIVA SE DOPPIO OPERATORE]]-Tabella1[[#This Row],[SCARTI]]</f>
        <v>1800</v>
      </c>
      <c r="P1626" s="4">
        <v>0.40625</v>
      </c>
      <c r="Q1626" s="4">
        <v>0.5</v>
      </c>
      <c r="R1626" s="5">
        <f>Tabella1[[#This Row],[ORA FINE MATTINA]]-Tabella1[[#This Row],[ORA INIZIO MATTINA]]</f>
        <v>9.375E-2</v>
      </c>
      <c r="S1626" s="4"/>
      <c r="T1626" s="4"/>
      <c r="U1626" s="5">
        <f>Tabella1[[#This Row],[ORA FINE POMERIGGIO]]-Tabella1[[#This Row],[ORA INIZIO POMERIGGIO]]</f>
        <v>0</v>
      </c>
      <c r="V1626" s="5">
        <f>Tabella1[[#This Row],[TOT. TEMPO POMERIGGIO]]+Tabella1[[#This Row],[TOT. TEMPO MATTINA]]</f>
        <v>9.375E-2</v>
      </c>
      <c r="W1626" s="7">
        <f>((HOUR(Tabella1[[#This Row],[TOT. ORE]])*60)+MINUTE(Tabella1[[#This Row],[TOT. ORE]]))</f>
        <v>135</v>
      </c>
      <c r="Y1626" s="6">
        <f>Tabella1[[#This Row],[TOT. MINUTI]]-Tabella1[[#This Row],[FERMO MACCHINA]]</f>
        <v>135</v>
      </c>
      <c r="Z1626" s="6">
        <f>ROUNDDOWN(Tabella1[[#This Row],[DIFFERENZA EFFETTIVA - SCARTI]]/Tabella1[[#This Row],[TEMPO EFFETTIVO]]*60,0)</f>
        <v>800</v>
      </c>
    </row>
    <row r="1627" spans="1:27" x14ac:dyDescent="0.25">
      <c r="A1627" s="1">
        <v>44798</v>
      </c>
      <c r="B1627">
        <v>2</v>
      </c>
      <c r="C1627" s="6" t="str">
        <f>VLOOKUP(Tabella1[[#This Row],[COD. OPERATORE]],Tabella3[],2,FALSE)</f>
        <v>DAVIDE</v>
      </c>
      <c r="D1627" t="s">
        <v>56</v>
      </c>
      <c r="E1627" t="s">
        <v>90</v>
      </c>
      <c r="F1627" t="s">
        <v>64</v>
      </c>
      <c r="G1627" s="6" t="str">
        <f>VLOOKUP(Tabella1[[#This Row],[COD. MACCHINA]],Tabella35[],2,FALSE)</f>
        <v>MANUALE</v>
      </c>
      <c r="H1627">
        <v>500</v>
      </c>
      <c r="I1627">
        <v>1030</v>
      </c>
      <c r="J1627" s="6">
        <f>Tabella1[[#This Row],[ASS. FINALI]]-Tabella1[[#This Row],[ASS.INIZIALI]]</f>
        <v>530</v>
      </c>
      <c r="K1627" t="s">
        <v>20</v>
      </c>
      <c r="M1627" s="6">
        <f>ROUNDDOWN(IF(Tabella1[[#This Row],[DOPPIO OPERATORE '[SI/NO']]]="SI",Tabella1[[#This Row],[DIFFERENZA]]/2,Tabella1[[#This Row],[DIFFERENZA]]),0)</f>
        <v>530</v>
      </c>
      <c r="O1627" s="6">
        <f>Tabella1[[#This Row],[DIFFERENZA EFFETTIVA SE DOPPIO OPERATORE]]-Tabella1[[#This Row],[SCARTI]]</f>
        <v>530</v>
      </c>
      <c r="P1627" s="4">
        <v>0.58333333333333337</v>
      </c>
      <c r="Q1627" s="4">
        <v>0.625</v>
      </c>
      <c r="R1627" s="5">
        <f>Tabella1[[#This Row],[ORA FINE MATTINA]]-Tabella1[[#This Row],[ORA INIZIO MATTINA]]</f>
        <v>4.166666666666663E-2</v>
      </c>
      <c r="S1627" s="4"/>
      <c r="T1627" s="4"/>
      <c r="U1627" s="5">
        <f>Tabella1[[#This Row],[ORA FINE POMERIGGIO]]-Tabella1[[#This Row],[ORA INIZIO POMERIGGIO]]</f>
        <v>0</v>
      </c>
      <c r="V1627" s="5">
        <f>Tabella1[[#This Row],[TOT. TEMPO POMERIGGIO]]+Tabella1[[#This Row],[TOT. TEMPO MATTINA]]</f>
        <v>4.166666666666663E-2</v>
      </c>
      <c r="W1627" s="7">
        <f>((HOUR(Tabella1[[#This Row],[TOT. ORE]])*60)+MINUTE(Tabella1[[#This Row],[TOT. ORE]]))</f>
        <v>60</v>
      </c>
      <c r="Y1627" s="6">
        <f>Tabella1[[#This Row],[TOT. MINUTI]]-Tabella1[[#This Row],[FERMO MACCHINA]]</f>
        <v>60</v>
      </c>
      <c r="Z1627" s="6">
        <f>ROUNDDOWN(Tabella1[[#This Row],[DIFFERENZA EFFETTIVA - SCARTI]]/Tabella1[[#This Row],[TEMPO EFFETTIVO]]*60,0)</f>
        <v>530</v>
      </c>
    </row>
    <row r="1628" spans="1:27" x14ac:dyDescent="0.25">
      <c r="A1628" s="1">
        <v>44802</v>
      </c>
      <c r="B1628">
        <v>2</v>
      </c>
      <c r="C1628" s="6" t="str">
        <f>VLOOKUP(Tabella1[[#This Row],[COD. OPERATORE]],Tabella3[],2,FALSE)</f>
        <v>DAVIDE</v>
      </c>
      <c r="D1628" t="s">
        <v>74</v>
      </c>
      <c r="E1628" t="s">
        <v>182</v>
      </c>
      <c r="F1628">
        <v>22</v>
      </c>
      <c r="G1628" s="6" t="str">
        <f>VLOOKUP(Tabella1[[#This Row],[COD. MACCHINA]],Tabella35[],2,FALSE)</f>
        <v>LASER VIOLA</v>
      </c>
      <c r="H1628">
        <v>670</v>
      </c>
      <c r="I1628">
        <v>1126</v>
      </c>
      <c r="J1628" s="6">
        <f>Tabella1[[#This Row],[ASS. FINALI]]-Tabella1[[#This Row],[ASS.INIZIALI]]</f>
        <v>456</v>
      </c>
      <c r="K1628" t="s">
        <v>20</v>
      </c>
      <c r="M1628" s="6">
        <f>ROUNDDOWN(IF(Tabella1[[#This Row],[DOPPIO OPERATORE '[SI/NO']]]="SI",Tabella1[[#This Row],[DIFFERENZA]]/2,Tabella1[[#This Row],[DIFFERENZA]]),0)</f>
        <v>456</v>
      </c>
      <c r="O1628" s="6">
        <f>Tabella1[[#This Row],[DIFFERENZA EFFETTIVA SE DOPPIO OPERATORE]]-Tabella1[[#This Row],[SCARTI]]</f>
        <v>456</v>
      </c>
      <c r="P1628" s="4">
        <v>0.625</v>
      </c>
      <c r="Q1628" s="4">
        <v>0.75</v>
      </c>
      <c r="R1628" s="5">
        <f>Tabella1[[#This Row],[ORA FINE MATTINA]]-Tabella1[[#This Row],[ORA INIZIO MATTINA]]</f>
        <v>0.125</v>
      </c>
      <c r="S1628" s="4"/>
      <c r="T1628" s="4"/>
      <c r="U1628" s="5">
        <f>Tabella1[[#This Row],[ORA FINE POMERIGGIO]]-Tabella1[[#This Row],[ORA INIZIO POMERIGGIO]]</f>
        <v>0</v>
      </c>
      <c r="V1628" s="5">
        <f>Tabella1[[#This Row],[TOT. TEMPO POMERIGGIO]]+Tabella1[[#This Row],[TOT. TEMPO MATTINA]]</f>
        <v>0.125</v>
      </c>
      <c r="W1628" s="7">
        <f>((HOUR(Tabella1[[#This Row],[TOT. ORE]])*60)+MINUTE(Tabella1[[#This Row],[TOT. ORE]]))</f>
        <v>180</v>
      </c>
      <c r="Y1628" s="6">
        <f>Tabella1[[#This Row],[TOT. MINUTI]]-Tabella1[[#This Row],[FERMO MACCHINA]]</f>
        <v>180</v>
      </c>
      <c r="Z1628" s="6">
        <f>ROUNDDOWN(Tabella1[[#This Row],[DIFFERENZA EFFETTIVA - SCARTI]]/Tabella1[[#This Row],[TEMPO EFFETTIVO]]*60,0)</f>
        <v>152</v>
      </c>
    </row>
    <row r="1629" spans="1:27" x14ac:dyDescent="0.25">
      <c r="A1629" s="1">
        <v>44803</v>
      </c>
      <c r="B1629">
        <v>2</v>
      </c>
      <c r="C1629" s="6" t="str">
        <f>VLOOKUP(Tabella1[[#This Row],[COD. OPERATORE]],Tabella3[],2,FALSE)</f>
        <v>DAVIDE</v>
      </c>
      <c r="D1629" t="s">
        <v>491</v>
      </c>
      <c r="E1629" t="s">
        <v>492</v>
      </c>
      <c r="F1629">
        <v>6</v>
      </c>
      <c r="G1629" s="6" t="str">
        <f>VLOOKUP(Tabella1[[#This Row],[COD. MACCHINA]],Tabella35[],2,FALSE)</f>
        <v>MSA matr.4319</v>
      </c>
      <c r="H1629">
        <v>639870</v>
      </c>
      <c r="I1629">
        <v>640492</v>
      </c>
      <c r="J1629" s="6">
        <f>Tabella1[[#This Row],[ASS. FINALI]]-Tabella1[[#This Row],[ASS.INIZIALI]]</f>
        <v>622</v>
      </c>
      <c r="K1629" t="s">
        <v>20</v>
      </c>
      <c r="M1629" s="6">
        <f>ROUNDDOWN(IF(Tabella1[[#This Row],[DOPPIO OPERATORE '[SI/NO']]]="SI",Tabella1[[#This Row],[DIFFERENZA]]/2,Tabella1[[#This Row],[DIFFERENZA]]),0)</f>
        <v>622</v>
      </c>
      <c r="O1629" s="6">
        <f>Tabella1[[#This Row],[DIFFERENZA EFFETTIVA SE DOPPIO OPERATORE]]-Tabella1[[#This Row],[SCARTI]]</f>
        <v>622</v>
      </c>
      <c r="P1629" s="4">
        <v>0.58333333333333337</v>
      </c>
      <c r="Q1629" s="4">
        <v>0.66666666666666663</v>
      </c>
      <c r="R1629" s="5">
        <f>Tabella1[[#This Row],[ORA FINE MATTINA]]-Tabella1[[#This Row],[ORA INIZIO MATTINA]]</f>
        <v>8.3333333333333259E-2</v>
      </c>
      <c r="S1629" s="4"/>
      <c r="T1629" s="4"/>
      <c r="U1629" s="5">
        <f>Tabella1[[#This Row],[ORA FINE POMERIGGIO]]-Tabella1[[#This Row],[ORA INIZIO POMERIGGIO]]</f>
        <v>0</v>
      </c>
      <c r="V1629" s="5">
        <f>Tabella1[[#This Row],[TOT. TEMPO POMERIGGIO]]+Tabella1[[#This Row],[TOT. TEMPO MATTINA]]</f>
        <v>8.3333333333333259E-2</v>
      </c>
      <c r="W1629" s="7">
        <f>((HOUR(Tabella1[[#This Row],[TOT. ORE]])*60)+MINUTE(Tabella1[[#This Row],[TOT. ORE]]))</f>
        <v>120</v>
      </c>
      <c r="Y1629" s="6">
        <f>Tabella1[[#This Row],[TOT. MINUTI]]-Tabella1[[#This Row],[FERMO MACCHINA]]</f>
        <v>120</v>
      </c>
      <c r="Z1629" s="6">
        <f>ROUNDDOWN(Tabella1[[#This Row],[DIFFERENZA EFFETTIVA - SCARTI]]/Tabella1[[#This Row],[TEMPO EFFETTIVO]]*60,0)</f>
        <v>311</v>
      </c>
    </row>
    <row r="1630" spans="1:27" x14ac:dyDescent="0.25">
      <c r="A1630" s="1">
        <v>44803</v>
      </c>
      <c r="B1630">
        <v>2</v>
      </c>
      <c r="C1630" s="6" t="str">
        <f>VLOOKUP(Tabella1[[#This Row],[COD. OPERATORE]],Tabella3[],2,FALSE)</f>
        <v>DAVIDE</v>
      </c>
      <c r="D1630" t="s">
        <v>74</v>
      </c>
      <c r="E1630" t="s">
        <v>182</v>
      </c>
      <c r="F1630">
        <v>22</v>
      </c>
      <c r="G1630" s="6" t="str">
        <f>VLOOKUP(Tabella1[[#This Row],[COD. MACCHINA]],Tabella35[],2,FALSE)</f>
        <v>LASER VIOLA</v>
      </c>
      <c r="H1630">
        <v>1889</v>
      </c>
      <c r="I1630">
        <v>2123</v>
      </c>
      <c r="J1630" s="6">
        <f>Tabella1[[#This Row],[ASS. FINALI]]-Tabella1[[#This Row],[ASS.INIZIALI]]</f>
        <v>234</v>
      </c>
      <c r="K1630" t="s">
        <v>20</v>
      </c>
      <c r="M1630" s="6">
        <f>ROUNDDOWN(IF(Tabella1[[#This Row],[DOPPIO OPERATORE '[SI/NO']]]="SI",Tabella1[[#This Row],[DIFFERENZA]]/2,Tabella1[[#This Row],[DIFFERENZA]]),0)</f>
        <v>234</v>
      </c>
      <c r="O1630" s="6">
        <f>Tabella1[[#This Row],[DIFFERENZA EFFETTIVA SE DOPPIO OPERATORE]]-Tabella1[[#This Row],[SCARTI]]</f>
        <v>234</v>
      </c>
      <c r="P1630" s="4">
        <v>0.35416666666666669</v>
      </c>
      <c r="Q1630" s="4">
        <v>0.5</v>
      </c>
      <c r="R1630" s="5">
        <f>Tabella1[[#This Row],[ORA FINE MATTINA]]-Tabella1[[#This Row],[ORA INIZIO MATTINA]]</f>
        <v>0.14583333333333331</v>
      </c>
      <c r="S1630" s="4"/>
      <c r="T1630" s="4"/>
      <c r="U1630" s="5">
        <f>Tabella1[[#This Row],[ORA FINE POMERIGGIO]]-Tabella1[[#This Row],[ORA INIZIO POMERIGGIO]]</f>
        <v>0</v>
      </c>
      <c r="V1630" s="5">
        <f>Tabella1[[#This Row],[TOT. TEMPO POMERIGGIO]]+Tabella1[[#This Row],[TOT. TEMPO MATTINA]]</f>
        <v>0.14583333333333331</v>
      </c>
      <c r="W1630" s="7">
        <f>((HOUR(Tabella1[[#This Row],[TOT. ORE]])*60)+MINUTE(Tabella1[[#This Row],[TOT. ORE]]))</f>
        <v>210</v>
      </c>
      <c r="Y1630" s="6">
        <f>Tabella1[[#This Row],[TOT. MINUTI]]-Tabella1[[#This Row],[FERMO MACCHINA]]</f>
        <v>210</v>
      </c>
      <c r="Z1630" s="6">
        <f>ROUNDDOWN(Tabella1[[#This Row],[DIFFERENZA EFFETTIVA - SCARTI]]/Tabella1[[#This Row],[TEMPO EFFETTIVO]]*60,0)</f>
        <v>66</v>
      </c>
    </row>
    <row r="1631" spans="1:27" x14ac:dyDescent="0.25">
      <c r="A1631" s="1">
        <v>44804</v>
      </c>
      <c r="B1631">
        <v>2</v>
      </c>
      <c r="C1631" s="6" t="str">
        <f>VLOOKUP(Tabella1[[#This Row],[COD. OPERATORE]],Tabella3[],2,FALSE)</f>
        <v>DAVIDE</v>
      </c>
      <c r="D1631" t="s">
        <v>76</v>
      </c>
      <c r="E1631" t="s">
        <v>327</v>
      </c>
      <c r="F1631">
        <v>4</v>
      </c>
      <c r="G1631" s="6" t="str">
        <f>VLOOKUP(Tabella1[[#This Row],[COD. MACCHINA]],Tabella35[],2,FALSE)</f>
        <v>LASER VERDE</v>
      </c>
      <c r="H1631">
        <v>2727</v>
      </c>
      <c r="I1631">
        <v>2836</v>
      </c>
      <c r="J1631" s="6">
        <f>Tabella1[[#This Row],[ASS. FINALI]]-Tabella1[[#This Row],[ASS.INIZIALI]]</f>
        <v>109</v>
      </c>
      <c r="K1631" t="s">
        <v>20</v>
      </c>
      <c r="M1631" s="6">
        <f>ROUNDDOWN(IF(Tabella1[[#This Row],[DOPPIO OPERATORE '[SI/NO']]]="SI",Tabella1[[#This Row],[DIFFERENZA]]/2,Tabella1[[#This Row],[DIFFERENZA]]),0)</f>
        <v>109</v>
      </c>
      <c r="O1631" s="6">
        <f>Tabella1[[#This Row],[DIFFERENZA EFFETTIVA SE DOPPIO OPERATORE]]-Tabella1[[#This Row],[SCARTI]]</f>
        <v>109</v>
      </c>
      <c r="P1631" s="4">
        <v>0.66666666666666663</v>
      </c>
      <c r="Q1631" s="4">
        <v>0.71875</v>
      </c>
      <c r="R1631" s="5">
        <f>Tabella1[[#This Row],[ORA FINE MATTINA]]-Tabella1[[#This Row],[ORA INIZIO MATTINA]]</f>
        <v>5.208333333333337E-2</v>
      </c>
      <c r="S1631" s="4"/>
      <c r="T1631" s="4"/>
      <c r="U1631" s="5">
        <f>Tabella1[[#This Row],[ORA FINE POMERIGGIO]]-Tabella1[[#This Row],[ORA INIZIO POMERIGGIO]]</f>
        <v>0</v>
      </c>
      <c r="V1631" s="5">
        <f>Tabella1[[#This Row],[TOT. TEMPO POMERIGGIO]]+Tabella1[[#This Row],[TOT. TEMPO MATTINA]]</f>
        <v>5.208333333333337E-2</v>
      </c>
      <c r="W1631" s="7">
        <f>((HOUR(Tabella1[[#This Row],[TOT. ORE]])*60)+MINUTE(Tabella1[[#This Row],[TOT. ORE]]))</f>
        <v>75</v>
      </c>
      <c r="Y1631" s="6">
        <f>Tabella1[[#This Row],[TOT. MINUTI]]-Tabella1[[#This Row],[FERMO MACCHINA]]</f>
        <v>75</v>
      </c>
      <c r="Z1631" s="6">
        <f>ROUNDDOWN(Tabella1[[#This Row],[DIFFERENZA EFFETTIVA - SCARTI]]/Tabella1[[#This Row],[TEMPO EFFETTIVO]]*60,0)</f>
        <v>87</v>
      </c>
    </row>
    <row r="1632" spans="1:27" x14ac:dyDescent="0.25">
      <c r="A1632" s="1">
        <v>44804</v>
      </c>
      <c r="B1632">
        <v>2</v>
      </c>
      <c r="C1632" s="6" t="str">
        <f>VLOOKUP(Tabella1[[#This Row],[COD. OPERATORE]],Tabella3[],2,FALSE)</f>
        <v>DAVIDE</v>
      </c>
      <c r="D1632" t="s">
        <v>262</v>
      </c>
      <c r="E1632" t="s">
        <v>503</v>
      </c>
      <c r="F1632">
        <v>6</v>
      </c>
      <c r="G1632" s="6" t="str">
        <f>VLOOKUP(Tabella1[[#This Row],[COD. MACCHINA]],Tabella35[],2,FALSE)</f>
        <v>MSA matr.4319</v>
      </c>
      <c r="H1632">
        <v>641263</v>
      </c>
      <c r="I1632">
        <v>641496</v>
      </c>
      <c r="J1632" s="6">
        <f>Tabella1[[#This Row],[ASS. FINALI]]-Tabella1[[#This Row],[ASS.INIZIALI]]</f>
        <v>233</v>
      </c>
      <c r="K1632" t="s">
        <v>20</v>
      </c>
      <c r="M1632" s="6">
        <f>ROUNDDOWN(IF(Tabella1[[#This Row],[DOPPIO OPERATORE '[SI/NO']]]="SI",Tabella1[[#This Row],[DIFFERENZA]]/2,Tabella1[[#This Row],[DIFFERENZA]]),0)</f>
        <v>233</v>
      </c>
      <c r="O1632" s="6">
        <f>Tabella1[[#This Row],[DIFFERENZA EFFETTIVA SE DOPPIO OPERATORE]]-Tabella1[[#This Row],[SCARTI]]</f>
        <v>233</v>
      </c>
      <c r="P1632" s="4">
        <v>0.58333333333333337</v>
      </c>
      <c r="Q1632" s="4">
        <v>0.64583333333333337</v>
      </c>
      <c r="R1632" s="5">
        <f>Tabella1[[#This Row],[ORA FINE MATTINA]]-Tabella1[[#This Row],[ORA INIZIO MATTINA]]</f>
        <v>6.25E-2</v>
      </c>
      <c r="S1632" s="4"/>
      <c r="T1632" s="4"/>
      <c r="U1632" s="5">
        <f>Tabella1[[#This Row],[ORA FINE POMERIGGIO]]-Tabella1[[#This Row],[ORA INIZIO POMERIGGIO]]</f>
        <v>0</v>
      </c>
      <c r="V1632" s="5">
        <f>Tabella1[[#This Row],[TOT. TEMPO POMERIGGIO]]+Tabella1[[#This Row],[TOT. TEMPO MATTINA]]</f>
        <v>6.25E-2</v>
      </c>
      <c r="W1632" s="7">
        <f>((HOUR(Tabella1[[#This Row],[TOT. ORE]])*60)+MINUTE(Tabella1[[#This Row],[TOT. ORE]]))</f>
        <v>90</v>
      </c>
      <c r="Y1632" s="6">
        <f>Tabella1[[#This Row],[TOT. MINUTI]]-Tabella1[[#This Row],[FERMO MACCHINA]]</f>
        <v>90</v>
      </c>
      <c r="Z1632" s="6">
        <f>ROUNDDOWN(Tabella1[[#This Row],[DIFFERENZA EFFETTIVA - SCARTI]]/Tabella1[[#This Row],[TEMPO EFFETTIVO]]*60,0)</f>
        <v>155</v>
      </c>
    </row>
    <row r="1633" spans="1:27" x14ac:dyDescent="0.25">
      <c r="A1633" s="1">
        <v>44804</v>
      </c>
      <c r="B1633">
        <v>2</v>
      </c>
      <c r="C1633" s="6" t="str">
        <f>VLOOKUP(Tabella1[[#This Row],[COD. OPERATORE]],Tabella3[],2,FALSE)</f>
        <v>DAVIDE</v>
      </c>
      <c r="D1633" t="s">
        <v>56</v>
      </c>
      <c r="E1633" t="s">
        <v>71</v>
      </c>
      <c r="F1633" t="s">
        <v>64</v>
      </c>
      <c r="G1633" s="6" t="str">
        <f>VLOOKUP(Tabella1[[#This Row],[COD. MACCHINA]],Tabella35[],2,FALSE)</f>
        <v>MANUALE</v>
      </c>
      <c r="H1633">
        <v>450</v>
      </c>
      <c r="I1633">
        <v>1300</v>
      </c>
      <c r="J1633" s="6">
        <f>Tabella1[[#This Row],[ASS. FINALI]]-Tabella1[[#This Row],[ASS.INIZIALI]]</f>
        <v>850</v>
      </c>
      <c r="K1633" t="s">
        <v>58</v>
      </c>
      <c r="L1633">
        <v>32</v>
      </c>
      <c r="M1633" s="6">
        <f>ROUNDDOWN(IF(Tabella1[[#This Row],[DOPPIO OPERATORE '[SI/NO']]]="SI",Tabella1[[#This Row],[DIFFERENZA]]/2,Tabella1[[#This Row],[DIFFERENZA]]),0)</f>
        <v>425</v>
      </c>
      <c r="O1633" s="6">
        <f>Tabella1[[#This Row],[DIFFERENZA EFFETTIVA SE DOPPIO OPERATORE]]-Tabella1[[#This Row],[SCARTI]]</f>
        <v>425</v>
      </c>
      <c r="P1633" s="4">
        <v>0.64583333333333337</v>
      </c>
      <c r="Q1633" s="4">
        <v>0.75</v>
      </c>
      <c r="R1633" s="5">
        <f>Tabella1[[#This Row],[ORA FINE MATTINA]]-Tabella1[[#This Row],[ORA INIZIO MATTINA]]</f>
        <v>0.10416666666666663</v>
      </c>
      <c r="S1633" s="4"/>
      <c r="T1633" s="4"/>
      <c r="U1633" s="5">
        <f>Tabella1[[#This Row],[ORA FINE POMERIGGIO]]-Tabella1[[#This Row],[ORA INIZIO POMERIGGIO]]</f>
        <v>0</v>
      </c>
      <c r="V1633" s="5">
        <f>Tabella1[[#This Row],[TOT. TEMPO POMERIGGIO]]+Tabella1[[#This Row],[TOT. TEMPO MATTINA]]</f>
        <v>0.10416666666666663</v>
      </c>
      <c r="W1633" s="7">
        <f>((HOUR(Tabella1[[#This Row],[TOT. ORE]])*60)+MINUTE(Tabella1[[#This Row],[TOT. ORE]]))</f>
        <v>150</v>
      </c>
      <c r="Y1633" s="6">
        <f>Tabella1[[#This Row],[TOT. MINUTI]]-Tabella1[[#This Row],[FERMO MACCHINA]]</f>
        <v>150</v>
      </c>
      <c r="Z1633" s="6">
        <f>ROUNDDOWN(Tabella1[[#This Row],[DIFFERENZA EFFETTIVA - SCARTI]]/Tabella1[[#This Row],[TEMPO EFFETTIVO]]*60,0)</f>
        <v>170</v>
      </c>
    </row>
    <row r="1634" spans="1:27" x14ac:dyDescent="0.25">
      <c r="A1634" s="1">
        <v>44805</v>
      </c>
      <c r="B1634">
        <v>1</v>
      </c>
      <c r="C1634" s="6" t="str">
        <f>VLOOKUP(Tabella1[[#This Row],[COD. OPERATORE]],Tabella3[],2,FALSE)</f>
        <v>ROBY</v>
      </c>
      <c r="D1634" t="s">
        <v>56</v>
      </c>
      <c r="E1634" t="s">
        <v>71</v>
      </c>
      <c r="F1634" t="s">
        <v>64</v>
      </c>
      <c r="G1634" s="6" t="str">
        <f>VLOOKUP(Tabella1[[#This Row],[COD. MACCHINA]],Tabella35[],2,FALSE)</f>
        <v>MANUALE</v>
      </c>
      <c r="H1634">
        <v>500</v>
      </c>
      <c r="I1634">
        <v>1250</v>
      </c>
      <c r="J1634" s="6">
        <f>Tabella1[[#This Row],[ASS. FINALI]]-Tabella1[[#This Row],[ASS.INIZIALI]]</f>
        <v>750</v>
      </c>
      <c r="K1634" t="s">
        <v>58</v>
      </c>
      <c r="L1634" t="s">
        <v>529</v>
      </c>
      <c r="M1634" s="6">
        <f>ROUNDDOWN(IF(Tabella1[[#This Row],[DOPPIO OPERATORE '[SI/NO']]]="SI",Tabella1[[#This Row],[DIFFERENZA]]/2,Tabella1[[#This Row],[DIFFERENZA]]),0)</f>
        <v>375</v>
      </c>
      <c r="O1634" s="6">
        <f>Tabella1[[#This Row],[DIFFERENZA EFFETTIVA SE DOPPIO OPERATORE]]-Tabella1[[#This Row],[SCARTI]]</f>
        <v>375</v>
      </c>
      <c r="P1634" s="4">
        <v>0.375</v>
      </c>
      <c r="Q1634" s="4">
        <v>0.5</v>
      </c>
      <c r="R1634" s="5">
        <f>Tabella1[[#This Row],[ORA FINE MATTINA]]-Tabella1[[#This Row],[ORA INIZIO MATTINA]]</f>
        <v>0.125</v>
      </c>
      <c r="S1634" s="4">
        <v>0.5625</v>
      </c>
      <c r="T1634" s="4">
        <v>0.625</v>
      </c>
      <c r="U1634" s="5">
        <f>Tabella1[[#This Row],[ORA FINE POMERIGGIO]]-Tabella1[[#This Row],[ORA INIZIO POMERIGGIO]]</f>
        <v>6.25E-2</v>
      </c>
      <c r="V1634" s="5">
        <f>Tabella1[[#This Row],[TOT. TEMPO POMERIGGIO]]+Tabella1[[#This Row],[TOT. TEMPO MATTINA]]</f>
        <v>0.1875</v>
      </c>
      <c r="W1634" s="7">
        <f>((HOUR(Tabella1[[#This Row],[TOT. ORE]])*60)+MINUTE(Tabella1[[#This Row],[TOT. ORE]]))</f>
        <v>270</v>
      </c>
      <c r="Y1634" s="6">
        <f>Tabella1[[#This Row],[TOT. MINUTI]]-Tabella1[[#This Row],[FERMO MACCHINA]]</f>
        <v>270</v>
      </c>
      <c r="Z1634" s="6">
        <f>ROUNDDOWN(Tabella1[[#This Row],[DIFFERENZA EFFETTIVA - SCARTI]]/Tabella1[[#This Row],[TEMPO EFFETTIVO]]*60,0)</f>
        <v>83</v>
      </c>
    </row>
    <row r="1635" spans="1:27" x14ac:dyDescent="0.25">
      <c r="A1635" s="1">
        <v>44805</v>
      </c>
      <c r="B1635">
        <v>1</v>
      </c>
      <c r="C1635" s="6" t="str">
        <f>VLOOKUP(Tabella1[[#This Row],[COD. OPERATORE]],Tabella3[],2,FALSE)</f>
        <v>ROBY</v>
      </c>
      <c r="D1635" t="s">
        <v>74</v>
      </c>
      <c r="E1635" t="s">
        <v>155</v>
      </c>
      <c r="F1635">
        <v>4</v>
      </c>
      <c r="G1635" s="6" t="str">
        <f>VLOOKUP(Tabella1[[#This Row],[COD. MACCHINA]],Tabella35[],2,FALSE)</f>
        <v>LASER VERDE</v>
      </c>
      <c r="H1635">
        <v>4726</v>
      </c>
      <c r="I1635">
        <v>4954</v>
      </c>
      <c r="J1635" s="6">
        <f>Tabella1[[#This Row],[ASS. FINALI]]-Tabella1[[#This Row],[ASS.INIZIALI]]</f>
        <v>228</v>
      </c>
      <c r="K1635" t="s">
        <v>20</v>
      </c>
      <c r="M1635" s="6">
        <f>ROUNDDOWN(IF(Tabella1[[#This Row],[DOPPIO OPERATORE '[SI/NO']]]="SI",Tabella1[[#This Row],[DIFFERENZA]]/2,Tabella1[[#This Row],[DIFFERENZA]]),0)</f>
        <v>228</v>
      </c>
      <c r="O1635" s="6">
        <f>Tabella1[[#This Row],[DIFFERENZA EFFETTIVA SE DOPPIO OPERATORE]]-Tabella1[[#This Row],[SCARTI]]</f>
        <v>228</v>
      </c>
      <c r="P1635" s="4">
        <v>0.625</v>
      </c>
      <c r="Q1635" s="4">
        <v>0.72916666666666663</v>
      </c>
      <c r="R1635" s="5">
        <f>Tabella1[[#This Row],[ORA FINE MATTINA]]-Tabella1[[#This Row],[ORA INIZIO MATTINA]]</f>
        <v>0.10416666666666663</v>
      </c>
      <c r="S1635" s="4"/>
      <c r="T1635" s="4"/>
      <c r="U1635" s="5">
        <f>Tabella1[[#This Row],[ORA FINE POMERIGGIO]]-Tabella1[[#This Row],[ORA INIZIO POMERIGGIO]]</f>
        <v>0</v>
      </c>
      <c r="V1635" s="5">
        <f>Tabella1[[#This Row],[TOT. TEMPO POMERIGGIO]]+Tabella1[[#This Row],[TOT. TEMPO MATTINA]]</f>
        <v>0.10416666666666663</v>
      </c>
      <c r="W1635" s="7">
        <f>((HOUR(Tabella1[[#This Row],[TOT. ORE]])*60)+MINUTE(Tabella1[[#This Row],[TOT. ORE]]))</f>
        <v>150</v>
      </c>
      <c r="Y1635" s="6">
        <f>Tabella1[[#This Row],[TOT. MINUTI]]-Tabella1[[#This Row],[FERMO MACCHINA]]</f>
        <v>150</v>
      </c>
      <c r="Z1635" s="6">
        <f>ROUNDDOWN(Tabella1[[#This Row],[DIFFERENZA EFFETTIVA - SCARTI]]/Tabella1[[#This Row],[TEMPO EFFETTIVO]]*60,0)</f>
        <v>91</v>
      </c>
    </row>
    <row r="1636" spans="1:27" x14ac:dyDescent="0.25">
      <c r="A1636" s="1">
        <v>44805</v>
      </c>
      <c r="B1636">
        <v>1</v>
      </c>
      <c r="C1636" s="6" t="str">
        <f>VLOOKUP(Tabella1[[#This Row],[COD. OPERATORE]],Tabella3[],2,FALSE)</f>
        <v>ROBY</v>
      </c>
      <c r="D1636" t="s">
        <v>76</v>
      </c>
      <c r="E1636" t="s">
        <v>327</v>
      </c>
      <c r="F1636">
        <v>22</v>
      </c>
      <c r="G1636" s="6" t="str">
        <f>VLOOKUP(Tabella1[[#This Row],[COD. MACCHINA]],Tabella35[],2,FALSE)</f>
        <v>LASER VIOLA</v>
      </c>
      <c r="H1636">
        <v>433</v>
      </c>
      <c r="I1636">
        <v>650</v>
      </c>
      <c r="J1636" s="6">
        <f>Tabella1[[#This Row],[ASS. FINALI]]-Tabella1[[#This Row],[ASS.INIZIALI]]</f>
        <v>217</v>
      </c>
      <c r="K1636" t="s">
        <v>20</v>
      </c>
      <c r="M1636" s="6">
        <f>ROUNDDOWN(IF(Tabella1[[#This Row],[DOPPIO OPERATORE '[SI/NO']]]="SI",Tabella1[[#This Row],[DIFFERENZA]]/2,Tabella1[[#This Row],[DIFFERENZA]]),0)</f>
        <v>217</v>
      </c>
      <c r="O1636" s="6">
        <f>Tabella1[[#This Row],[DIFFERENZA EFFETTIVA SE DOPPIO OPERATORE]]-Tabella1[[#This Row],[SCARTI]]</f>
        <v>217</v>
      </c>
      <c r="P1636" s="4">
        <v>0.625</v>
      </c>
      <c r="Q1636" s="4">
        <v>0.72916666666666663</v>
      </c>
      <c r="R1636" s="5">
        <f>Tabella1[[#This Row],[ORA FINE MATTINA]]-Tabella1[[#This Row],[ORA INIZIO MATTINA]]</f>
        <v>0.10416666666666663</v>
      </c>
      <c r="S1636" s="4"/>
      <c r="T1636" s="4"/>
      <c r="U1636" s="5">
        <f>Tabella1[[#This Row],[ORA FINE POMERIGGIO]]-Tabella1[[#This Row],[ORA INIZIO POMERIGGIO]]</f>
        <v>0</v>
      </c>
      <c r="V1636" s="5">
        <f>Tabella1[[#This Row],[TOT. TEMPO POMERIGGIO]]+Tabella1[[#This Row],[TOT. TEMPO MATTINA]]</f>
        <v>0.10416666666666663</v>
      </c>
      <c r="W1636" s="7">
        <f>((HOUR(Tabella1[[#This Row],[TOT. ORE]])*60)+MINUTE(Tabella1[[#This Row],[TOT. ORE]]))</f>
        <v>150</v>
      </c>
      <c r="Y1636" s="6">
        <f>Tabella1[[#This Row],[TOT. MINUTI]]-Tabella1[[#This Row],[FERMO MACCHINA]]</f>
        <v>150</v>
      </c>
      <c r="Z1636" s="6">
        <f>ROUNDDOWN(Tabella1[[#This Row],[DIFFERENZA EFFETTIVA - SCARTI]]/Tabella1[[#This Row],[TEMPO EFFETTIVO]]*60,0)</f>
        <v>86</v>
      </c>
    </row>
    <row r="1637" spans="1:27" x14ac:dyDescent="0.25">
      <c r="A1637" s="1">
        <v>44806</v>
      </c>
      <c r="B1637">
        <v>1</v>
      </c>
      <c r="C1637" s="6" t="str">
        <f>VLOOKUP(Tabella1[[#This Row],[COD. OPERATORE]],Tabella3[],2,FALSE)</f>
        <v>ROBY</v>
      </c>
      <c r="D1637" t="s">
        <v>56</v>
      </c>
      <c r="E1637" t="s">
        <v>71</v>
      </c>
      <c r="F1637" t="s">
        <v>64</v>
      </c>
      <c r="G1637" s="6" t="str">
        <f>VLOOKUP(Tabella1[[#This Row],[COD. MACCHINA]],Tabella35[],2,FALSE)</f>
        <v>MANUALE</v>
      </c>
      <c r="H1637">
        <v>260</v>
      </c>
      <c r="I1637">
        <v>1000</v>
      </c>
      <c r="J1637" s="6">
        <f>Tabella1[[#This Row],[ASS. FINALI]]-Tabella1[[#This Row],[ASS.INIZIALI]]</f>
        <v>740</v>
      </c>
      <c r="K1637" t="s">
        <v>58</v>
      </c>
      <c r="L1637">
        <v>2</v>
      </c>
      <c r="M1637" s="6">
        <f>ROUNDDOWN(IF(Tabella1[[#This Row],[DOPPIO OPERATORE '[SI/NO']]]="SI",Tabella1[[#This Row],[DIFFERENZA]]/2,Tabella1[[#This Row],[DIFFERENZA]]),0)</f>
        <v>370</v>
      </c>
      <c r="O1637" s="6">
        <f>Tabella1[[#This Row],[DIFFERENZA EFFETTIVA SE DOPPIO OPERATORE]]-Tabella1[[#This Row],[SCARTI]]</f>
        <v>370</v>
      </c>
      <c r="P1637" s="4">
        <v>0.38194444444444442</v>
      </c>
      <c r="Q1637" s="4">
        <v>0.5</v>
      </c>
      <c r="R1637" s="5">
        <f>Tabella1[[#This Row],[ORA FINE MATTINA]]-Tabella1[[#This Row],[ORA INIZIO MATTINA]]</f>
        <v>0.11805555555555558</v>
      </c>
      <c r="S1637" s="4">
        <v>0.5625</v>
      </c>
      <c r="T1637" s="4">
        <v>0.64583333333333337</v>
      </c>
      <c r="U1637" s="5">
        <f>Tabella1[[#This Row],[ORA FINE POMERIGGIO]]-Tabella1[[#This Row],[ORA INIZIO POMERIGGIO]]</f>
        <v>8.333333333333337E-2</v>
      </c>
      <c r="V1637" s="5">
        <f>Tabella1[[#This Row],[TOT. TEMPO POMERIGGIO]]+Tabella1[[#This Row],[TOT. TEMPO MATTINA]]</f>
        <v>0.20138888888888895</v>
      </c>
      <c r="W1637" s="7">
        <f>((HOUR(Tabella1[[#This Row],[TOT. ORE]])*60)+MINUTE(Tabella1[[#This Row],[TOT. ORE]]))</f>
        <v>290</v>
      </c>
      <c r="Y1637" s="6">
        <f>Tabella1[[#This Row],[TOT. MINUTI]]-Tabella1[[#This Row],[FERMO MACCHINA]]</f>
        <v>290</v>
      </c>
      <c r="Z1637" s="6">
        <f>ROUNDDOWN(Tabella1[[#This Row],[DIFFERENZA EFFETTIVA - SCARTI]]/Tabella1[[#This Row],[TEMPO EFFETTIVO]]*60,0)</f>
        <v>76</v>
      </c>
      <c r="AA1637" t="s">
        <v>510</v>
      </c>
    </row>
    <row r="1638" spans="1:27" x14ac:dyDescent="0.25">
      <c r="A1638" s="1">
        <v>44806</v>
      </c>
      <c r="B1638">
        <v>1</v>
      </c>
      <c r="C1638" s="6" t="str">
        <f>VLOOKUP(Tabella1[[#This Row],[COD. OPERATORE]],Tabella3[],2,FALSE)</f>
        <v>ROBY</v>
      </c>
      <c r="D1638" t="s">
        <v>56</v>
      </c>
      <c r="E1638" t="s">
        <v>530</v>
      </c>
      <c r="F1638" t="s">
        <v>64</v>
      </c>
      <c r="G1638" s="6" t="str">
        <f>VLOOKUP(Tabella1[[#This Row],[COD. MACCHINA]],Tabella35[],2,FALSE)</f>
        <v>MANUALE</v>
      </c>
      <c r="H1638">
        <v>0</v>
      </c>
      <c r="I1638">
        <v>250</v>
      </c>
      <c r="J1638" s="6">
        <f>Tabella1[[#This Row],[ASS. FINALI]]-Tabella1[[#This Row],[ASS.INIZIALI]]</f>
        <v>250</v>
      </c>
      <c r="K1638" t="s">
        <v>58</v>
      </c>
      <c r="L1638">
        <v>2</v>
      </c>
      <c r="M1638" s="6">
        <f>ROUNDDOWN(IF(Tabella1[[#This Row],[DOPPIO OPERATORE '[SI/NO']]]="SI",Tabella1[[#This Row],[DIFFERENZA]]/2,Tabella1[[#This Row],[DIFFERENZA]]),0)</f>
        <v>125</v>
      </c>
      <c r="O1638" s="6">
        <f>Tabella1[[#This Row],[DIFFERENZA EFFETTIVA SE DOPPIO OPERATORE]]-Tabella1[[#This Row],[SCARTI]]</f>
        <v>125</v>
      </c>
      <c r="P1638" s="4">
        <v>0.64583333333333337</v>
      </c>
      <c r="Q1638" s="4">
        <v>0.70833333333333337</v>
      </c>
      <c r="R1638" s="5">
        <f>Tabella1[[#This Row],[ORA FINE MATTINA]]-Tabella1[[#This Row],[ORA INIZIO MATTINA]]</f>
        <v>6.25E-2</v>
      </c>
      <c r="S1638" s="4"/>
      <c r="T1638" s="4"/>
      <c r="U1638" s="5">
        <f>Tabella1[[#This Row],[ORA FINE POMERIGGIO]]-Tabella1[[#This Row],[ORA INIZIO POMERIGGIO]]</f>
        <v>0</v>
      </c>
      <c r="V1638" s="5">
        <f>Tabella1[[#This Row],[TOT. TEMPO POMERIGGIO]]+Tabella1[[#This Row],[TOT. TEMPO MATTINA]]</f>
        <v>6.25E-2</v>
      </c>
      <c r="W1638" s="7">
        <f>((HOUR(Tabella1[[#This Row],[TOT. ORE]])*60)+MINUTE(Tabella1[[#This Row],[TOT. ORE]]))</f>
        <v>90</v>
      </c>
      <c r="Y1638" s="6">
        <f>Tabella1[[#This Row],[TOT. MINUTI]]-Tabella1[[#This Row],[FERMO MACCHINA]]</f>
        <v>90</v>
      </c>
      <c r="Z1638" s="6">
        <f>ROUNDDOWN(Tabella1[[#This Row],[DIFFERENZA EFFETTIVA - SCARTI]]/Tabella1[[#This Row],[TEMPO EFFETTIVO]]*60,0)</f>
        <v>83</v>
      </c>
      <c r="AA1638" t="s">
        <v>510</v>
      </c>
    </row>
    <row r="1639" spans="1:27" x14ac:dyDescent="0.25">
      <c r="A1639" s="1">
        <v>44806</v>
      </c>
      <c r="B1639">
        <v>1</v>
      </c>
      <c r="C1639" s="6" t="str">
        <f>VLOOKUP(Tabella1[[#This Row],[COD. OPERATORE]],Tabella3[],2,FALSE)</f>
        <v>ROBY</v>
      </c>
      <c r="D1639" t="s">
        <v>56</v>
      </c>
      <c r="E1639" t="s">
        <v>71</v>
      </c>
      <c r="F1639" t="s">
        <v>64</v>
      </c>
      <c r="G1639" s="6" t="str">
        <f>VLOOKUP(Tabella1[[#This Row],[COD. MACCHINA]],Tabella35[],2,FALSE)</f>
        <v>MANUALE</v>
      </c>
      <c r="H1639">
        <v>0</v>
      </c>
      <c r="I1639">
        <v>75</v>
      </c>
      <c r="J1639" s="6">
        <f>Tabella1[[#This Row],[ASS. FINALI]]-Tabella1[[#This Row],[ASS.INIZIALI]]</f>
        <v>75</v>
      </c>
      <c r="K1639" t="s">
        <v>58</v>
      </c>
      <c r="L1639">
        <v>2</v>
      </c>
      <c r="M1639" s="6">
        <f>ROUNDDOWN(IF(Tabella1[[#This Row],[DOPPIO OPERATORE '[SI/NO']]]="SI",Tabella1[[#This Row],[DIFFERENZA]]/2,Tabella1[[#This Row],[DIFFERENZA]]),0)</f>
        <v>37</v>
      </c>
      <c r="O1639" s="6">
        <f>Tabella1[[#This Row],[DIFFERENZA EFFETTIVA SE DOPPIO OPERATORE]]-Tabella1[[#This Row],[SCARTI]]</f>
        <v>37</v>
      </c>
      <c r="P1639" s="4">
        <v>0.70833333333333337</v>
      </c>
      <c r="Q1639" s="4">
        <v>0.72916666666666663</v>
      </c>
      <c r="R1639" s="5">
        <f>Tabella1[[#This Row],[ORA FINE MATTINA]]-Tabella1[[#This Row],[ORA INIZIO MATTINA]]</f>
        <v>2.0833333333333259E-2</v>
      </c>
      <c r="S1639" s="4"/>
      <c r="T1639" s="4"/>
      <c r="U1639" s="5">
        <f>Tabella1[[#This Row],[ORA FINE POMERIGGIO]]-Tabella1[[#This Row],[ORA INIZIO POMERIGGIO]]</f>
        <v>0</v>
      </c>
      <c r="V1639" s="5">
        <f>Tabella1[[#This Row],[TOT. TEMPO POMERIGGIO]]+Tabella1[[#This Row],[TOT. TEMPO MATTINA]]</f>
        <v>2.0833333333333259E-2</v>
      </c>
      <c r="W1639" s="7">
        <f>((HOUR(Tabella1[[#This Row],[TOT. ORE]])*60)+MINUTE(Tabella1[[#This Row],[TOT. ORE]]))</f>
        <v>30</v>
      </c>
      <c r="Y1639" s="6">
        <f>Tabella1[[#This Row],[TOT. MINUTI]]-Tabella1[[#This Row],[FERMO MACCHINA]]</f>
        <v>30</v>
      </c>
      <c r="Z1639" s="6">
        <f>ROUNDDOWN(Tabella1[[#This Row],[DIFFERENZA EFFETTIVA - SCARTI]]/Tabella1[[#This Row],[TEMPO EFFETTIVO]]*60,0)</f>
        <v>74</v>
      </c>
      <c r="AA1639" t="s">
        <v>510</v>
      </c>
    </row>
    <row r="1640" spans="1:27" x14ac:dyDescent="0.25">
      <c r="A1640" s="1">
        <v>44809</v>
      </c>
      <c r="B1640">
        <v>1</v>
      </c>
      <c r="C1640" s="6" t="str">
        <f>VLOOKUP(Tabella1[[#This Row],[COD. OPERATORE]],Tabella3[],2,FALSE)</f>
        <v>ROBY</v>
      </c>
      <c r="D1640" t="s">
        <v>56</v>
      </c>
      <c r="E1640" t="s">
        <v>71</v>
      </c>
      <c r="F1640" t="s">
        <v>64</v>
      </c>
      <c r="G1640" s="6" t="str">
        <f>VLOOKUP(Tabella1[[#This Row],[COD. MACCHINA]],Tabella35[],2,FALSE)</f>
        <v>MANUALE</v>
      </c>
      <c r="H1640">
        <v>116</v>
      </c>
      <c r="I1640">
        <v>750</v>
      </c>
      <c r="J1640" s="6">
        <f>Tabella1[[#This Row],[ASS. FINALI]]-Tabella1[[#This Row],[ASS.INIZIALI]]</f>
        <v>634</v>
      </c>
      <c r="K1640" t="s">
        <v>58</v>
      </c>
      <c r="L1640">
        <v>33</v>
      </c>
      <c r="M1640" s="6">
        <f>ROUNDDOWN(IF(Tabella1[[#This Row],[DOPPIO OPERATORE '[SI/NO']]]="SI",Tabella1[[#This Row],[DIFFERENZA]]/2,Tabella1[[#This Row],[DIFFERENZA]]),0)</f>
        <v>317</v>
      </c>
      <c r="O1640" s="6">
        <f>Tabella1[[#This Row],[DIFFERENZA EFFETTIVA SE DOPPIO OPERATORE]]-Tabella1[[#This Row],[SCARTI]]</f>
        <v>317</v>
      </c>
      <c r="P1640" s="4">
        <v>0.3923611111111111</v>
      </c>
      <c r="Q1640" s="4">
        <v>0.5</v>
      </c>
      <c r="R1640" s="5">
        <f>Tabella1[[#This Row],[ORA FINE MATTINA]]-Tabella1[[#This Row],[ORA INIZIO MATTINA]]</f>
        <v>0.1076388888888889</v>
      </c>
      <c r="S1640" s="4">
        <v>0.5625</v>
      </c>
      <c r="T1640" s="4">
        <v>0.58680555555555558</v>
      </c>
      <c r="U1640" s="5">
        <f>Tabella1[[#This Row],[ORA FINE POMERIGGIO]]-Tabella1[[#This Row],[ORA INIZIO POMERIGGIO]]</f>
        <v>2.430555555555558E-2</v>
      </c>
      <c r="V1640" s="5">
        <f>Tabella1[[#This Row],[TOT. TEMPO POMERIGGIO]]+Tabella1[[#This Row],[TOT. TEMPO MATTINA]]</f>
        <v>0.13194444444444448</v>
      </c>
      <c r="W1640" s="7">
        <f>((HOUR(Tabella1[[#This Row],[TOT. ORE]])*60)+MINUTE(Tabella1[[#This Row],[TOT. ORE]]))</f>
        <v>190</v>
      </c>
      <c r="Y1640" s="6">
        <f>Tabella1[[#This Row],[TOT. MINUTI]]-Tabella1[[#This Row],[FERMO MACCHINA]]</f>
        <v>190</v>
      </c>
      <c r="Z1640" s="6">
        <f>ROUNDDOWN(Tabella1[[#This Row],[DIFFERENZA EFFETTIVA - SCARTI]]/Tabella1[[#This Row],[TEMPO EFFETTIVO]]*60,0)</f>
        <v>100</v>
      </c>
      <c r="AA1640" t="s">
        <v>510</v>
      </c>
    </row>
    <row r="1641" spans="1:27" x14ac:dyDescent="0.25">
      <c r="A1641" s="1">
        <v>44809</v>
      </c>
      <c r="B1641">
        <v>1</v>
      </c>
      <c r="C1641" s="6" t="str">
        <f>VLOOKUP(Tabella1[[#This Row],[COD. OPERATORE]],Tabella3[],2,FALSE)</f>
        <v>ROBY</v>
      </c>
      <c r="D1641" t="s">
        <v>16</v>
      </c>
      <c r="E1641" t="s">
        <v>369</v>
      </c>
      <c r="F1641">
        <v>3</v>
      </c>
      <c r="G1641" s="6" t="str">
        <f>VLOOKUP(Tabella1[[#This Row],[COD. MACCHINA]],Tabella35[],2,FALSE)</f>
        <v>MUPI matr.1501</v>
      </c>
      <c r="H1641">
        <v>0</v>
      </c>
      <c r="I1641">
        <v>100</v>
      </c>
      <c r="J1641" s="6">
        <f>Tabella1[[#This Row],[ASS. FINALI]]-Tabella1[[#This Row],[ASS.INIZIALI]]</f>
        <v>100</v>
      </c>
      <c r="K1641" t="s">
        <v>20</v>
      </c>
      <c r="M1641" s="6">
        <f>ROUNDDOWN(IF(Tabella1[[#This Row],[DOPPIO OPERATORE '[SI/NO']]]="SI",Tabella1[[#This Row],[DIFFERENZA]]/2,Tabella1[[#This Row],[DIFFERENZA]]),0)</f>
        <v>100</v>
      </c>
      <c r="O1641" s="6">
        <f>Tabella1[[#This Row],[DIFFERENZA EFFETTIVA SE DOPPIO OPERATORE]]-Tabella1[[#This Row],[SCARTI]]</f>
        <v>100</v>
      </c>
      <c r="P1641" s="4">
        <v>0.59027777777777779</v>
      </c>
      <c r="Q1641" s="4">
        <v>0.61805555555555558</v>
      </c>
      <c r="R1641" s="5">
        <f>Tabella1[[#This Row],[ORA FINE MATTINA]]-Tabella1[[#This Row],[ORA INIZIO MATTINA]]</f>
        <v>2.777777777777779E-2</v>
      </c>
      <c r="S1641" s="4"/>
      <c r="T1641" s="4"/>
      <c r="U1641" s="5">
        <f>Tabella1[[#This Row],[ORA FINE POMERIGGIO]]-Tabella1[[#This Row],[ORA INIZIO POMERIGGIO]]</f>
        <v>0</v>
      </c>
      <c r="V1641" s="5">
        <f>Tabella1[[#This Row],[TOT. TEMPO POMERIGGIO]]+Tabella1[[#This Row],[TOT. TEMPO MATTINA]]</f>
        <v>2.777777777777779E-2</v>
      </c>
      <c r="W1641" s="7">
        <f>((HOUR(Tabella1[[#This Row],[TOT. ORE]])*60)+MINUTE(Tabella1[[#This Row],[TOT. ORE]]))</f>
        <v>40</v>
      </c>
      <c r="Y1641" s="6">
        <f>Tabella1[[#This Row],[TOT. MINUTI]]-Tabella1[[#This Row],[FERMO MACCHINA]]</f>
        <v>40</v>
      </c>
      <c r="Z1641" s="6">
        <f>ROUNDDOWN(Tabella1[[#This Row],[DIFFERENZA EFFETTIVA - SCARTI]]/Tabella1[[#This Row],[TEMPO EFFETTIVO]]*60,0)</f>
        <v>150</v>
      </c>
      <c r="AA1641" t="s">
        <v>528</v>
      </c>
    </row>
    <row r="1642" spans="1:27" x14ac:dyDescent="0.25">
      <c r="A1642" s="1">
        <v>44804</v>
      </c>
      <c r="B1642">
        <v>31</v>
      </c>
      <c r="C1642" s="6" t="str">
        <f>VLOOKUP(Tabella1[[#This Row],[COD. OPERATORE]],Tabella3[],2,FALSE)</f>
        <v>MARISTELLA</v>
      </c>
      <c r="D1642" t="s">
        <v>16</v>
      </c>
      <c r="E1642" t="s">
        <v>62</v>
      </c>
      <c r="F1642">
        <v>9</v>
      </c>
      <c r="G1642" s="6" t="str">
        <f>VLOOKUP(Tabella1[[#This Row],[COD. MACCHINA]],Tabella35[],2,FALSE)</f>
        <v>MONTAGGIO ANELLINI</v>
      </c>
      <c r="H1642">
        <v>0</v>
      </c>
      <c r="I1642">
        <v>200</v>
      </c>
      <c r="J1642" s="6">
        <f>Tabella1[[#This Row],[ASS. FINALI]]-Tabella1[[#This Row],[ASS.INIZIALI]]</f>
        <v>200</v>
      </c>
      <c r="K1642" t="s">
        <v>20</v>
      </c>
      <c r="M1642" s="6">
        <f>ROUNDDOWN(IF(Tabella1[[#This Row],[DOPPIO OPERATORE '[SI/NO']]]="SI",Tabella1[[#This Row],[DIFFERENZA]]/2,Tabella1[[#This Row],[DIFFERENZA]]),0)</f>
        <v>200</v>
      </c>
      <c r="O1642" s="6">
        <f>Tabella1[[#This Row],[DIFFERENZA EFFETTIVA SE DOPPIO OPERATORE]]-Tabella1[[#This Row],[SCARTI]]</f>
        <v>200</v>
      </c>
      <c r="P1642" s="4">
        <v>0.33333333333333331</v>
      </c>
      <c r="Q1642" s="4">
        <v>0.34722222222222227</v>
      </c>
      <c r="R1642" s="5">
        <f>Tabella1[[#This Row],[ORA FINE MATTINA]]-Tabella1[[#This Row],[ORA INIZIO MATTINA]]</f>
        <v>1.3888888888888951E-2</v>
      </c>
      <c r="S1642" s="4"/>
      <c r="T1642" s="4"/>
      <c r="U1642" s="5">
        <f>Tabella1[[#This Row],[ORA FINE POMERIGGIO]]-Tabella1[[#This Row],[ORA INIZIO POMERIGGIO]]</f>
        <v>0</v>
      </c>
      <c r="V1642" s="5">
        <f>Tabella1[[#This Row],[TOT. TEMPO POMERIGGIO]]+Tabella1[[#This Row],[TOT. TEMPO MATTINA]]</f>
        <v>1.3888888888888951E-2</v>
      </c>
      <c r="W1642" s="7">
        <f>((HOUR(Tabella1[[#This Row],[TOT. ORE]])*60)+MINUTE(Tabella1[[#This Row],[TOT. ORE]]))</f>
        <v>20</v>
      </c>
      <c r="Y1642" s="6">
        <f>Tabella1[[#This Row],[TOT. MINUTI]]-Tabella1[[#This Row],[FERMO MACCHINA]]</f>
        <v>20</v>
      </c>
      <c r="Z1642" s="6">
        <f>ROUNDDOWN(Tabella1[[#This Row],[DIFFERENZA EFFETTIVA - SCARTI]]/Tabella1[[#This Row],[TEMPO EFFETTIVO]]*60,0)</f>
        <v>600</v>
      </c>
    </row>
    <row r="1643" spans="1:27" x14ac:dyDescent="0.25">
      <c r="A1643" s="1">
        <v>44804</v>
      </c>
      <c r="B1643">
        <v>31</v>
      </c>
      <c r="C1643" s="6" t="str">
        <f>VLOOKUP(Tabella1[[#This Row],[COD. OPERATORE]],Tabella3[],2,FALSE)</f>
        <v>MARISTELLA</v>
      </c>
      <c r="D1643" t="s">
        <v>16</v>
      </c>
      <c r="E1643" t="s">
        <v>26</v>
      </c>
      <c r="F1643">
        <v>8</v>
      </c>
      <c r="G1643" s="6" t="str">
        <f>VLOOKUP(Tabella1[[#This Row],[COD. MACCHINA]],Tabella35[],2,FALSE)</f>
        <v>MONTAGGIO RUOTE</v>
      </c>
      <c r="H1643">
        <v>0</v>
      </c>
      <c r="I1643">
        <v>2450</v>
      </c>
      <c r="J1643" s="6">
        <f>Tabella1[[#This Row],[ASS. FINALI]]-Tabella1[[#This Row],[ASS.INIZIALI]]</f>
        <v>2450</v>
      </c>
      <c r="K1643" t="s">
        <v>20</v>
      </c>
      <c r="M1643" s="6">
        <f>ROUNDDOWN(IF(Tabella1[[#This Row],[DOPPIO OPERATORE '[SI/NO']]]="SI",Tabella1[[#This Row],[DIFFERENZA]]/2,Tabella1[[#This Row],[DIFFERENZA]]),0)</f>
        <v>2450</v>
      </c>
      <c r="O1643" s="6">
        <f>Tabella1[[#This Row],[DIFFERENZA EFFETTIVA SE DOPPIO OPERATORE]]-Tabella1[[#This Row],[SCARTI]]</f>
        <v>2450</v>
      </c>
      <c r="P1643" s="4">
        <v>0.34722222222222227</v>
      </c>
      <c r="Q1643" s="4">
        <v>0.5</v>
      </c>
      <c r="R1643" s="5">
        <f>Tabella1[[#This Row],[ORA FINE MATTINA]]-Tabella1[[#This Row],[ORA INIZIO MATTINA]]</f>
        <v>0.15277777777777773</v>
      </c>
      <c r="S1643" s="4">
        <v>0.5625</v>
      </c>
      <c r="T1643" s="4">
        <v>0.72916666666666663</v>
      </c>
      <c r="U1643" s="5">
        <f>Tabella1[[#This Row],[ORA FINE POMERIGGIO]]-Tabella1[[#This Row],[ORA INIZIO POMERIGGIO]]</f>
        <v>0.16666666666666663</v>
      </c>
      <c r="V1643" s="5">
        <f>Tabella1[[#This Row],[TOT. TEMPO POMERIGGIO]]+Tabella1[[#This Row],[TOT. TEMPO MATTINA]]</f>
        <v>0.31944444444444436</v>
      </c>
      <c r="W1643" s="7">
        <f>((HOUR(Tabella1[[#This Row],[TOT. ORE]])*60)+MINUTE(Tabella1[[#This Row],[TOT. ORE]]))</f>
        <v>460</v>
      </c>
      <c r="X1643">
        <v>45</v>
      </c>
      <c r="Y1643" s="6">
        <f>Tabella1[[#This Row],[TOT. MINUTI]]-Tabella1[[#This Row],[FERMO MACCHINA]]</f>
        <v>415</v>
      </c>
      <c r="Z1643" s="6">
        <f>ROUNDDOWN(Tabella1[[#This Row],[DIFFERENZA EFFETTIVA - SCARTI]]/Tabella1[[#This Row],[TEMPO EFFETTIVO]]*60,0)</f>
        <v>354</v>
      </c>
      <c r="AA1643" t="s">
        <v>481</v>
      </c>
    </row>
    <row r="1644" spans="1:27" x14ac:dyDescent="0.25">
      <c r="A1644" s="1">
        <v>44805</v>
      </c>
      <c r="B1644">
        <v>31</v>
      </c>
      <c r="C1644" s="6" t="str">
        <f>VLOOKUP(Tabella1[[#This Row],[COD. OPERATORE]],Tabella3[],2,FALSE)</f>
        <v>MARISTELLA</v>
      </c>
      <c r="D1644" t="s">
        <v>16</v>
      </c>
      <c r="E1644" t="s">
        <v>26</v>
      </c>
      <c r="F1644">
        <v>8</v>
      </c>
      <c r="G1644" s="6" t="str">
        <f>VLOOKUP(Tabella1[[#This Row],[COD. MACCHINA]],Tabella35[],2,FALSE)</f>
        <v>MONTAGGIO RUOTE</v>
      </c>
      <c r="H1644">
        <v>0</v>
      </c>
      <c r="I1644">
        <v>150</v>
      </c>
      <c r="J1644" s="6">
        <f>Tabella1[[#This Row],[ASS. FINALI]]-Tabella1[[#This Row],[ASS.INIZIALI]]</f>
        <v>150</v>
      </c>
      <c r="K1644" t="s">
        <v>20</v>
      </c>
      <c r="M1644" s="6">
        <f>ROUNDDOWN(IF(Tabella1[[#This Row],[DOPPIO OPERATORE '[SI/NO']]]="SI",Tabella1[[#This Row],[DIFFERENZA]]/2,Tabella1[[#This Row],[DIFFERENZA]]),0)</f>
        <v>150</v>
      </c>
      <c r="O1644" s="6">
        <f>Tabella1[[#This Row],[DIFFERENZA EFFETTIVA SE DOPPIO OPERATORE]]-Tabella1[[#This Row],[SCARTI]]</f>
        <v>150</v>
      </c>
      <c r="P1644" s="4">
        <v>0.33333333333333331</v>
      </c>
      <c r="Q1644" s="4">
        <v>0.35416666666666669</v>
      </c>
      <c r="R1644" s="5">
        <f>Tabella1[[#This Row],[ORA FINE MATTINA]]-Tabella1[[#This Row],[ORA INIZIO MATTINA]]</f>
        <v>2.083333333333337E-2</v>
      </c>
      <c r="S1644" s="4"/>
      <c r="T1644" s="4"/>
      <c r="U1644" s="5">
        <f>Tabella1[[#This Row],[ORA FINE POMERIGGIO]]-Tabella1[[#This Row],[ORA INIZIO POMERIGGIO]]</f>
        <v>0</v>
      </c>
      <c r="V1644" s="5">
        <f>Tabella1[[#This Row],[TOT. TEMPO POMERIGGIO]]+Tabella1[[#This Row],[TOT. TEMPO MATTINA]]</f>
        <v>2.083333333333337E-2</v>
      </c>
      <c r="W1644" s="7">
        <f>((HOUR(Tabella1[[#This Row],[TOT. ORE]])*60)+MINUTE(Tabella1[[#This Row],[TOT. ORE]]))</f>
        <v>30</v>
      </c>
      <c r="Y1644" s="6">
        <f>Tabella1[[#This Row],[TOT. MINUTI]]-Tabella1[[#This Row],[FERMO MACCHINA]]</f>
        <v>30</v>
      </c>
      <c r="Z1644" s="6">
        <f>ROUNDDOWN(Tabella1[[#This Row],[DIFFERENZA EFFETTIVA - SCARTI]]/Tabella1[[#This Row],[TEMPO EFFETTIVO]]*60,0)</f>
        <v>300</v>
      </c>
    </row>
    <row r="1645" spans="1:27" x14ac:dyDescent="0.25">
      <c r="A1645" s="1">
        <v>44805</v>
      </c>
      <c r="B1645">
        <v>31</v>
      </c>
      <c r="C1645" s="6" t="str">
        <f>VLOOKUP(Tabella1[[#This Row],[COD. OPERATORE]],Tabella3[],2,FALSE)</f>
        <v>MARISTELLA</v>
      </c>
      <c r="D1645" t="s">
        <v>16</v>
      </c>
      <c r="E1645" t="s">
        <v>26</v>
      </c>
      <c r="F1645">
        <v>8</v>
      </c>
      <c r="G1645" s="6" t="str">
        <f>VLOOKUP(Tabella1[[#This Row],[COD. MACCHINA]],Tabella35[],2,FALSE)</f>
        <v>MONTAGGIO RUOTE</v>
      </c>
      <c r="H1645">
        <v>0</v>
      </c>
      <c r="I1645">
        <v>2250</v>
      </c>
      <c r="J1645" s="6">
        <f>Tabella1[[#This Row],[ASS. FINALI]]-Tabella1[[#This Row],[ASS.INIZIALI]]</f>
        <v>2250</v>
      </c>
      <c r="K1645" t="s">
        <v>20</v>
      </c>
      <c r="M1645" s="6">
        <f>ROUNDDOWN(IF(Tabella1[[#This Row],[DOPPIO OPERATORE '[SI/NO']]]="SI",Tabella1[[#This Row],[DIFFERENZA]]/2,Tabella1[[#This Row],[DIFFERENZA]]),0)</f>
        <v>2250</v>
      </c>
      <c r="O1645" s="6">
        <f>Tabella1[[#This Row],[DIFFERENZA EFFETTIVA SE DOPPIO OPERATORE]]-Tabella1[[#This Row],[SCARTI]]</f>
        <v>2250</v>
      </c>
      <c r="P1645" s="4">
        <v>0.33333333333333331</v>
      </c>
      <c r="Q1645" s="4">
        <v>0.5</v>
      </c>
      <c r="R1645" s="5">
        <f>Tabella1[[#This Row],[ORA FINE MATTINA]]-Tabella1[[#This Row],[ORA INIZIO MATTINA]]</f>
        <v>0.16666666666666669</v>
      </c>
      <c r="S1645" s="4">
        <v>0.5625</v>
      </c>
      <c r="T1645" s="4">
        <v>0.72916666666666663</v>
      </c>
      <c r="U1645" s="5">
        <f>Tabella1[[#This Row],[ORA FINE POMERIGGIO]]-Tabella1[[#This Row],[ORA INIZIO POMERIGGIO]]</f>
        <v>0.16666666666666663</v>
      </c>
      <c r="V1645" s="5">
        <f>Tabella1[[#This Row],[TOT. TEMPO POMERIGGIO]]+Tabella1[[#This Row],[TOT. TEMPO MATTINA]]</f>
        <v>0.33333333333333331</v>
      </c>
      <c r="W1645" s="7">
        <f>((HOUR(Tabella1[[#This Row],[TOT. ORE]])*60)+MINUTE(Tabella1[[#This Row],[TOT. ORE]]))</f>
        <v>480</v>
      </c>
      <c r="Y1645" s="6">
        <f>Tabella1[[#This Row],[TOT. MINUTI]]-Tabella1[[#This Row],[FERMO MACCHINA]]</f>
        <v>480</v>
      </c>
      <c r="Z1645" s="6">
        <f>ROUNDDOWN(Tabella1[[#This Row],[DIFFERENZA EFFETTIVA - SCARTI]]/Tabella1[[#This Row],[TEMPO EFFETTIVO]]*60,0)</f>
        <v>281</v>
      </c>
    </row>
    <row r="1646" spans="1:27" x14ac:dyDescent="0.25">
      <c r="A1646" s="1">
        <v>44806</v>
      </c>
      <c r="B1646">
        <v>31</v>
      </c>
      <c r="C1646" s="6" t="str">
        <f>VLOOKUP(Tabella1[[#This Row],[COD. OPERATORE]],Tabella3[],2,FALSE)</f>
        <v>MARISTELLA</v>
      </c>
      <c r="D1646" t="s">
        <v>16</v>
      </c>
      <c r="E1646" t="s">
        <v>26</v>
      </c>
      <c r="F1646">
        <v>8</v>
      </c>
      <c r="G1646" s="6" t="str">
        <f>VLOOKUP(Tabella1[[#This Row],[COD. MACCHINA]],Tabella35[],2,FALSE)</f>
        <v>MONTAGGIO RUOTE</v>
      </c>
      <c r="H1646">
        <v>0</v>
      </c>
      <c r="I1646">
        <v>1000</v>
      </c>
      <c r="J1646" s="6">
        <f>Tabella1[[#This Row],[ASS. FINALI]]-Tabella1[[#This Row],[ASS.INIZIALI]]</f>
        <v>1000</v>
      </c>
      <c r="K1646" t="s">
        <v>20</v>
      </c>
      <c r="M1646" s="6">
        <f>ROUNDDOWN(IF(Tabella1[[#This Row],[DOPPIO OPERATORE '[SI/NO']]]="SI",Tabella1[[#This Row],[DIFFERENZA]]/2,Tabella1[[#This Row],[DIFFERENZA]]),0)</f>
        <v>1000</v>
      </c>
      <c r="O1646" s="6">
        <f>Tabella1[[#This Row],[DIFFERENZA EFFETTIVA SE DOPPIO OPERATORE]]-Tabella1[[#This Row],[SCARTI]]</f>
        <v>1000</v>
      </c>
      <c r="P1646" s="4">
        <v>0.33333333333333331</v>
      </c>
      <c r="Q1646" s="4">
        <v>0.4375</v>
      </c>
      <c r="R1646" s="5">
        <f>Tabella1[[#This Row],[ORA FINE MATTINA]]-Tabella1[[#This Row],[ORA INIZIO MATTINA]]</f>
        <v>0.10416666666666669</v>
      </c>
      <c r="S1646" s="4"/>
      <c r="T1646" s="4"/>
      <c r="U1646" s="5">
        <f>Tabella1[[#This Row],[ORA FINE POMERIGGIO]]-Tabella1[[#This Row],[ORA INIZIO POMERIGGIO]]</f>
        <v>0</v>
      </c>
      <c r="V1646" s="5">
        <f>Tabella1[[#This Row],[TOT. TEMPO POMERIGGIO]]+Tabella1[[#This Row],[TOT. TEMPO MATTINA]]</f>
        <v>0.10416666666666669</v>
      </c>
      <c r="W1646" s="7">
        <f>((HOUR(Tabella1[[#This Row],[TOT. ORE]])*60)+MINUTE(Tabella1[[#This Row],[TOT. ORE]]))</f>
        <v>150</v>
      </c>
      <c r="Y1646" s="6">
        <f>Tabella1[[#This Row],[TOT. MINUTI]]-Tabella1[[#This Row],[FERMO MACCHINA]]</f>
        <v>150</v>
      </c>
      <c r="Z1646" s="6">
        <f>ROUNDDOWN(Tabella1[[#This Row],[DIFFERENZA EFFETTIVA - SCARTI]]/Tabella1[[#This Row],[TEMPO EFFETTIVO]]*60,0)</f>
        <v>400</v>
      </c>
    </row>
    <row r="1647" spans="1:27" x14ac:dyDescent="0.25">
      <c r="A1647" s="1">
        <v>44806</v>
      </c>
      <c r="B1647">
        <v>31</v>
      </c>
      <c r="C1647" s="6" t="str">
        <f>VLOOKUP(Tabella1[[#This Row],[COD. OPERATORE]],Tabella3[],2,FALSE)</f>
        <v>MARISTELLA</v>
      </c>
      <c r="D1647" t="s">
        <v>16</v>
      </c>
      <c r="E1647" t="s">
        <v>26</v>
      </c>
      <c r="F1647">
        <v>6</v>
      </c>
      <c r="G1647" s="6" t="str">
        <f>VLOOKUP(Tabella1[[#This Row],[COD. MACCHINA]],Tabella35[],2,FALSE)</f>
        <v>MSA matr.4319</v>
      </c>
      <c r="H1647">
        <v>641949</v>
      </c>
      <c r="I1647">
        <v>642512</v>
      </c>
      <c r="J1647" s="6">
        <f>Tabella1[[#This Row],[ASS. FINALI]]-Tabella1[[#This Row],[ASS.INIZIALI]]</f>
        <v>563</v>
      </c>
      <c r="K1647" t="s">
        <v>20</v>
      </c>
      <c r="M1647" s="6">
        <f>ROUNDDOWN(IF(Tabella1[[#This Row],[DOPPIO OPERATORE '[SI/NO']]]="SI",Tabella1[[#This Row],[DIFFERENZA]]/2,Tabella1[[#This Row],[DIFFERENZA]]),0)</f>
        <v>563</v>
      </c>
      <c r="O1647" s="6">
        <f>Tabella1[[#This Row],[DIFFERENZA EFFETTIVA SE DOPPIO OPERATORE]]-Tabella1[[#This Row],[SCARTI]]</f>
        <v>563</v>
      </c>
      <c r="P1647" s="4">
        <v>0.4375</v>
      </c>
      <c r="Q1647" s="4">
        <v>0.625</v>
      </c>
      <c r="R1647" s="5">
        <f>Tabella1[[#This Row],[ORA FINE MATTINA]]-Tabella1[[#This Row],[ORA INIZIO MATTINA]]</f>
        <v>0.1875</v>
      </c>
      <c r="S1647" s="4"/>
      <c r="T1647" s="4"/>
      <c r="U1647" s="5">
        <f>Tabella1[[#This Row],[ORA FINE POMERIGGIO]]-Tabella1[[#This Row],[ORA INIZIO POMERIGGIO]]</f>
        <v>0</v>
      </c>
      <c r="V1647" s="5">
        <f>Tabella1[[#This Row],[TOT. TEMPO POMERIGGIO]]+Tabella1[[#This Row],[TOT. TEMPO MATTINA]]</f>
        <v>0.1875</v>
      </c>
      <c r="W1647" s="7">
        <f>((HOUR(Tabella1[[#This Row],[TOT. ORE]])*60)+MINUTE(Tabella1[[#This Row],[TOT. ORE]]))</f>
        <v>270</v>
      </c>
      <c r="Y1647" s="6">
        <f>Tabella1[[#This Row],[TOT. MINUTI]]-Tabella1[[#This Row],[FERMO MACCHINA]]</f>
        <v>270</v>
      </c>
      <c r="Z1647" s="6">
        <f>ROUNDDOWN(Tabella1[[#This Row],[DIFFERENZA EFFETTIVA - SCARTI]]/Tabella1[[#This Row],[TEMPO EFFETTIVO]]*60,0)</f>
        <v>125</v>
      </c>
    </row>
    <row r="1648" spans="1:27" x14ac:dyDescent="0.25">
      <c r="A1648" s="1">
        <v>44806</v>
      </c>
      <c r="B1648">
        <v>31</v>
      </c>
      <c r="C1648" s="6" t="str">
        <f>VLOOKUP(Tabella1[[#This Row],[COD. OPERATORE]],Tabella3[],2,FALSE)</f>
        <v>MARISTELLA</v>
      </c>
      <c r="D1648" t="s">
        <v>16</v>
      </c>
      <c r="E1648" t="s">
        <v>26</v>
      </c>
      <c r="F1648">
        <v>8</v>
      </c>
      <c r="G1648" s="6" t="str">
        <f>VLOOKUP(Tabella1[[#This Row],[COD. MACCHINA]],Tabella35[],2,FALSE)</f>
        <v>MONTAGGIO RUOTE</v>
      </c>
      <c r="H1648">
        <v>0</v>
      </c>
      <c r="I1648">
        <v>850</v>
      </c>
      <c r="J1648" s="6">
        <f>Tabella1[[#This Row],[ASS. FINALI]]-Tabella1[[#This Row],[ASS.INIZIALI]]</f>
        <v>850</v>
      </c>
      <c r="K1648" t="s">
        <v>20</v>
      </c>
      <c r="M1648" s="6">
        <f>ROUNDDOWN(IF(Tabella1[[#This Row],[DOPPIO OPERATORE '[SI/NO']]]="SI",Tabella1[[#This Row],[DIFFERENZA]]/2,Tabella1[[#This Row],[DIFFERENZA]]),0)</f>
        <v>850</v>
      </c>
      <c r="O1648" s="6">
        <f>Tabella1[[#This Row],[DIFFERENZA EFFETTIVA SE DOPPIO OPERATORE]]-Tabella1[[#This Row],[SCARTI]]</f>
        <v>850</v>
      </c>
      <c r="P1648" s="4">
        <v>0.625</v>
      </c>
      <c r="Q1648" s="4">
        <v>0.71875</v>
      </c>
      <c r="R1648" s="5">
        <f>Tabella1[[#This Row],[ORA FINE MATTINA]]-Tabella1[[#This Row],[ORA INIZIO MATTINA]]</f>
        <v>9.375E-2</v>
      </c>
      <c r="S1648" s="4"/>
      <c r="T1648" s="4"/>
      <c r="U1648" s="5">
        <f>Tabella1[[#This Row],[ORA FINE POMERIGGIO]]-Tabella1[[#This Row],[ORA INIZIO POMERIGGIO]]</f>
        <v>0</v>
      </c>
      <c r="V1648" s="5">
        <f>Tabella1[[#This Row],[TOT. TEMPO POMERIGGIO]]+Tabella1[[#This Row],[TOT. TEMPO MATTINA]]</f>
        <v>9.375E-2</v>
      </c>
      <c r="W1648" s="7">
        <f>((HOUR(Tabella1[[#This Row],[TOT. ORE]])*60)+MINUTE(Tabella1[[#This Row],[TOT. ORE]]))</f>
        <v>135</v>
      </c>
      <c r="X1648">
        <v>15</v>
      </c>
      <c r="Y1648" s="6">
        <f>Tabella1[[#This Row],[TOT. MINUTI]]-Tabella1[[#This Row],[FERMO MACCHINA]]</f>
        <v>120</v>
      </c>
      <c r="Z1648" s="6">
        <f>ROUNDDOWN(Tabella1[[#This Row],[DIFFERENZA EFFETTIVA - SCARTI]]/Tabella1[[#This Row],[TEMPO EFFETTIVO]]*60,0)</f>
        <v>425</v>
      </c>
    </row>
    <row r="1649" spans="1:27" x14ac:dyDescent="0.25">
      <c r="A1649" s="1">
        <v>44809</v>
      </c>
      <c r="B1649">
        <v>31</v>
      </c>
      <c r="C1649" s="6" t="str">
        <f>VLOOKUP(Tabella1[[#This Row],[COD. OPERATORE]],Tabella3[],2,FALSE)</f>
        <v>MARISTELLA</v>
      </c>
      <c r="D1649" t="s">
        <v>16</v>
      </c>
      <c r="E1649" t="s">
        <v>26</v>
      </c>
      <c r="F1649">
        <v>8</v>
      </c>
      <c r="G1649" s="6" t="str">
        <f>VLOOKUP(Tabella1[[#This Row],[COD. MACCHINA]],Tabella35[],2,FALSE)</f>
        <v>MONTAGGIO RUOTE</v>
      </c>
      <c r="H1649">
        <v>0</v>
      </c>
      <c r="I1649">
        <v>650</v>
      </c>
      <c r="J1649" s="6">
        <f>Tabella1[[#This Row],[ASS. FINALI]]-Tabella1[[#This Row],[ASS.INIZIALI]]</f>
        <v>650</v>
      </c>
      <c r="K1649" t="s">
        <v>20</v>
      </c>
      <c r="M1649" s="6">
        <f>ROUNDDOWN(IF(Tabella1[[#This Row],[DOPPIO OPERATORE '[SI/NO']]]="SI",Tabella1[[#This Row],[DIFFERENZA]]/2,Tabella1[[#This Row],[DIFFERENZA]]),0)</f>
        <v>650</v>
      </c>
      <c r="O1649" s="6">
        <f>Tabella1[[#This Row],[DIFFERENZA EFFETTIVA SE DOPPIO OPERATORE]]-Tabella1[[#This Row],[SCARTI]]</f>
        <v>650</v>
      </c>
      <c r="P1649" s="4">
        <v>0.33333333333333331</v>
      </c>
      <c r="Q1649" s="4">
        <v>0.39583333333333331</v>
      </c>
      <c r="R1649" s="5">
        <f>Tabella1[[#This Row],[ORA FINE MATTINA]]-Tabella1[[#This Row],[ORA INIZIO MATTINA]]</f>
        <v>6.25E-2</v>
      </c>
      <c r="S1649" s="4"/>
      <c r="T1649" s="4"/>
      <c r="U1649" s="5">
        <f>Tabella1[[#This Row],[ORA FINE POMERIGGIO]]-Tabella1[[#This Row],[ORA INIZIO POMERIGGIO]]</f>
        <v>0</v>
      </c>
      <c r="V1649" s="5">
        <f>Tabella1[[#This Row],[TOT. TEMPO POMERIGGIO]]+Tabella1[[#This Row],[TOT. TEMPO MATTINA]]</f>
        <v>6.25E-2</v>
      </c>
      <c r="W1649" s="7">
        <f>((HOUR(Tabella1[[#This Row],[TOT. ORE]])*60)+MINUTE(Tabella1[[#This Row],[TOT. ORE]]))</f>
        <v>90</v>
      </c>
      <c r="Y1649" s="6">
        <f>Tabella1[[#This Row],[TOT. MINUTI]]-Tabella1[[#This Row],[FERMO MACCHINA]]</f>
        <v>90</v>
      </c>
      <c r="Z1649" s="6">
        <f>ROUNDDOWN(Tabella1[[#This Row],[DIFFERENZA EFFETTIVA - SCARTI]]/Tabella1[[#This Row],[TEMPO EFFETTIVO]]*60,0)</f>
        <v>433</v>
      </c>
    </row>
    <row r="1650" spans="1:27" x14ac:dyDescent="0.25">
      <c r="A1650" s="1">
        <v>44809</v>
      </c>
      <c r="B1650">
        <v>31</v>
      </c>
      <c r="C1650" s="6" t="str">
        <f>VLOOKUP(Tabella1[[#This Row],[COD. OPERATORE]],Tabella3[],2,FALSE)</f>
        <v>MARISTELLA</v>
      </c>
      <c r="D1650" t="s">
        <v>16</v>
      </c>
      <c r="E1650" t="s">
        <v>26</v>
      </c>
      <c r="F1650">
        <v>6</v>
      </c>
      <c r="G1650" s="6" t="str">
        <f>VLOOKUP(Tabella1[[#This Row],[COD. MACCHINA]],Tabella35[],2,FALSE)</f>
        <v>MSA matr.4319</v>
      </c>
      <c r="H1650">
        <v>643016</v>
      </c>
      <c r="I1650">
        <v>643525</v>
      </c>
      <c r="J1650" s="6">
        <f>Tabella1[[#This Row],[ASS. FINALI]]-Tabella1[[#This Row],[ASS.INIZIALI]]</f>
        <v>509</v>
      </c>
      <c r="K1650" t="s">
        <v>20</v>
      </c>
      <c r="M1650" s="6">
        <f>ROUNDDOWN(IF(Tabella1[[#This Row],[DOPPIO OPERATORE '[SI/NO']]]="SI",Tabella1[[#This Row],[DIFFERENZA]]/2,Tabella1[[#This Row],[DIFFERENZA]]),0)</f>
        <v>509</v>
      </c>
      <c r="O1650" s="6">
        <f>Tabella1[[#This Row],[DIFFERENZA EFFETTIVA SE DOPPIO OPERATORE]]-Tabella1[[#This Row],[SCARTI]]</f>
        <v>509</v>
      </c>
      <c r="P1650" s="4">
        <v>0.39583333333333331</v>
      </c>
      <c r="Q1650" s="4">
        <v>0.5</v>
      </c>
      <c r="R1650" s="5">
        <f>Tabella1[[#This Row],[ORA FINE MATTINA]]-Tabella1[[#This Row],[ORA INIZIO MATTINA]]</f>
        <v>0.10416666666666669</v>
      </c>
      <c r="S1650" s="4"/>
      <c r="T1650" s="4"/>
      <c r="U1650" s="5">
        <f>Tabella1[[#This Row],[ORA FINE POMERIGGIO]]-Tabella1[[#This Row],[ORA INIZIO POMERIGGIO]]</f>
        <v>0</v>
      </c>
      <c r="V1650" s="5">
        <f>Tabella1[[#This Row],[TOT. TEMPO POMERIGGIO]]+Tabella1[[#This Row],[TOT. TEMPO MATTINA]]</f>
        <v>0.10416666666666669</v>
      </c>
      <c r="W1650" s="7">
        <f>((HOUR(Tabella1[[#This Row],[TOT. ORE]])*60)+MINUTE(Tabella1[[#This Row],[TOT. ORE]]))</f>
        <v>150</v>
      </c>
      <c r="Y1650" s="6">
        <f>Tabella1[[#This Row],[TOT. MINUTI]]-Tabella1[[#This Row],[FERMO MACCHINA]]</f>
        <v>150</v>
      </c>
      <c r="Z1650" s="6">
        <f>ROUNDDOWN(Tabella1[[#This Row],[DIFFERENZA EFFETTIVA - SCARTI]]/Tabella1[[#This Row],[TEMPO EFFETTIVO]]*60,0)</f>
        <v>203</v>
      </c>
    </row>
    <row r="1651" spans="1:27" x14ac:dyDescent="0.25">
      <c r="A1651" s="1">
        <v>44809</v>
      </c>
      <c r="B1651">
        <v>31</v>
      </c>
      <c r="C1651" s="6" t="str">
        <f>VLOOKUP(Tabella1[[#This Row],[COD. OPERATORE]],Tabella3[],2,FALSE)</f>
        <v>MARISTELLA</v>
      </c>
      <c r="D1651" t="s">
        <v>16</v>
      </c>
      <c r="E1651" t="s">
        <v>200</v>
      </c>
      <c r="F1651">
        <v>8</v>
      </c>
      <c r="G1651" s="6" t="str">
        <f>VLOOKUP(Tabella1[[#This Row],[COD. MACCHINA]],Tabella35[],2,FALSE)</f>
        <v>MONTAGGIO RUOTE</v>
      </c>
      <c r="H1651">
        <v>0</v>
      </c>
      <c r="I1651">
        <v>400</v>
      </c>
      <c r="J1651" s="6">
        <f>Tabella1[[#This Row],[ASS. FINALI]]-Tabella1[[#This Row],[ASS.INIZIALI]]</f>
        <v>400</v>
      </c>
      <c r="K1651" t="s">
        <v>20</v>
      </c>
      <c r="M1651" s="6">
        <f>ROUNDDOWN(IF(Tabella1[[#This Row],[DOPPIO OPERATORE '[SI/NO']]]="SI",Tabella1[[#This Row],[DIFFERENZA]]/2,Tabella1[[#This Row],[DIFFERENZA]]),0)</f>
        <v>400</v>
      </c>
      <c r="O1651" s="6">
        <f>Tabella1[[#This Row],[DIFFERENZA EFFETTIVA SE DOPPIO OPERATORE]]-Tabella1[[#This Row],[SCARTI]]</f>
        <v>400</v>
      </c>
      <c r="P1651" s="4">
        <v>0.5625</v>
      </c>
      <c r="Q1651" s="4">
        <v>0.625</v>
      </c>
      <c r="R1651" s="5">
        <f>Tabella1[[#This Row],[ORA FINE MATTINA]]-Tabella1[[#This Row],[ORA INIZIO MATTINA]]</f>
        <v>6.25E-2</v>
      </c>
      <c r="S1651" s="4"/>
      <c r="T1651" s="4"/>
      <c r="U1651" s="5">
        <f>Tabella1[[#This Row],[ORA FINE POMERIGGIO]]-Tabella1[[#This Row],[ORA INIZIO POMERIGGIO]]</f>
        <v>0</v>
      </c>
      <c r="V1651" s="5">
        <f>Tabella1[[#This Row],[TOT. TEMPO POMERIGGIO]]+Tabella1[[#This Row],[TOT. TEMPO MATTINA]]</f>
        <v>6.25E-2</v>
      </c>
      <c r="W1651" s="7">
        <f>((HOUR(Tabella1[[#This Row],[TOT. ORE]])*60)+MINUTE(Tabella1[[#This Row],[TOT. ORE]]))</f>
        <v>90</v>
      </c>
      <c r="Y1651" s="6">
        <f>Tabella1[[#This Row],[TOT. MINUTI]]-Tabella1[[#This Row],[FERMO MACCHINA]]</f>
        <v>90</v>
      </c>
      <c r="Z1651" s="6">
        <f>ROUNDDOWN(Tabella1[[#This Row],[DIFFERENZA EFFETTIVA - SCARTI]]/Tabella1[[#This Row],[TEMPO EFFETTIVO]]*60,0)</f>
        <v>266</v>
      </c>
    </row>
    <row r="1652" spans="1:27" x14ac:dyDescent="0.25">
      <c r="A1652" s="1">
        <v>44805</v>
      </c>
      <c r="B1652">
        <v>33</v>
      </c>
      <c r="C1652" s="6" t="str">
        <f>VLOOKUP(Tabella1[[#This Row],[COD. OPERATORE]],Tabella3[],2,FALSE)</f>
        <v>KETTY</v>
      </c>
      <c r="D1652" t="s">
        <v>165</v>
      </c>
      <c r="E1652" t="s">
        <v>527</v>
      </c>
      <c r="F1652" t="s">
        <v>64</v>
      </c>
      <c r="G1652" s="6" t="str">
        <f>VLOOKUP(Tabella1[[#This Row],[COD. MACCHINA]],Tabella35[],2,FALSE)</f>
        <v>MANUALE</v>
      </c>
      <c r="H1652">
        <v>2000</v>
      </c>
      <c r="I1652">
        <v>12000</v>
      </c>
      <c r="J1652" s="6">
        <f>Tabella1[[#This Row],[ASS. FINALI]]-Tabella1[[#This Row],[ASS.INIZIALI]]</f>
        <v>10000</v>
      </c>
      <c r="K1652" t="s">
        <v>20</v>
      </c>
      <c r="M1652" s="6">
        <f>ROUNDDOWN(IF(Tabella1[[#This Row],[DOPPIO OPERATORE '[SI/NO']]]="SI",Tabella1[[#This Row],[DIFFERENZA]]/2,Tabella1[[#This Row],[DIFFERENZA]]),0)</f>
        <v>10000</v>
      </c>
      <c r="O1652" s="6">
        <f>Tabella1[[#This Row],[DIFFERENZA EFFETTIVA SE DOPPIO OPERATORE]]-Tabella1[[#This Row],[SCARTI]]</f>
        <v>10000</v>
      </c>
      <c r="P1652" s="4">
        <v>0.33333333333333331</v>
      </c>
      <c r="Q1652" s="4">
        <v>0.5</v>
      </c>
      <c r="R1652" s="5">
        <f>Tabella1[[#This Row],[ORA FINE MATTINA]]-Tabella1[[#This Row],[ORA INIZIO MATTINA]]</f>
        <v>0.16666666666666669</v>
      </c>
      <c r="S1652" s="4">
        <v>0.5625</v>
      </c>
      <c r="T1652" s="4">
        <v>0.71180555555555547</v>
      </c>
      <c r="U1652" s="5">
        <f>Tabella1[[#This Row],[ORA FINE POMERIGGIO]]-Tabella1[[#This Row],[ORA INIZIO POMERIGGIO]]</f>
        <v>0.14930555555555547</v>
      </c>
      <c r="V1652" s="5">
        <f>Tabella1[[#This Row],[TOT. TEMPO POMERIGGIO]]+Tabella1[[#This Row],[TOT. TEMPO MATTINA]]</f>
        <v>0.31597222222222215</v>
      </c>
      <c r="W1652" s="7">
        <f>((HOUR(Tabella1[[#This Row],[TOT. ORE]])*60)+MINUTE(Tabella1[[#This Row],[TOT. ORE]]))</f>
        <v>455</v>
      </c>
      <c r="Y1652" s="6">
        <f>Tabella1[[#This Row],[TOT. MINUTI]]-Tabella1[[#This Row],[FERMO MACCHINA]]</f>
        <v>455</v>
      </c>
      <c r="Z1652" s="6">
        <f>ROUNDDOWN(Tabella1[[#This Row],[DIFFERENZA EFFETTIVA - SCARTI]]/Tabella1[[#This Row],[TEMPO EFFETTIVO]]*60,0)</f>
        <v>1318</v>
      </c>
      <c r="AA1652" t="s">
        <v>531</v>
      </c>
    </row>
    <row r="1653" spans="1:27" x14ac:dyDescent="0.25">
      <c r="A1653" s="1">
        <v>44806</v>
      </c>
      <c r="B1653">
        <v>33</v>
      </c>
      <c r="C1653" s="6" t="str">
        <f>VLOOKUP(Tabella1[[#This Row],[COD. OPERATORE]],Tabella3[],2,FALSE)</f>
        <v>KETTY</v>
      </c>
      <c r="D1653" t="s">
        <v>16</v>
      </c>
      <c r="E1653" t="s">
        <v>26</v>
      </c>
      <c r="F1653">
        <v>6</v>
      </c>
      <c r="G1653" s="6" t="str">
        <f>VLOOKUP(Tabella1[[#This Row],[COD. MACCHINA]],Tabella35[],2,FALSE)</f>
        <v>MSA matr.4319</v>
      </c>
      <c r="H1653">
        <v>641507</v>
      </c>
      <c r="I1653">
        <v>641949</v>
      </c>
      <c r="J1653" s="6">
        <f>Tabella1[[#This Row],[ASS. FINALI]]-Tabella1[[#This Row],[ASS.INIZIALI]]</f>
        <v>442</v>
      </c>
      <c r="K1653" t="s">
        <v>20</v>
      </c>
      <c r="M1653" s="6">
        <f>ROUNDDOWN(IF(Tabella1[[#This Row],[DOPPIO OPERATORE '[SI/NO']]]="SI",Tabella1[[#This Row],[DIFFERENZA]]/2,Tabella1[[#This Row],[DIFFERENZA]]),0)</f>
        <v>442</v>
      </c>
      <c r="O1653" s="6">
        <f>Tabella1[[#This Row],[DIFFERENZA EFFETTIVA SE DOPPIO OPERATORE]]-Tabella1[[#This Row],[SCARTI]]</f>
        <v>442</v>
      </c>
      <c r="P1653" s="4">
        <v>0.37152777777777773</v>
      </c>
      <c r="Q1653" s="4">
        <v>0.43402777777777773</v>
      </c>
      <c r="R1653" s="5">
        <f>Tabella1[[#This Row],[ORA FINE MATTINA]]-Tabella1[[#This Row],[ORA INIZIO MATTINA]]</f>
        <v>6.25E-2</v>
      </c>
      <c r="S1653" s="4"/>
      <c r="T1653" s="4"/>
      <c r="U1653" s="5">
        <f>Tabella1[[#This Row],[ORA FINE POMERIGGIO]]-Tabella1[[#This Row],[ORA INIZIO POMERIGGIO]]</f>
        <v>0</v>
      </c>
      <c r="V1653" s="5">
        <f>Tabella1[[#This Row],[TOT. TEMPO POMERIGGIO]]+Tabella1[[#This Row],[TOT. TEMPO MATTINA]]</f>
        <v>6.25E-2</v>
      </c>
      <c r="W1653" s="7">
        <f>((HOUR(Tabella1[[#This Row],[TOT. ORE]])*60)+MINUTE(Tabella1[[#This Row],[TOT. ORE]]))</f>
        <v>90</v>
      </c>
      <c r="Y1653" s="6">
        <f>Tabella1[[#This Row],[TOT. MINUTI]]-Tabella1[[#This Row],[FERMO MACCHINA]]</f>
        <v>90</v>
      </c>
      <c r="Z1653" s="6">
        <f>ROUNDDOWN(Tabella1[[#This Row],[DIFFERENZA EFFETTIVA - SCARTI]]/Tabella1[[#This Row],[TEMPO EFFETTIVO]]*60,0)</f>
        <v>294</v>
      </c>
    </row>
    <row r="1654" spans="1:27" x14ac:dyDescent="0.25">
      <c r="A1654" s="1">
        <v>44806</v>
      </c>
      <c r="B1654">
        <v>33</v>
      </c>
      <c r="C1654" s="6" t="str">
        <f>VLOOKUP(Tabella1[[#This Row],[COD. OPERATORE]],Tabella3[],2,FALSE)</f>
        <v>KETTY</v>
      </c>
      <c r="D1654" t="s">
        <v>56</v>
      </c>
      <c r="E1654" t="s">
        <v>184</v>
      </c>
      <c r="F1654" t="s">
        <v>64</v>
      </c>
      <c r="G1654" s="6" t="str">
        <f>VLOOKUP(Tabella1[[#This Row],[COD. MACCHINA]],Tabella35[],2,FALSE)</f>
        <v>MANUALE</v>
      </c>
      <c r="H1654">
        <v>0</v>
      </c>
      <c r="I1654">
        <v>200</v>
      </c>
      <c r="J1654" s="6">
        <f>Tabella1[[#This Row],[ASS. FINALI]]-Tabella1[[#This Row],[ASS.INIZIALI]]</f>
        <v>200</v>
      </c>
      <c r="K1654" t="s">
        <v>20</v>
      </c>
      <c r="M1654" s="6">
        <f>ROUNDDOWN(IF(Tabella1[[#This Row],[DOPPIO OPERATORE '[SI/NO']]]="SI",Tabella1[[#This Row],[DIFFERENZA]]/2,Tabella1[[#This Row],[DIFFERENZA]]),0)</f>
        <v>200</v>
      </c>
      <c r="O1654" s="6">
        <f>Tabella1[[#This Row],[DIFFERENZA EFFETTIVA SE DOPPIO OPERATORE]]-Tabella1[[#This Row],[SCARTI]]</f>
        <v>200</v>
      </c>
      <c r="P1654" s="4">
        <v>0.43402777777777773</v>
      </c>
      <c r="Q1654" s="4">
        <v>0.49305555555555558</v>
      </c>
      <c r="R1654" s="5">
        <f>Tabella1[[#This Row],[ORA FINE MATTINA]]-Tabella1[[#This Row],[ORA INIZIO MATTINA]]</f>
        <v>5.9027777777777846E-2</v>
      </c>
      <c r="S1654" s="4"/>
      <c r="T1654" s="4"/>
      <c r="U1654" s="5">
        <f>Tabella1[[#This Row],[ORA FINE POMERIGGIO]]-Tabella1[[#This Row],[ORA INIZIO POMERIGGIO]]</f>
        <v>0</v>
      </c>
      <c r="V1654" s="5">
        <f>Tabella1[[#This Row],[TOT. TEMPO POMERIGGIO]]+Tabella1[[#This Row],[TOT. TEMPO MATTINA]]</f>
        <v>5.9027777777777846E-2</v>
      </c>
      <c r="W1654" s="7">
        <f>((HOUR(Tabella1[[#This Row],[TOT. ORE]])*60)+MINUTE(Tabella1[[#This Row],[TOT. ORE]]))</f>
        <v>85</v>
      </c>
      <c r="Y1654" s="6">
        <f>Tabella1[[#This Row],[TOT. MINUTI]]-Tabella1[[#This Row],[FERMO MACCHINA]]</f>
        <v>85</v>
      </c>
      <c r="Z1654" s="6">
        <f>ROUNDDOWN(Tabella1[[#This Row],[DIFFERENZA EFFETTIVA - SCARTI]]/Tabella1[[#This Row],[TEMPO EFFETTIVO]]*60,0)</f>
        <v>141</v>
      </c>
    </row>
    <row r="1655" spans="1:27" x14ac:dyDescent="0.25">
      <c r="A1655" s="1">
        <v>44806</v>
      </c>
      <c r="B1655">
        <v>33</v>
      </c>
      <c r="C1655" s="6" t="str">
        <f>VLOOKUP(Tabella1[[#This Row],[COD. OPERATORE]],Tabella3[],2,FALSE)</f>
        <v>KETTY</v>
      </c>
      <c r="D1655" t="s">
        <v>54</v>
      </c>
      <c r="E1655" t="s">
        <v>533</v>
      </c>
      <c r="F1655" t="s">
        <v>64</v>
      </c>
      <c r="G1655" s="6" t="str">
        <f>VLOOKUP(Tabella1[[#This Row],[COD. MACCHINA]],Tabella35[],2,FALSE)</f>
        <v>MANUALE</v>
      </c>
      <c r="H1655">
        <v>0</v>
      </c>
      <c r="I1655">
        <v>187500</v>
      </c>
      <c r="J1655" s="6">
        <f>Tabella1[[#This Row],[ASS. FINALI]]-Tabella1[[#This Row],[ASS.INIZIALI]]</f>
        <v>187500</v>
      </c>
      <c r="K1655" t="s">
        <v>20</v>
      </c>
      <c r="M1655" s="6">
        <f>ROUNDDOWN(IF(Tabella1[[#This Row],[DOPPIO OPERATORE '[SI/NO']]]="SI",Tabella1[[#This Row],[DIFFERENZA]]/2,Tabella1[[#This Row],[DIFFERENZA]]),0)</f>
        <v>187500</v>
      </c>
      <c r="O1655" s="6">
        <f>Tabella1[[#This Row],[DIFFERENZA EFFETTIVA SE DOPPIO OPERATORE]]-Tabella1[[#This Row],[SCARTI]]</f>
        <v>187500</v>
      </c>
      <c r="P1655" s="4">
        <v>0.5625</v>
      </c>
      <c r="Q1655" s="4">
        <v>0.63541666666666663</v>
      </c>
      <c r="R1655" s="5">
        <f>Tabella1[[#This Row],[ORA FINE MATTINA]]-Tabella1[[#This Row],[ORA INIZIO MATTINA]]</f>
        <v>7.291666666666663E-2</v>
      </c>
      <c r="S1655" s="4"/>
      <c r="T1655" s="4"/>
      <c r="U1655" s="5">
        <f>Tabella1[[#This Row],[ORA FINE POMERIGGIO]]-Tabella1[[#This Row],[ORA INIZIO POMERIGGIO]]</f>
        <v>0</v>
      </c>
      <c r="V1655" s="5">
        <f>Tabella1[[#This Row],[TOT. TEMPO POMERIGGIO]]+Tabella1[[#This Row],[TOT. TEMPO MATTINA]]</f>
        <v>7.291666666666663E-2</v>
      </c>
      <c r="W1655" s="7">
        <f>((HOUR(Tabella1[[#This Row],[TOT. ORE]])*60)+MINUTE(Tabella1[[#This Row],[TOT. ORE]]))</f>
        <v>105</v>
      </c>
      <c r="Y1655" s="6">
        <f>Tabella1[[#This Row],[TOT. MINUTI]]-Tabella1[[#This Row],[FERMO MACCHINA]]</f>
        <v>105</v>
      </c>
      <c r="Z1655" s="6">
        <f>ROUNDDOWN(Tabella1[[#This Row],[DIFFERENZA EFFETTIVA - SCARTI]]/Tabella1[[#This Row],[TEMPO EFFETTIVO]]*60,0)</f>
        <v>107142</v>
      </c>
    </row>
    <row r="1656" spans="1:27" x14ac:dyDescent="0.25">
      <c r="A1656" s="1">
        <v>44806</v>
      </c>
      <c r="B1656">
        <v>33</v>
      </c>
      <c r="C1656" s="6" t="str">
        <f>VLOOKUP(Tabella1[[#This Row],[COD. OPERATORE]],Tabella3[],2,FALSE)</f>
        <v>KETTY</v>
      </c>
      <c r="D1656" t="s">
        <v>54</v>
      </c>
      <c r="E1656" t="s">
        <v>532</v>
      </c>
      <c r="F1656" t="s">
        <v>64</v>
      </c>
      <c r="G1656" s="6" t="str">
        <f>VLOOKUP(Tabella1[[#This Row],[COD. MACCHINA]],Tabella35[],2,FALSE)</f>
        <v>MANUALE</v>
      </c>
      <c r="H1656">
        <v>0</v>
      </c>
      <c r="I1656">
        <v>187500</v>
      </c>
      <c r="J1656" s="6">
        <f>Tabella1[[#This Row],[ASS. FINALI]]-Tabella1[[#This Row],[ASS.INIZIALI]]</f>
        <v>187500</v>
      </c>
      <c r="K1656" t="s">
        <v>20</v>
      </c>
      <c r="M1656" s="6">
        <f>ROUNDDOWN(IF(Tabella1[[#This Row],[DOPPIO OPERATORE '[SI/NO']]]="SI",Tabella1[[#This Row],[DIFFERENZA]]/2,Tabella1[[#This Row],[DIFFERENZA]]),0)</f>
        <v>187500</v>
      </c>
      <c r="O1656" s="6">
        <f>Tabella1[[#This Row],[DIFFERENZA EFFETTIVA SE DOPPIO OPERATORE]]-Tabella1[[#This Row],[SCARTI]]</f>
        <v>187500</v>
      </c>
      <c r="P1656" s="4">
        <v>0.5625</v>
      </c>
      <c r="Q1656" s="4">
        <v>0.63541666666666663</v>
      </c>
      <c r="R1656" s="5">
        <f>Tabella1[[#This Row],[ORA FINE MATTINA]]-Tabella1[[#This Row],[ORA INIZIO MATTINA]]</f>
        <v>7.291666666666663E-2</v>
      </c>
      <c r="S1656" s="4"/>
      <c r="T1656" s="4"/>
      <c r="U1656" s="5">
        <f>Tabella1[[#This Row],[ORA FINE POMERIGGIO]]-Tabella1[[#This Row],[ORA INIZIO POMERIGGIO]]</f>
        <v>0</v>
      </c>
      <c r="V1656" s="5">
        <f>Tabella1[[#This Row],[TOT. TEMPO POMERIGGIO]]+Tabella1[[#This Row],[TOT. TEMPO MATTINA]]</f>
        <v>7.291666666666663E-2</v>
      </c>
      <c r="W1656" s="7">
        <f>((HOUR(Tabella1[[#This Row],[TOT. ORE]])*60)+MINUTE(Tabella1[[#This Row],[TOT. ORE]]))</f>
        <v>105</v>
      </c>
      <c r="Y1656" s="6">
        <f>Tabella1[[#This Row],[TOT. MINUTI]]-Tabella1[[#This Row],[FERMO MACCHINA]]</f>
        <v>105</v>
      </c>
      <c r="Z1656" s="6">
        <f>ROUNDDOWN(Tabella1[[#This Row],[DIFFERENZA EFFETTIVA - SCARTI]]/Tabella1[[#This Row],[TEMPO EFFETTIVO]]*60,0)</f>
        <v>107142</v>
      </c>
    </row>
    <row r="1657" spans="1:27" x14ac:dyDescent="0.25">
      <c r="A1657" s="1">
        <v>44806</v>
      </c>
      <c r="B1657">
        <v>33</v>
      </c>
      <c r="C1657" s="6" t="str">
        <f>VLOOKUP(Tabella1[[#This Row],[COD. OPERATORE]],Tabella3[],2,FALSE)</f>
        <v>KETTY</v>
      </c>
      <c r="D1657" t="s">
        <v>16</v>
      </c>
      <c r="E1657" t="s">
        <v>26</v>
      </c>
      <c r="F1657">
        <v>6</v>
      </c>
      <c r="G1657" s="6" t="str">
        <f>VLOOKUP(Tabella1[[#This Row],[COD. MACCHINA]],Tabella35[],2,FALSE)</f>
        <v>MSA matr.4319</v>
      </c>
      <c r="H1657">
        <v>642512</v>
      </c>
      <c r="I1657">
        <v>643016</v>
      </c>
      <c r="J1657" s="6">
        <f>Tabella1[[#This Row],[ASS. FINALI]]-Tabella1[[#This Row],[ASS.INIZIALI]]</f>
        <v>504</v>
      </c>
      <c r="K1657" t="s">
        <v>20</v>
      </c>
      <c r="M1657" s="6">
        <f>ROUNDDOWN(IF(Tabella1[[#This Row],[DOPPIO OPERATORE '[SI/NO']]]="SI",Tabella1[[#This Row],[DIFFERENZA]]/2,Tabella1[[#This Row],[DIFFERENZA]]),0)</f>
        <v>504</v>
      </c>
      <c r="O1657" s="6">
        <f>Tabella1[[#This Row],[DIFFERENZA EFFETTIVA SE DOPPIO OPERATORE]]-Tabella1[[#This Row],[SCARTI]]</f>
        <v>504</v>
      </c>
      <c r="P1657" s="4">
        <v>0.63541666666666663</v>
      </c>
      <c r="Q1657" s="4">
        <v>0.70486111111111116</v>
      </c>
      <c r="R1657" s="5">
        <f>Tabella1[[#This Row],[ORA FINE MATTINA]]-Tabella1[[#This Row],[ORA INIZIO MATTINA]]</f>
        <v>6.9444444444444531E-2</v>
      </c>
      <c r="S1657" s="4"/>
      <c r="T1657" s="4"/>
      <c r="U1657" s="5">
        <f>Tabella1[[#This Row],[ORA FINE POMERIGGIO]]-Tabella1[[#This Row],[ORA INIZIO POMERIGGIO]]</f>
        <v>0</v>
      </c>
      <c r="V1657" s="5">
        <f>Tabella1[[#This Row],[TOT. TEMPO POMERIGGIO]]+Tabella1[[#This Row],[TOT. TEMPO MATTINA]]</f>
        <v>6.9444444444444531E-2</v>
      </c>
      <c r="W1657" s="7">
        <f>((HOUR(Tabella1[[#This Row],[TOT. ORE]])*60)+MINUTE(Tabella1[[#This Row],[TOT. ORE]]))</f>
        <v>100</v>
      </c>
      <c r="Y1657" s="6">
        <f>Tabella1[[#This Row],[TOT. MINUTI]]-Tabella1[[#This Row],[FERMO MACCHINA]]</f>
        <v>100</v>
      </c>
      <c r="Z1657" s="6">
        <f>ROUNDDOWN(Tabella1[[#This Row],[DIFFERENZA EFFETTIVA - SCARTI]]/Tabella1[[#This Row],[TEMPO EFFETTIVO]]*60,0)</f>
        <v>302</v>
      </c>
    </row>
    <row r="1658" spans="1:27" x14ac:dyDescent="0.25">
      <c r="A1658" s="1">
        <v>44806</v>
      </c>
      <c r="B1658">
        <v>33</v>
      </c>
      <c r="C1658" s="6" t="str">
        <f>VLOOKUP(Tabella1[[#This Row],[COD. OPERATORE]],Tabella3[],2,FALSE)</f>
        <v>KETTY</v>
      </c>
      <c r="D1658" t="s">
        <v>262</v>
      </c>
      <c r="E1658" t="s">
        <v>503</v>
      </c>
      <c r="F1658">
        <v>7</v>
      </c>
      <c r="G1658" s="6" t="str">
        <f>VLOOKUP(Tabella1[[#This Row],[COD. MACCHINA]],Tabella35[],2,FALSE)</f>
        <v>MSA matr.2316</v>
      </c>
      <c r="H1658">
        <v>2486204</v>
      </c>
      <c r="I1658">
        <v>2486330</v>
      </c>
      <c r="J1658" s="6">
        <f>Tabella1[[#This Row],[ASS. FINALI]]-Tabella1[[#This Row],[ASS.INIZIALI]]</f>
        <v>126</v>
      </c>
      <c r="K1658" t="s">
        <v>20</v>
      </c>
      <c r="M1658" s="6">
        <f>ROUNDDOWN(IF(Tabella1[[#This Row],[DOPPIO OPERATORE '[SI/NO']]]="SI",Tabella1[[#This Row],[DIFFERENZA]]/2,Tabella1[[#This Row],[DIFFERENZA]]),0)</f>
        <v>126</v>
      </c>
      <c r="O1658" s="6">
        <f>Tabella1[[#This Row],[DIFFERENZA EFFETTIVA SE DOPPIO OPERATORE]]-Tabella1[[#This Row],[SCARTI]]</f>
        <v>126</v>
      </c>
      <c r="P1658" s="4">
        <v>0.70486111111111116</v>
      </c>
      <c r="Q1658" s="4">
        <v>0.72916666666666663</v>
      </c>
      <c r="R1658" s="5">
        <f>Tabella1[[#This Row],[ORA FINE MATTINA]]-Tabella1[[#This Row],[ORA INIZIO MATTINA]]</f>
        <v>2.4305555555555469E-2</v>
      </c>
      <c r="S1658" s="4"/>
      <c r="T1658" s="4"/>
      <c r="U1658" s="5">
        <f>Tabella1[[#This Row],[ORA FINE POMERIGGIO]]-Tabella1[[#This Row],[ORA INIZIO POMERIGGIO]]</f>
        <v>0</v>
      </c>
      <c r="V1658" s="5">
        <f>Tabella1[[#This Row],[TOT. TEMPO POMERIGGIO]]+Tabella1[[#This Row],[TOT. TEMPO MATTINA]]</f>
        <v>2.4305555555555469E-2</v>
      </c>
      <c r="W1658" s="7">
        <f>((HOUR(Tabella1[[#This Row],[TOT. ORE]])*60)+MINUTE(Tabella1[[#This Row],[TOT. ORE]]))</f>
        <v>35</v>
      </c>
      <c r="Y1658" s="6">
        <f>Tabella1[[#This Row],[TOT. MINUTI]]-Tabella1[[#This Row],[FERMO MACCHINA]]</f>
        <v>35</v>
      </c>
      <c r="Z1658" s="6">
        <f>ROUNDDOWN(Tabella1[[#This Row],[DIFFERENZA EFFETTIVA - SCARTI]]/Tabella1[[#This Row],[TEMPO EFFETTIVO]]*60,0)</f>
        <v>216</v>
      </c>
    </row>
    <row r="1659" spans="1:27" x14ac:dyDescent="0.25">
      <c r="A1659" s="1">
        <v>44809</v>
      </c>
      <c r="B1659">
        <v>33</v>
      </c>
      <c r="C1659" s="6" t="str">
        <f>VLOOKUP(Tabella1[[#This Row],[COD. OPERATORE]],Tabella3[],2,FALSE)</f>
        <v>KETTY</v>
      </c>
      <c r="D1659" t="s">
        <v>56</v>
      </c>
      <c r="E1659" t="s">
        <v>71</v>
      </c>
      <c r="F1659" t="s">
        <v>64</v>
      </c>
      <c r="G1659" s="6" t="str">
        <f>VLOOKUP(Tabella1[[#This Row],[COD. MACCHINA]],Tabella35[],2,FALSE)</f>
        <v>MANUALE</v>
      </c>
      <c r="H1659">
        <v>200</v>
      </c>
      <c r="I1659">
        <v>1150</v>
      </c>
      <c r="J1659" s="6">
        <f>Tabella1[[#This Row],[ASS. FINALI]]-Tabella1[[#This Row],[ASS.INIZIALI]]</f>
        <v>950</v>
      </c>
      <c r="K1659" t="s">
        <v>58</v>
      </c>
      <c r="L1659">
        <v>1</v>
      </c>
      <c r="M1659" s="6">
        <f>ROUNDDOWN(IF(Tabella1[[#This Row],[DOPPIO OPERATORE '[SI/NO']]]="SI",Tabella1[[#This Row],[DIFFERENZA]]/2,Tabella1[[#This Row],[DIFFERENZA]]),0)</f>
        <v>475</v>
      </c>
      <c r="O1659" s="6">
        <f>Tabella1[[#This Row],[DIFFERENZA EFFETTIVA SE DOPPIO OPERATORE]]-Tabella1[[#This Row],[SCARTI]]</f>
        <v>475</v>
      </c>
      <c r="P1659" s="4">
        <v>0.41319444444444442</v>
      </c>
      <c r="Q1659" s="4">
        <v>0.5</v>
      </c>
      <c r="R1659" s="5">
        <f>Tabella1[[#This Row],[ORA FINE MATTINA]]-Tabella1[[#This Row],[ORA INIZIO MATTINA]]</f>
        <v>8.680555555555558E-2</v>
      </c>
      <c r="S1659" s="4">
        <v>0.5625</v>
      </c>
      <c r="T1659" s="4">
        <v>0.67708333333333337</v>
      </c>
      <c r="U1659" s="5">
        <f>Tabella1[[#This Row],[ORA FINE POMERIGGIO]]-Tabella1[[#This Row],[ORA INIZIO POMERIGGIO]]</f>
        <v>0.11458333333333337</v>
      </c>
      <c r="V1659" s="5">
        <f>Tabella1[[#This Row],[TOT. TEMPO POMERIGGIO]]+Tabella1[[#This Row],[TOT. TEMPO MATTINA]]</f>
        <v>0.20138888888888895</v>
      </c>
      <c r="W1659" s="7">
        <f>((HOUR(Tabella1[[#This Row],[TOT. ORE]])*60)+MINUTE(Tabella1[[#This Row],[TOT. ORE]]))</f>
        <v>290</v>
      </c>
      <c r="Y1659" s="6">
        <f>Tabella1[[#This Row],[TOT. MINUTI]]-Tabella1[[#This Row],[FERMO MACCHINA]]</f>
        <v>290</v>
      </c>
      <c r="Z1659" s="6">
        <f>ROUNDDOWN(Tabella1[[#This Row],[DIFFERENZA EFFETTIVA - SCARTI]]/Tabella1[[#This Row],[TEMPO EFFETTIVO]]*60,0)</f>
        <v>98</v>
      </c>
      <c r="AA1659" t="s">
        <v>66</v>
      </c>
    </row>
    <row r="1660" spans="1:27" x14ac:dyDescent="0.25">
      <c r="A1660" s="1">
        <v>44805</v>
      </c>
      <c r="B1660">
        <v>2</v>
      </c>
      <c r="C1660" s="6" t="str">
        <f>VLOOKUP(Tabella1[[#This Row],[COD. OPERATORE]],Tabella3[],2,FALSE)</f>
        <v>DAVIDE</v>
      </c>
      <c r="D1660" t="s">
        <v>74</v>
      </c>
      <c r="E1660" t="s">
        <v>182</v>
      </c>
      <c r="F1660">
        <v>22</v>
      </c>
      <c r="G1660" s="6" t="str">
        <f>VLOOKUP(Tabella1[[#This Row],[COD. MACCHINA]],Tabella35[],2,FALSE)</f>
        <v>LASER VIOLA</v>
      </c>
      <c r="H1660">
        <v>2947</v>
      </c>
      <c r="I1660">
        <v>3227</v>
      </c>
      <c r="J1660" s="6">
        <f>Tabella1[[#This Row],[ASS. FINALI]]-Tabella1[[#This Row],[ASS.INIZIALI]]</f>
        <v>280</v>
      </c>
      <c r="K1660" t="s">
        <v>20</v>
      </c>
      <c r="M1660" s="6">
        <f>ROUNDDOWN(IF(Tabella1[[#This Row],[DOPPIO OPERATORE '[SI/NO']]]="SI",Tabella1[[#This Row],[DIFFERENZA]]/2,Tabella1[[#This Row],[DIFFERENZA]]),0)</f>
        <v>280</v>
      </c>
      <c r="O1660" s="6">
        <f>Tabella1[[#This Row],[DIFFERENZA EFFETTIVA SE DOPPIO OPERATORE]]-Tabella1[[#This Row],[SCARTI]]</f>
        <v>280</v>
      </c>
      <c r="P1660" s="4">
        <v>0.33333333333333331</v>
      </c>
      <c r="Q1660" s="4">
        <v>0.45833333333333331</v>
      </c>
      <c r="R1660" s="5">
        <f>Tabella1[[#This Row],[ORA FINE MATTINA]]-Tabella1[[#This Row],[ORA INIZIO MATTINA]]</f>
        <v>0.125</v>
      </c>
      <c r="S1660" s="4"/>
      <c r="T1660" s="4"/>
      <c r="U1660" s="5">
        <f>Tabella1[[#This Row],[ORA FINE POMERIGGIO]]-Tabella1[[#This Row],[ORA INIZIO POMERIGGIO]]</f>
        <v>0</v>
      </c>
      <c r="V1660" s="5">
        <f>Tabella1[[#This Row],[TOT. TEMPO POMERIGGIO]]+Tabella1[[#This Row],[TOT. TEMPO MATTINA]]</f>
        <v>0.125</v>
      </c>
      <c r="W1660" s="7">
        <f>((HOUR(Tabella1[[#This Row],[TOT. ORE]])*60)+MINUTE(Tabella1[[#This Row],[TOT. ORE]]))</f>
        <v>180</v>
      </c>
      <c r="Y1660" s="6">
        <f>Tabella1[[#This Row],[TOT. MINUTI]]-Tabella1[[#This Row],[FERMO MACCHINA]]</f>
        <v>180</v>
      </c>
      <c r="Z1660" s="6">
        <f>ROUNDDOWN(Tabella1[[#This Row],[DIFFERENZA EFFETTIVA - SCARTI]]/Tabella1[[#This Row],[TEMPO EFFETTIVO]]*60,0)</f>
        <v>93</v>
      </c>
    </row>
    <row r="1661" spans="1:27" x14ac:dyDescent="0.25">
      <c r="A1661" s="1">
        <v>44805</v>
      </c>
      <c r="B1661">
        <v>2</v>
      </c>
      <c r="C1661" s="6" t="str">
        <f>VLOOKUP(Tabella1[[#This Row],[COD. OPERATORE]],Tabella3[],2,FALSE)</f>
        <v>DAVIDE</v>
      </c>
      <c r="D1661" t="s">
        <v>74</v>
      </c>
      <c r="E1661" t="s">
        <v>327</v>
      </c>
      <c r="F1661">
        <v>4</v>
      </c>
      <c r="G1661" s="6" t="str">
        <f>VLOOKUP(Tabella1[[#This Row],[COD. MACCHINA]],Tabella35[],2,FALSE)</f>
        <v>LASER VERDE</v>
      </c>
      <c r="H1661">
        <v>3815</v>
      </c>
      <c r="I1661">
        <v>4286</v>
      </c>
      <c r="J1661" s="6">
        <f>Tabella1[[#This Row],[ASS. FINALI]]-Tabella1[[#This Row],[ASS.INIZIALI]]</f>
        <v>471</v>
      </c>
      <c r="K1661" t="s">
        <v>20</v>
      </c>
      <c r="M1661" s="6">
        <f>ROUNDDOWN(IF(Tabella1[[#This Row],[DOPPIO OPERATORE '[SI/NO']]]="SI",Tabella1[[#This Row],[DIFFERENZA]]/2,Tabella1[[#This Row],[DIFFERENZA]]),0)</f>
        <v>471</v>
      </c>
      <c r="O1661" s="6">
        <f>Tabella1[[#This Row],[DIFFERENZA EFFETTIVA SE DOPPIO OPERATORE]]-Tabella1[[#This Row],[SCARTI]]</f>
        <v>471</v>
      </c>
      <c r="P1661" s="4">
        <v>0.33333333333333331</v>
      </c>
      <c r="Q1661" s="4">
        <v>0.5</v>
      </c>
      <c r="R1661" s="5">
        <f>Tabella1[[#This Row],[ORA FINE MATTINA]]-Tabella1[[#This Row],[ORA INIZIO MATTINA]]</f>
        <v>0.16666666666666669</v>
      </c>
      <c r="S1661" s="4"/>
      <c r="T1661" s="4"/>
      <c r="U1661" s="5">
        <f>Tabella1[[#This Row],[ORA FINE POMERIGGIO]]-Tabella1[[#This Row],[ORA INIZIO POMERIGGIO]]</f>
        <v>0</v>
      </c>
      <c r="V1661" s="5">
        <f>Tabella1[[#This Row],[TOT. TEMPO POMERIGGIO]]+Tabella1[[#This Row],[TOT. TEMPO MATTINA]]</f>
        <v>0.16666666666666669</v>
      </c>
      <c r="W1661" s="7">
        <f>((HOUR(Tabella1[[#This Row],[TOT. ORE]])*60)+MINUTE(Tabella1[[#This Row],[TOT. ORE]]))</f>
        <v>240</v>
      </c>
      <c r="Y1661" s="6">
        <f>Tabella1[[#This Row],[TOT. MINUTI]]-Tabella1[[#This Row],[FERMO MACCHINA]]</f>
        <v>240</v>
      </c>
      <c r="Z1661" s="6">
        <f>ROUNDDOWN(Tabella1[[#This Row],[DIFFERENZA EFFETTIVA - SCARTI]]/Tabella1[[#This Row],[TEMPO EFFETTIVO]]*60,0)</f>
        <v>117</v>
      </c>
    </row>
    <row r="1662" spans="1:27" x14ac:dyDescent="0.25">
      <c r="A1662" s="1">
        <v>44713</v>
      </c>
      <c r="B1662">
        <v>2</v>
      </c>
      <c r="C1662" s="6" t="str">
        <f>VLOOKUP(Tabella1[[#This Row],[COD. OPERATORE]],Tabella3[],2,FALSE)</f>
        <v>DAVIDE</v>
      </c>
      <c r="D1662" t="s">
        <v>56</v>
      </c>
      <c r="E1662" t="s">
        <v>71</v>
      </c>
      <c r="F1662" t="s">
        <v>64</v>
      </c>
      <c r="G1662" s="6" t="str">
        <f>VLOOKUP(Tabella1[[#This Row],[COD. MACCHINA]],Tabella35[],2,FALSE)</f>
        <v>MANUALE</v>
      </c>
      <c r="H1662">
        <v>1080</v>
      </c>
      <c r="I1662">
        <v>1375</v>
      </c>
      <c r="J1662" s="6">
        <f>Tabella1[[#This Row],[ASS. FINALI]]-Tabella1[[#This Row],[ASS.INIZIALI]]</f>
        <v>295</v>
      </c>
      <c r="K1662" t="s">
        <v>58</v>
      </c>
      <c r="L1662">
        <v>2</v>
      </c>
      <c r="M1662" s="6">
        <f>ROUNDDOWN(IF(Tabella1[[#This Row],[DOPPIO OPERATORE '[SI/NO']]]="SI",Tabella1[[#This Row],[DIFFERENZA]]/2,Tabella1[[#This Row],[DIFFERENZA]]),0)</f>
        <v>147</v>
      </c>
      <c r="O1662" s="6">
        <f>Tabella1[[#This Row],[DIFFERENZA EFFETTIVA SE DOPPIO OPERATORE]]-Tabella1[[#This Row],[SCARTI]]</f>
        <v>147</v>
      </c>
      <c r="P1662" s="4">
        <v>0.58333333333333337</v>
      </c>
      <c r="Q1662" s="4">
        <v>0.75</v>
      </c>
      <c r="R1662" s="5">
        <f>Tabella1[[#This Row],[ORA FINE MATTINA]]-Tabella1[[#This Row],[ORA INIZIO MATTINA]]</f>
        <v>0.16666666666666663</v>
      </c>
      <c r="S1662" s="4"/>
      <c r="T1662" s="4"/>
      <c r="U1662" s="5">
        <f>Tabella1[[#This Row],[ORA FINE POMERIGGIO]]-Tabella1[[#This Row],[ORA INIZIO POMERIGGIO]]</f>
        <v>0</v>
      </c>
      <c r="V1662" s="5">
        <f>Tabella1[[#This Row],[TOT. TEMPO POMERIGGIO]]+Tabella1[[#This Row],[TOT. TEMPO MATTINA]]</f>
        <v>0.16666666666666663</v>
      </c>
      <c r="W1662" s="7">
        <f>((HOUR(Tabella1[[#This Row],[TOT. ORE]])*60)+MINUTE(Tabella1[[#This Row],[TOT. ORE]]))</f>
        <v>240</v>
      </c>
      <c r="Y1662" s="6">
        <f>Tabella1[[#This Row],[TOT. MINUTI]]-Tabella1[[#This Row],[FERMO MACCHINA]]</f>
        <v>240</v>
      </c>
      <c r="Z1662" s="6">
        <f>ROUNDDOWN(Tabella1[[#This Row],[DIFFERENZA EFFETTIVA - SCARTI]]/Tabella1[[#This Row],[TEMPO EFFETTIVO]]*60,0)</f>
        <v>36</v>
      </c>
    </row>
    <row r="1663" spans="1:27" x14ac:dyDescent="0.25">
      <c r="A1663" s="1">
        <v>44806</v>
      </c>
      <c r="B1663">
        <v>2</v>
      </c>
      <c r="C1663" s="6" t="str">
        <f>VLOOKUP(Tabella1[[#This Row],[COD. OPERATORE]],Tabella3[],2,FALSE)</f>
        <v>DAVIDE</v>
      </c>
      <c r="D1663" t="s">
        <v>56</v>
      </c>
      <c r="E1663" t="s">
        <v>71</v>
      </c>
      <c r="F1663" t="s">
        <v>64</v>
      </c>
      <c r="G1663" s="6" t="str">
        <f>VLOOKUP(Tabella1[[#This Row],[COD. MACCHINA]],Tabella35[],2,FALSE)</f>
        <v>MANUALE</v>
      </c>
      <c r="H1663">
        <v>129</v>
      </c>
      <c r="I1663">
        <v>750</v>
      </c>
      <c r="J1663" s="6">
        <f>Tabella1[[#This Row],[ASS. FINALI]]-Tabella1[[#This Row],[ASS.INIZIALI]]</f>
        <v>621</v>
      </c>
      <c r="K1663" t="s">
        <v>58</v>
      </c>
      <c r="L1663">
        <v>1</v>
      </c>
      <c r="M1663" s="6">
        <f>ROUNDDOWN(IF(Tabella1[[#This Row],[DOPPIO OPERATORE '[SI/NO']]]="SI",Tabella1[[#This Row],[DIFFERENZA]]/2,Tabella1[[#This Row],[DIFFERENZA]]),0)</f>
        <v>310</v>
      </c>
      <c r="O1663" s="6">
        <f>Tabella1[[#This Row],[DIFFERENZA EFFETTIVA SE DOPPIO OPERATORE]]-Tabella1[[#This Row],[SCARTI]]</f>
        <v>310</v>
      </c>
      <c r="P1663" s="4">
        <v>0.33333333333333331</v>
      </c>
      <c r="Q1663" s="4">
        <v>0.5</v>
      </c>
      <c r="R1663" s="5">
        <f>Tabella1[[#This Row],[ORA FINE MATTINA]]-Tabella1[[#This Row],[ORA INIZIO MATTINA]]</f>
        <v>0.16666666666666669</v>
      </c>
      <c r="S1663" s="4"/>
      <c r="T1663" s="4"/>
      <c r="U1663" s="5">
        <f>Tabella1[[#This Row],[ORA FINE POMERIGGIO]]-Tabella1[[#This Row],[ORA INIZIO POMERIGGIO]]</f>
        <v>0</v>
      </c>
      <c r="V1663" s="5">
        <f>Tabella1[[#This Row],[TOT. TEMPO POMERIGGIO]]+Tabella1[[#This Row],[TOT. TEMPO MATTINA]]</f>
        <v>0.16666666666666669</v>
      </c>
      <c r="W1663" s="7">
        <f>((HOUR(Tabella1[[#This Row],[TOT. ORE]])*60)+MINUTE(Tabella1[[#This Row],[TOT. ORE]]))</f>
        <v>240</v>
      </c>
      <c r="Y1663" s="6">
        <f>Tabella1[[#This Row],[TOT. MINUTI]]-Tabella1[[#This Row],[FERMO MACCHINA]]</f>
        <v>240</v>
      </c>
      <c r="Z1663" s="6">
        <f>ROUNDDOWN(Tabella1[[#This Row],[DIFFERENZA EFFETTIVA - SCARTI]]/Tabella1[[#This Row],[TEMPO EFFETTIVO]]*60,0)</f>
        <v>77</v>
      </c>
      <c r="AA1663" t="s">
        <v>450</v>
      </c>
    </row>
    <row r="1664" spans="1:27" x14ac:dyDescent="0.25">
      <c r="A1664" s="1">
        <v>44806</v>
      </c>
      <c r="B1664">
        <v>2</v>
      </c>
      <c r="C1664" s="6" t="str">
        <f>VLOOKUP(Tabella1[[#This Row],[COD. OPERATORE]],Tabella3[],2,FALSE)</f>
        <v>DAVIDE</v>
      </c>
      <c r="D1664" t="s">
        <v>56</v>
      </c>
      <c r="E1664" t="s">
        <v>71</v>
      </c>
      <c r="F1664" t="s">
        <v>64</v>
      </c>
      <c r="G1664" s="6" t="str">
        <f>VLOOKUP(Tabella1[[#This Row],[COD. MACCHINA]],Tabella35[],2,FALSE)</f>
        <v>MANUALE</v>
      </c>
      <c r="H1664">
        <v>750</v>
      </c>
      <c r="I1664">
        <v>1000</v>
      </c>
      <c r="J1664" s="6">
        <f>Tabella1[[#This Row],[ASS. FINALI]]-Tabella1[[#This Row],[ASS.INIZIALI]]</f>
        <v>250</v>
      </c>
      <c r="K1664" t="s">
        <v>58</v>
      </c>
      <c r="L1664">
        <v>1</v>
      </c>
      <c r="M1664" s="6">
        <f>ROUNDDOWN(IF(Tabella1[[#This Row],[DOPPIO OPERATORE '[SI/NO']]]="SI",Tabella1[[#This Row],[DIFFERENZA]]/2,Tabella1[[#This Row],[DIFFERENZA]]),0)</f>
        <v>125</v>
      </c>
      <c r="O1664" s="6">
        <f>Tabella1[[#This Row],[DIFFERENZA EFFETTIVA SE DOPPIO OPERATORE]]-Tabella1[[#This Row],[SCARTI]]</f>
        <v>125</v>
      </c>
      <c r="P1664" s="4">
        <v>0.58333333333333337</v>
      </c>
      <c r="Q1664" s="4">
        <v>0.64583333333333337</v>
      </c>
      <c r="R1664" s="5">
        <f>Tabella1[[#This Row],[ORA FINE MATTINA]]-Tabella1[[#This Row],[ORA INIZIO MATTINA]]</f>
        <v>6.25E-2</v>
      </c>
      <c r="S1664" s="4"/>
      <c r="T1664" s="4"/>
      <c r="U1664" s="5">
        <f>Tabella1[[#This Row],[ORA FINE POMERIGGIO]]-Tabella1[[#This Row],[ORA INIZIO POMERIGGIO]]</f>
        <v>0</v>
      </c>
      <c r="V1664" s="5">
        <f>Tabella1[[#This Row],[TOT. TEMPO POMERIGGIO]]+Tabella1[[#This Row],[TOT. TEMPO MATTINA]]</f>
        <v>6.25E-2</v>
      </c>
      <c r="W1664" s="7">
        <f>((HOUR(Tabella1[[#This Row],[TOT. ORE]])*60)+MINUTE(Tabella1[[#This Row],[TOT. ORE]]))</f>
        <v>90</v>
      </c>
      <c r="Y1664" s="6">
        <f>Tabella1[[#This Row],[TOT. MINUTI]]-Tabella1[[#This Row],[FERMO MACCHINA]]</f>
        <v>90</v>
      </c>
      <c r="Z1664" s="6">
        <f>ROUNDDOWN(Tabella1[[#This Row],[DIFFERENZA EFFETTIVA - SCARTI]]/Tabella1[[#This Row],[TEMPO EFFETTIVO]]*60,0)</f>
        <v>83</v>
      </c>
    </row>
    <row r="1665" spans="1:27" x14ac:dyDescent="0.25">
      <c r="A1665" s="1">
        <v>44806</v>
      </c>
      <c r="B1665">
        <v>2</v>
      </c>
      <c r="C1665" s="6" t="str">
        <f>VLOOKUP(Tabella1[[#This Row],[COD. OPERATORE]],Tabella3[],2,FALSE)</f>
        <v>DAVIDE</v>
      </c>
      <c r="D1665" t="s">
        <v>56</v>
      </c>
      <c r="E1665" t="s">
        <v>530</v>
      </c>
      <c r="F1665" t="s">
        <v>64</v>
      </c>
      <c r="G1665" s="6" t="str">
        <f>VLOOKUP(Tabella1[[#This Row],[COD. MACCHINA]],Tabella35[],2,FALSE)</f>
        <v>MANUALE</v>
      </c>
      <c r="H1665">
        <v>0</v>
      </c>
      <c r="I1665">
        <v>250</v>
      </c>
      <c r="J1665" s="6">
        <f>Tabella1[[#This Row],[ASS. FINALI]]-Tabella1[[#This Row],[ASS.INIZIALI]]</f>
        <v>250</v>
      </c>
      <c r="K1665" t="s">
        <v>58</v>
      </c>
      <c r="L1665">
        <v>1</v>
      </c>
      <c r="M1665" s="6">
        <f>ROUNDDOWN(IF(Tabella1[[#This Row],[DOPPIO OPERATORE '[SI/NO']]]="SI",Tabella1[[#This Row],[DIFFERENZA]]/2,Tabella1[[#This Row],[DIFFERENZA]]),0)</f>
        <v>125</v>
      </c>
      <c r="O1665" s="6">
        <f>Tabella1[[#This Row],[DIFFERENZA EFFETTIVA SE DOPPIO OPERATORE]]-Tabella1[[#This Row],[SCARTI]]</f>
        <v>125</v>
      </c>
      <c r="P1665" s="4">
        <v>0.64583333333333337</v>
      </c>
      <c r="Q1665" s="4">
        <v>0.70833333333333337</v>
      </c>
      <c r="R1665" s="5">
        <f>Tabella1[[#This Row],[ORA FINE MATTINA]]-Tabella1[[#This Row],[ORA INIZIO MATTINA]]</f>
        <v>6.25E-2</v>
      </c>
      <c r="S1665" s="4"/>
      <c r="T1665" s="4"/>
      <c r="U1665" s="5">
        <f>Tabella1[[#This Row],[ORA FINE POMERIGGIO]]-Tabella1[[#This Row],[ORA INIZIO POMERIGGIO]]</f>
        <v>0</v>
      </c>
      <c r="V1665" s="5">
        <f>Tabella1[[#This Row],[TOT. TEMPO POMERIGGIO]]+Tabella1[[#This Row],[TOT. TEMPO MATTINA]]</f>
        <v>6.25E-2</v>
      </c>
      <c r="W1665" s="7">
        <f>((HOUR(Tabella1[[#This Row],[TOT. ORE]])*60)+MINUTE(Tabella1[[#This Row],[TOT. ORE]]))</f>
        <v>90</v>
      </c>
      <c r="Y1665" s="6">
        <f>Tabella1[[#This Row],[TOT. MINUTI]]-Tabella1[[#This Row],[FERMO MACCHINA]]</f>
        <v>90</v>
      </c>
      <c r="Z1665" s="6">
        <f>ROUNDDOWN(Tabella1[[#This Row],[DIFFERENZA EFFETTIVA - SCARTI]]/Tabella1[[#This Row],[TEMPO EFFETTIVO]]*60,0)</f>
        <v>83</v>
      </c>
      <c r="AA1665" t="s">
        <v>450</v>
      </c>
    </row>
    <row r="1666" spans="1:27" x14ac:dyDescent="0.25">
      <c r="A1666" s="1">
        <v>44806</v>
      </c>
      <c r="B1666">
        <v>2</v>
      </c>
      <c r="C1666" s="6" t="str">
        <f>VLOOKUP(Tabella1[[#This Row],[COD. OPERATORE]],Tabella3[],2,FALSE)</f>
        <v>DAVIDE</v>
      </c>
      <c r="D1666" t="s">
        <v>56</v>
      </c>
      <c r="E1666" t="s">
        <v>71</v>
      </c>
      <c r="F1666" t="s">
        <v>64</v>
      </c>
      <c r="G1666" s="6" t="str">
        <f>VLOOKUP(Tabella1[[#This Row],[COD. MACCHINA]],Tabella35[],2,FALSE)</f>
        <v>MANUALE</v>
      </c>
      <c r="H1666">
        <v>0</v>
      </c>
      <c r="I1666">
        <v>90</v>
      </c>
      <c r="J1666" s="6">
        <f>Tabella1[[#This Row],[ASS. FINALI]]-Tabella1[[#This Row],[ASS.INIZIALI]]</f>
        <v>90</v>
      </c>
      <c r="K1666" t="s">
        <v>20</v>
      </c>
      <c r="M1666" s="6">
        <f>ROUNDDOWN(IF(Tabella1[[#This Row],[DOPPIO OPERATORE '[SI/NO']]]="SI",Tabella1[[#This Row],[DIFFERENZA]]/2,Tabella1[[#This Row],[DIFFERENZA]]),0)</f>
        <v>90</v>
      </c>
      <c r="O1666" s="6">
        <f>Tabella1[[#This Row],[DIFFERENZA EFFETTIVA SE DOPPIO OPERATORE]]-Tabella1[[#This Row],[SCARTI]]</f>
        <v>90</v>
      </c>
      <c r="P1666" s="4">
        <v>0.33333333333333331</v>
      </c>
      <c r="Q1666" s="4">
        <v>0.47916666666666669</v>
      </c>
      <c r="R1666" s="5">
        <f>Tabella1[[#This Row],[ORA FINE MATTINA]]-Tabella1[[#This Row],[ORA INIZIO MATTINA]]</f>
        <v>0.14583333333333337</v>
      </c>
      <c r="S1666" s="4"/>
      <c r="T1666" s="4"/>
      <c r="U1666" s="5">
        <f>Tabella1[[#This Row],[ORA FINE POMERIGGIO]]-Tabella1[[#This Row],[ORA INIZIO POMERIGGIO]]</f>
        <v>0</v>
      </c>
      <c r="V1666" s="5">
        <f>Tabella1[[#This Row],[TOT. TEMPO POMERIGGIO]]+Tabella1[[#This Row],[TOT. TEMPO MATTINA]]</f>
        <v>0.14583333333333337</v>
      </c>
      <c r="W1666" s="7">
        <f>((HOUR(Tabella1[[#This Row],[TOT. ORE]])*60)+MINUTE(Tabella1[[#This Row],[TOT. ORE]]))</f>
        <v>210</v>
      </c>
      <c r="Y1666" s="6">
        <f>Tabella1[[#This Row],[TOT. MINUTI]]-Tabella1[[#This Row],[FERMO MACCHINA]]</f>
        <v>210</v>
      </c>
      <c r="Z1666" s="6">
        <f>ROUNDDOWN(Tabella1[[#This Row],[DIFFERENZA EFFETTIVA - SCARTI]]/Tabella1[[#This Row],[TEMPO EFFETTIVO]]*60,0)</f>
        <v>25</v>
      </c>
    </row>
    <row r="1667" spans="1:27" x14ac:dyDescent="0.25">
      <c r="A1667" s="1">
        <v>44809</v>
      </c>
      <c r="B1667">
        <v>2</v>
      </c>
      <c r="C1667" s="6" t="str">
        <f>VLOOKUP(Tabella1[[#This Row],[COD. OPERATORE]],Tabella3[],2,FALSE)</f>
        <v>DAVIDE</v>
      </c>
      <c r="D1667" t="s">
        <v>262</v>
      </c>
      <c r="E1667" t="s">
        <v>503</v>
      </c>
      <c r="F1667">
        <v>7</v>
      </c>
      <c r="G1667" s="6" t="str">
        <f>VLOOKUP(Tabella1[[#This Row],[COD. MACCHINA]],Tabella35[],2,FALSE)</f>
        <v>MSA matr.2316</v>
      </c>
      <c r="H1667">
        <v>2486868</v>
      </c>
      <c r="I1667">
        <v>2486939</v>
      </c>
      <c r="J1667" s="6">
        <f>Tabella1[[#This Row],[ASS. FINALI]]-Tabella1[[#This Row],[ASS.INIZIALI]]</f>
        <v>71</v>
      </c>
      <c r="K1667" t="s">
        <v>20</v>
      </c>
      <c r="M1667" s="6">
        <f>ROUNDDOWN(IF(Tabella1[[#This Row],[DOPPIO OPERATORE '[SI/NO']]]="SI",Tabella1[[#This Row],[DIFFERENZA]]/2,Tabella1[[#This Row],[DIFFERENZA]]),0)</f>
        <v>71</v>
      </c>
      <c r="O1667" s="6">
        <f>Tabella1[[#This Row],[DIFFERENZA EFFETTIVA SE DOPPIO OPERATORE]]-Tabella1[[#This Row],[SCARTI]]</f>
        <v>71</v>
      </c>
      <c r="P1667" s="4">
        <v>0.47916666666666669</v>
      </c>
      <c r="Q1667" s="4">
        <v>0.5</v>
      </c>
      <c r="R1667" s="5">
        <f>Tabella1[[#This Row],[ORA FINE MATTINA]]-Tabella1[[#This Row],[ORA INIZIO MATTINA]]</f>
        <v>2.0833333333333315E-2</v>
      </c>
      <c r="S1667" s="4"/>
      <c r="T1667" s="4"/>
      <c r="U1667" s="5">
        <f>Tabella1[[#This Row],[ORA FINE POMERIGGIO]]-Tabella1[[#This Row],[ORA INIZIO POMERIGGIO]]</f>
        <v>0</v>
      </c>
      <c r="V1667" s="5">
        <f>Tabella1[[#This Row],[TOT. TEMPO POMERIGGIO]]+Tabella1[[#This Row],[TOT. TEMPO MATTINA]]</f>
        <v>2.0833333333333315E-2</v>
      </c>
      <c r="W1667" s="7">
        <f>((HOUR(Tabella1[[#This Row],[TOT. ORE]])*60)+MINUTE(Tabella1[[#This Row],[TOT. ORE]]))</f>
        <v>30</v>
      </c>
      <c r="Y1667" s="6">
        <f>Tabella1[[#This Row],[TOT. MINUTI]]-Tabella1[[#This Row],[FERMO MACCHINA]]</f>
        <v>30</v>
      </c>
      <c r="Z1667" s="6">
        <f>ROUNDDOWN(Tabella1[[#This Row],[DIFFERENZA EFFETTIVA - SCARTI]]/Tabella1[[#This Row],[TEMPO EFFETTIVO]]*60,0)</f>
        <v>142</v>
      </c>
    </row>
    <row r="1668" spans="1:27" x14ac:dyDescent="0.25">
      <c r="A1668" s="1">
        <v>44809</v>
      </c>
      <c r="B1668">
        <v>2</v>
      </c>
      <c r="C1668" s="6" t="str">
        <f>VLOOKUP(Tabella1[[#This Row],[COD. OPERATORE]],Tabella3[],2,FALSE)</f>
        <v>DAVIDE</v>
      </c>
      <c r="D1668" t="s">
        <v>262</v>
      </c>
      <c r="E1668" t="s">
        <v>503</v>
      </c>
      <c r="F1668">
        <v>7</v>
      </c>
      <c r="G1668" s="6" t="str">
        <f>VLOOKUP(Tabella1[[#This Row],[COD. MACCHINA]],Tabella35[],2,FALSE)</f>
        <v>MSA matr.2316</v>
      </c>
      <c r="H1668">
        <v>2486939</v>
      </c>
      <c r="I1668">
        <v>2487171</v>
      </c>
      <c r="J1668" s="6">
        <f>Tabella1[[#This Row],[ASS. FINALI]]-Tabella1[[#This Row],[ASS.INIZIALI]]</f>
        <v>232</v>
      </c>
      <c r="K1668" t="s">
        <v>20</v>
      </c>
      <c r="M1668" s="6">
        <f>ROUNDDOWN(IF(Tabella1[[#This Row],[DOPPIO OPERATORE '[SI/NO']]]="SI",Tabella1[[#This Row],[DIFFERENZA]]/2,Tabella1[[#This Row],[DIFFERENZA]]),0)</f>
        <v>232</v>
      </c>
      <c r="O1668" s="6">
        <f>Tabella1[[#This Row],[DIFFERENZA EFFETTIVA SE DOPPIO OPERATORE]]-Tabella1[[#This Row],[SCARTI]]</f>
        <v>232</v>
      </c>
      <c r="P1668" s="4">
        <v>0.58333333333333337</v>
      </c>
      <c r="Q1668" s="4">
        <v>0.64583333333333337</v>
      </c>
      <c r="R1668" s="5">
        <f>Tabella1[[#This Row],[ORA FINE MATTINA]]-Tabella1[[#This Row],[ORA INIZIO MATTINA]]</f>
        <v>6.25E-2</v>
      </c>
      <c r="S1668" s="4"/>
      <c r="T1668" s="4"/>
      <c r="U1668" s="5">
        <f>Tabella1[[#This Row],[ORA FINE POMERIGGIO]]-Tabella1[[#This Row],[ORA INIZIO POMERIGGIO]]</f>
        <v>0</v>
      </c>
      <c r="V1668" s="5">
        <f>Tabella1[[#This Row],[TOT. TEMPO POMERIGGIO]]+Tabella1[[#This Row],[TOT. TEMPO MATTINA]]</f>
        <v>6.25E-2</v>
      </c>
      <c r="W1668" s="7">
        <f>((HOUR(Tabella1[[#This Row],[TOT. ORE]])*60)+MINUTE(Tabella1[[#This Row],[TOT. ORE]]))</f>
        <v>90</v>
      </c>
      <c r="Y1668" s="6">
        <f>Tabella1[[#This Row],[TOT. MINUTI]]-Tabella1[[#This Row],[FERMO MACCHINA]]</f>
        <v>90</v>
      </c>
      <c r="Z1668" s="6">
        <f>ROUNDDOWN(Tabella1[[#This Row],[DIFFERENZA EFFETTIVA - SCARTI]]/Tabella1[[#This Row],[TEMPO EFFETTIVO]]*60,0)</f>
        <v>154</v>
      </c>
    </row>
    <row r="1669" spans="1:27" x14ac:dyDescent="0.25">
      <c r="A1669" s="1">
        <v>44810</v>
      </c>
      <c r="B1669">
        <v>32</v>
      </c>
      <c r="C1669" s="6" t="str">
        <f>VLOOKUP(Tabella1[[#This Row],[COD. OPERATORE]],Tabella3[],2,FALSE)</f>
        <v>ALESSANDRA</v>
      </c>
      <c r="D1669" t="s">
        <v>56</v>
      </c>
      <c r="E1669" t="s">
        <v>188</v>
      </c>
      <c r="F1669" t="s">
        <v>64</v>
      </c>
      <c r="G1669" s="6" t="str">
        <f>VLOOKUP(Tabella1[[#This Row],[COD. MACCHINA]],Tabella35[],2,FALSE)</f>
        <v>MANUALE</v>
      </c>
      <c r="H1669">
        <v>50</v>
      </c>
      <c r="I1669">
        <v>190</v>
      </c>
      <c r="J1669" s="6">
        <f>Tabella1[[#This Row],[ASS. FINALI]]-Tabella1[[#This Row],[ASS.INIZIALI]]</f>
        <v>140</v>
      </c>
      <c r="K1669" t="s">
        <v>20</v>
      </c>
      <c r="M1669" s="6">
        <f>ROUNDDOWN(IF(Tabella1[[#This Row],[DOPPIO OPERATORE '[SI/NO']]]="SI",Tabella1[[#This Row],[DIFFERENZA]]/2,Tabella1[[#This Row],[DIFFERENZA]]),0)</f>
        <v>140</v>
      </c>
      <c r="O1669" s="6">
        <f>Tabella1[[#This Row],[DIFFERENZA EFFETTIVA SE DOPPIO OPERATORE]]-Tabella1[[#This Row],[SCARTI]]</f>
        <v>140</v>
      </c>
      <c r="P1669" s="4">
        <v>0.6875</v>
      </c>
      <c r="Q1669" s="4">
        <v>0.72916666666666663</v>
      </c>
      <c r="R1669" s="5">
        <f>Tabella1[[#This Row],[ORA FINE MATTINA]]-Tabella1[[#This Row],[ORA INIZIO MATTINA]]</f>
        <v>4.166666666666663E-2</v>
      </c>
      <c r="S1669" s="4"/>
      <c r="T1669" s="4"/>
      <c r="U1669" s="5">
        <f>Tabella1[[#This Row],[ORA FINE POMERIGGIO]]-Tabella1[[#This Row],[ORA INIZIO POMERIGGIO]]</f>
        <v>0</v>
      </c>
      <c r="V1669" s="5">
        <f>Tabella1[[#This Row],[TOT. TEMPO POMERIGGIO]]+Tabella1[[#This Row],[TOT. TEMPO MATTINA]]</f>
        <v>4.166666666666663E-2</v>
      </c>
      <c r="W1669" s="7">
        <f>((HOUR(Tabella1[[#This Row],[TOT. ORE]])*60)+MINUTE(Tabella1[[#This Row],[TOT. ORE]]))</f>
        <v>60</v>
      </c>
      <c r="Y1669" s="6">
        <f>Tabella1[[#This Row],[TOT. MINUTI]]-Tabella1[[#This Row],[FERMO MACCHINA]]</f>
        <v>60</v>
      </c>
      <c r="Z1669" s="6">
        <f>ROUNDDOWN(Tabella1[[#This Row],[DIFFERENZA EFFETTIVA - SCARTI]]/Tabella1[[#This Row],[TEMPO EFFETTIVO]]*60,0)</f>
        <v>140</v>
      </c>
    </row>
    <row r="1670" spans="1:27" x14ac:dyDescent="0.25">
      <c r="A1670" s="1">
        <v>44811</v>
      </c>
      <c r="B1670">
        <v>32</v>
      </c>
      <c r="C1670" s="6" t="str">
        <f>VLOOKUP(Tabella1[[#This Row],[COD. OPERATORE]],Tabella3[],2,FALSE)</f>
        <v>ALESSANDRA</v>
      </c>
      <c r="D1670" t="s">
        <v>56</v>
      </c>
      <c r="E1670" t="s">
        <v>339</v>
      </c>
      <c r="F1670" t="s">
        <v>64</v>
      </c>
      <c r="G1670" s="6" t="str">
        <f>VLOOKUP(Tabella1[[#This Row],[COD. MACCHINA]],Tabella35[],2,FALSE)</f>
        <v>MANUALE</v>
      </c>
      <c r="H1670">
        <v>1750</v>
      </c>
      <c r="I1670">
        <v>2000</v>
      </c>
      <c r="J1670" s="6">
        <f>Tabella1[[#This Row],[ASS. FINALI]]-Tabella1[[#This Row],[ASS.INIZIALI]]</f>
        <v>250</v>
      </c>
      <c r="K1670" t="s">
        <v>20</v>
      </c>
      <c r="M1670" s="6">
        <f>ROUNDDOWN(IF(Tabella1[[#This Row],[DOPPIO OPERATORE '[SI/NO']]]="SI",Tabella1[[#This Row],[DIFFERENZA]]/2,Tabella1[[#This Row],[DIFFERENZA]]),0)</f>
        <v>250</v>
      </c>
      <c r="O1670" s="6">
        <f>Tabella1[[#This Row],[DIFFERENZA EFFETTIVA SE DOPPIO OPERATORE]]-Tabella1[[#This Row],[SCARTI]]</f>
        <v>250</v>
      </c>
      <c r="P1670" s="4">
        <v>0.38541666666666669</v>
      </c>
      <c r="Q1670" s="4">
        <v>0.43055555555555558</v>
      </c>
      <c r="R1670" s="5">
        <f>Tabella1[[#This Row],[ORA FINE MATTINA]]-Tabella1[[#This Row],[ORA INIZIO MATTINA]]</f>
        <v>4.5138888888888895E-2</v>
      </c>
      <c r="S1670" s="4"/>
      <c r="T1670" s="4"/>
      <c r="U1670" s="5">
        <f>Tabella1[[#This Row],[ORA FINE POMERIGGIO]]-Tabella1[[#This Row],[ORA INIZIO POMERIGGIO]]</f>
        <v>0</v>
      </c>
      <c r="V1670" s="5">
        <f>Tabella1[[#This Row],[TOT. TEMPO POMERIGGIO]]+Tabella1[[#This Row],[TOT. TEMPO MATTINA]]</f>
        <v>4.5138888888888895E-2</v>
      </c>
      <c r="W1670" s="7">
        <f>((HOUR(Tabella1[[#This Row],[TOT. ORE]])*60)+MINUTE(Tabella1[[#This Row],[TOT. ORE]]))</f>
        <v>65</v>
      </c>
      <c r="Y1670" s="6">
        <f>Tabella1[[#This Row],[TOT. MINUTI]]-Tabella1[[#This Row],[FERMO MACCHINA]]</f>
        <v>65</v>
      </c>
      <c r="Z1670" s="6">
        <f>ROUNDDOWN(Tabella1[[#This Row],[DIFFERENZA EFFETTIVA - SCARTI]]/Tabella1[[#This Row],[TEMPO EFFETTIVO]]*60,0)</f>
        <v>230</v>
      </c>
      <c r="AA1670" t="s">
        <v>393</v>
      </c>
    </row>
    <row r="1671" spans="1:27" x14ac:dyDescent="0.25">
      <c r="A1671" s="1">
        <v>44811</v>
      </c>
      <c r="B1671">
        <v>32</v>
      </c>
      <c r="C1671" s="6" t="str">
        <f>VLOOKUP(Tabella1[[#This Row],[COD. OPERATORE]],Tabella3[],2,FALSE)</f>
        <v>ALESSANDRA</v>
      </c>
      <c r="D1671" t="s">
        <v>56</v>
      </c>
      <c r="E1671" t="s">
        <v>90</v>
      </c>
      <c r="F1671" t="s">
        <v>64</v>
      </c>
      <c r="G1671" s="6" t="str">
        <f>VLOOKUP(Tabella1[[#This Row],[COD. MACCHINA]],Tabella35[],2,FALSE)</f>
        <v>MANUALE</v>
      </c>
      <c r="H1671">
        <v>0</v>
      </c>
      <c r="I1671">
        <v>153</v>
      </c>
      <c r="J1671" s="6">
        <f>Tabella1[[#This Row],[ASS. FINALI]]-Tabella1[[#This Row],[ASS.INIZIALI]]</f>
        <v>153</v>
      </c>
      <c r="K1671" t="s">
        <v>20</v>
      </c>
      <c r="M1671" s="6">
        <f>ROUNDDOWN(IF(Tabella1[[#This Row],[DOPPIO OPERATORE '[SI/NO']]]="SI",Tabella1[[#This Row],[DIFFERENZA]]/2,Tabella1[[#This Row],[DIFFERENZA]]),0)</f>
        <v>153</v>
      </c>
      <c r="O1671" s="6">
        <f>Tabella1[[#This Row],[DIFFERENZA EFFETTIVA SE DOPPIO OPERATORE]]-Tabella1[[#This Row],[SCARTI]]</f>
        <v>153</v>
      </c>
      <c r="P1671" s="4">
        <v>0.4375</v>
      </c>
      <c r="Q1671" s="4">
        <v>0.5</v>
      </c>
      <c r="R1671" s="5">
        <f>Tabella1[[#This Row],[ORA FINE MATTINA]]-Tabella1[[#This Row],[ORA INIZIO MATTINA]]</f>
        <v>6.25E-2</v>
      </c>
      <c r="S1671" s="4"/>
      <c r="T1671" s="4"/>
      <c r="U1671" s="5">
        <f>Tabella1[[#This Row],[ORA FINE POMERIGGIO]]-Tabella1[[#This Row],[ORA INIZIO POMERIGGIO]]</f>
        <v>0</v>
      </c>
      <c r="V1671" s="5">
        <f>Tabella1[[#This Row],[TOT. TEMPO POMERIGGIO]]+Tabella1[[#This Row],[TOT. TEMPO MATTINA]]</f>
        <v>6.25E-2</v>
      </c>
      <c r="W1671" s="7">
        <f>((HOUR(Tabella1[[#This Row],[TOT. ORE]])*60)+MINUTE(Tabella1[[#This Row],[TOT. ORE]]))</f>
        <v>90</v>
      </c>
      <c r="Y1671" s="6">
        <f>Tabella1[[#This Row],[TOT. MINUTI]]-Tabella1[[#This Row],[FERMO MACCHINA]]</f>
        <v>90</v>
      </c>
      <c r="Z1671" s="6">
        <f>ROUNDDOWN(Tabella1[[#This Row],[DIFFERENZA EFFETTIVA - SCARTI]]/Tabella1[[#This Row],[TEMPO EFFETTIVO]]*60,0)</f>
        <v>102</v>
      </c>
    </row>
    <row r="1672" spans="1:27" x14ac:dyDescent="0.25">
      <c r="A1672" s="1">
        <v>44811</v>
      </c>
      <c r="B1672">
        <v>32</v>
      </c>
      <c r="C1672" s="6" t="str">
        <f>VLOOKUP(Tabella1[[#This Row],[COD. OPERATORE]],Tabella3[],2,FALSE)</f>
        <v>ALESSANDRA</v>
      </c>
      <c r="D1672" t="s">
        <v>76</v>
      </c>
      <c r="E1672" t="s">
        <v>327</v>
      </c>
      <c r="F1672">
        <v>4</v>
      </c>
      <c r="G1672" s="6" t="str">
        <f>VLOOKUP(Tabella1[[#This Row],[COD. MACCHINA]],Tabella35[],2,FALSE)</f>
        <v>LASER VERDE</v>
      </c>
      <c r="H1672">
        <v>8049</v>
      </c>
      <c r="I1672">
        <v>8531</v>
      </c>
      <c r="J1672" s="6">
        <f>Tabella1[[#This Row],[ASS. FINALI]]-Tabella1[[#This Row],[ASS.INIZIALI]]</f>
        <v>482</v>
      </c>
      <c r="K1672" t="s">
        <v>20</v>
      </c>
      <c r="M1672" s="6">
        <f>ROUNDDOWN(IF(Tabella1[[#This Row],[DOPPIO OPERATORE '[SI/NO']]]="SI",Tabella1[[#This Row],[DIFFERENZA]]/2,Tabella1[[#This Row],[DIFFERENZA]]),0)</f>
        <v>482</v>
      </c>
      <c r="O1672" s="6">
        <f>Tabella1[[#This Row],[DIFFERENZA EFFETTIVA SE DOPPIO OPERATORE]]-Tabella1[[#This Row],[SCARTI]]</f>
        <v>482</v>
      </c>
      <c r="P1672" s="4">
        <v>0.5625</v>
      </c>
      <c r="Q1672" s="4">
        <v>0.72916666666666663</v>
      </c>
      <c r="R1672" s="5">
        <f>Tabella1[[#This Row],[ORA FINE MATTINA]]-Tabella1[[#This Row],[ORA INIZIO MATTINA]]</f>
        <v>0.16666666666666663</v>
      </c>
      <c r="S1672" s="4"/>
      <c r="T1672" s="4"/>
      <c r="U1672" s="5">
        <f>Tabella1[[#This Row],[ORA FINE POMERIGGIO]]-Tabella1[[#This Row],[ORA INIZIO POMERIGGIO]]</f>
        <v>0</v>
      </c>
      <c r="V1672" s="5">
        <f>Tabella1[[#This Row],[TOT. TEMPO POMERIGGIO]]+Tabella1[[#This Row],[TOT. TEMPO MATTINA]]</f>
        <v>0.16666666666666663</v>
      </c>
      <c r="W1672" s="7">
        <f>((HOUR(Tabella1[[#This Row],[TOT. ORE]])*60)+MINUTE(Tabella1[[#This Row],[TOT. ORE]]))</f>
        <v>240</v>
      </c>
      <c r="Y1672" s="6">
        <f>Tabella1[[#This Row],[TOT. MINUTI]]-Tabella1[[#This Row],[FERMO MACCHINA]]</f>
        <v>240</v>
      </c>
      <c r="Z1672" s="6">
        <f>ROUNDDOWN(Tabella1[[#This Row],[DIFFERENZA EFFETTIVA - SCARTI]]/Tabella1[[#This Row],[TEMPO EFFETTIVO]]*60,0)</f>
        <v>120</v>
      </c>
    </row>
    <row r="1673" spans="1:27" x14ac:dyDescent="0.25">
      <c r="A1673" s="1">
        <v>44811</v>
      </c>
      <c r="B1673">
        <v>32</v>
      </c>
      <c r="C1673" s="6" t="str">
        <f>VLOOKUP(Tabella1[[#This Row],[COD. OPERATORE]],Tabella3[],2,FALSE)</f>
        <v>ALESSANDRA</v>
      </c>
      <c r="D1673" t="s">
        <v>74</v>
      </c>
      <c r="E1673" t="s">
        <v>344</v>
      </c>
      <c r="F1673">
        <v>22</v>
      </c>
      <c r="G1673" s="6" t="str">
        <f>VLOOKUP(Tabella1[[#This Row],[COD. MACCHINA]],Tabella35[],2,FALSE)</f>
        <v>LASER VIOLA</v>
      </c>
      <c r="H1673">
        <v>3812</v>
      </c>
      <c r="I1673">
        <v>4288</v>
      </c>
      <c r="J1673" s="6">
        <f>Tabella1[[#This Row],[ASS. FINALI]]-Tabella1[[#This Row],[ASS.INIZIALI]]</f>
        <v>476</v>
      </c>
      <c r="K1673" t="s">
        <v>20</v>
      </c>
      <c r="M1673" s="6">
        <f>ROUNDDOWN(IF(Tabella1[[#This Row],[DOPPIO OPERATORE '[SI/NO']]]="SI",Tabella1[[#This Row],[DIFFERENZA]]/2,Tabella1[[#This Row],[DIFFERENZA]]),0)</f>
        <v>476</v>
      </c>
      <c r="O1673" s="6">
        <f>Tabella1[[#This Row],[DIFFERENZA EFFETTIVA SE DOPPIO OPERATORE]]-Tabella1[[#This Row],[SCARTI]]</f>
        <v>476</v>
      </c>
      <c r="P1673" s="4">
        <v>0.5625</v>
      </c>
      <c r="Q1673" s="4">
        <v>0.72916666666666663</v>
      </c>
      <c r="R1673" s="5">
        <f>Tabella1[[#This Row],[ORA FINE MATTINA]]-Tabella1[[#This Row],[ORA INIZIO MATTINA]]</f>
        <v>0.16666666666666663</v>
      </c>
      <c r="S1673" s="4"/>
      <c r="T1673" s="4"/>
      <c r="U1673" s="5">
        <f>Tabella1[[#This Row],[ORA FINE POMERIGGIO]]-Tabella1[[#This Row],[ORA INIZIO POMERIGGIO]]</f>
        <v>0</v>
      </c>
      <c r="V1673" s="5">
        <f>Tabella1[[#This Row],[TOT. TEMPO POMERIGGIO]]+Tabella1[[#This Row],[TOT. TEMPO MATTINA]]</f>
        <v>0.16666666666666663</v>
      </c>
      <c r="W1673" s="7">
        <f>((HOUR(Tabella1[[#This Row],[TOT. ORE]])*60)+MINUTE(Tabella1[[#This Row],[TOT. ORE]]))</f>
        <v>240</v>
      </c>
      <c r="Y1673" s="6">
        <f>Tabella1[[#This Row],[TOT. MINUTI]]-Tabella1[[#This Row],[FERMO MACCHINA]]</f>
        <v>240</v>
      </c>
      <c r="Z1673" s="6">
        <f>ROUNDDOWN(Tabella1[[#This Row],[DIFFERENZA EFFETTIVA - SCARTI]]/Tabella1[[#This Row],[TEMPO EFFETTIVO]]*60,0)</f>
        <v>119</v>
      </c>
    </row>
    <row r="1674" spans="1:27" x14ac:dyDescent="0.25">
      <c r="A1674" s="1">
        <v>44817</v>
      </c>
      <c r="B1674">
        <v>32</v>
      </c>
      <c r="C1674" s="6" t="str">
        <f>VLOOKUP(Tabella1[[#This Row],[COD. OPERATORE]],Tabella3[],2,FALSE)</f>
        <v>ALESSANDRA</v>
      </c>
      <c r="D1674" t="s">
        <v>74</v>
      </c>
      <c r="E1674" t="s">
        <v>344</v>
      </c>
      <c r="F1674">
        <v>22</v>
      </c>
      <c r="G1674" s="6" t="str">
        <f>VLOOKUP(Tabella1[[#This Row],[COD. MACCHINA]],Tabella35[],2,FALSE)</f>
        <v>LASER VIOLA</v>
      </c>
      <c r="H1674">
        <v>5938</v>
      </c>
      <c r="I1674">
        <v>6838</v>
      </c>
      <c r="J1674" s="6">
        <f>Tabella1[[#This Row],[ASS. FINALI]]-Tabella1[[#This Row],[ASS.INIZIALI]]</f>
        <v>900</v>
      </c>
      <c r="K1674" t="s">
        <v>20</v>
      </c>
      <c r="M1674" s="6">
        <f>ROUNDDOWN(IF(Tabella1[[#This Row],[DOPPIO OPERATORE '[SI/NO']]]="SI",Tabella1[[#This Row],[DIFFERENZA]]/2,Tabella1[[#This Row],[DIFFERENZA]]),0)</f>
        <v>900</v>
      </c>
      <c r="O1674" s="6">
        <f>Tabella1[[#This Row],[DIFFERENZA EFFETTIVA SE DOPPIO OPERATORE]]-Tabella1[[#This Row],[SCARTI]]</f>
        <v>900</v>
      </c>
      <c r="P1674" s="4">
        <v>0.39583333333333331</v>
      </c>
      <c r="Q1674" s="4">
        <v>0.5</v>
      </c>
      <c r="R1674" s="5">
        <f>Tabella1[[#This Row],[ORA FINE MATTINA]]-Tabella1[[#This Row],[ORA INIZIO MATTINA]]</f>
        <v>0.10416666666666669</v>
      </c>
      <c r="S1674" s="4"/>
      <c r="T1674" s="4"/>
      <c r="U1674" s="5">
        <f>Tabella1[[#This Row],[ORA FINE POMERIGGIO]]-Tabella1[[#This Row],[ORA INIZIO POMERIGGIO]]</f>
        <v>0</v>
      </c>
      <c r="V1674" s="5">
        <f>Tabella1[[#This Row],[TOT. TEMPO POMERIGGIO]]+Tabella1[[#This Row],[TOT. TEMPO MATTINA]]</f>
        <v>0.10416666666666669</v>
      </c>
      <c r="W1674" s="7">
        <f>((HOUR(Tabella1[[#This Row],[TOT. ORE]])*60)+MINUTE(Tabella1[[#This Row],[TOT. ORE]]))</f>
        <v>150</v>
      </c>
      <c r="Y1674" s="6">
        <f>Tabella1[[#This Row],[TOT. MINUTI]]-Tabella1[[#This Row],[FERMO MACCHINA]]</f>
        <v>150</v>
      </c>
      <c r="Z1674" s="6">
        <f>ROUNDDOWN(Tabella1[[#This Row],[DIFFERENZA EFFETTIVA - SCARTI]]/Tabella1[[#This Row],[TEMPO EFFETTIVO]]*60,0)</f>
        <v>360</v>
      </c>
    </row>
    <row r="1675" spans="1:27" x14ac:dyDescent="0.25">
      <c r="A1675" s="1">
        <v>44817</v>
      </c>
      <c r="B1675">
        <v>32</v>
      </c>
      <c r="C1675" s="6" t="str">
        <f>VLOOKUP(Tabella1[[#This Row],[COD. OPERATORE]],Tabella3[],2,FALSE)</f>
        <v>ALESSANDRA</v>
      </c>
      <c r="D1675" t="s">
        <v>74</v>
      </c>
      <c r="E1675" t="s">
        <v>142</v>
      </c>
      <c r="F1675">
        <v>4</v>
      </c>
      <c r="G1675" s="6" t="str">
        <f>VLOOKUP(Tabella1[[#This Row],[COD. MACCHINA]],Tabella35[],2,FALSE)</f>
        <v>LASER VERDE</v>
      </c>
      <c r="H1675">
        <v>0</v>
      </c>
      <c r="I1675">
        <v>900</v>
      </c>
      <c r="J1675" s="6">
        <f>Tabella1[[#This Row],[ASS. FINALI]]-Tabella1[[#This Row],[ASS.INIZIALI]]</f>
        <v>900</v>
      </c>
      <c r="K1675" t="s">
        <v>20</v>
      </c>
      <c r="M1675" s="6">
        <f>ROUNDDOWN(IF(Tabella1[[#This Row],[DOPPIO OPERATORE '[SI/NO']]]="SI",Tabella1[[#This Row],[DIFFERENZA]]/2,Tabella1[[#This Row],[DIFFERENZA]]),0)</f>
        <v>900</v>
      </c>
      <c r="O1675" s="6">
        <f>Tabella1[[#This Row],[DIFFERENZA EFFETTIVA SE DOPPIO OPERATORE]]-Tabella1[[#This Row],[SCARTI]]</f>
        <v>900</v>
      </c>
      <c r="P1675" s="4">
        <v>0.5625</v>
      </c>
      <c r="Q1675" s="4">
        <v>0.72916666666666663</v>
      </c>
      <c r="R1675" s="5">
        <f>Tabella1[[#This Row],[ORA FINE MATTINA]]-Tabella1[[#This Row],[ORA INIZIO MATTINA]]</f>
        <v>0.16666666666666663</v>
      </c>
      <c r="S1675" s="4"/>
      <c r="T1675" s="4"/>
      <c r="U1675" s="5">
        <f>Tabella1[[#This Row],[ORA FINE POMERIGGIO]]-Tabella1[[#This Row],[ORA INIZIO POMERIGGIO]]</f>
        <v>0</v>
      </c>
      <c r="V1675" s="5">
        <f>Tabella1[[#This Row],[TOT. TEMPO POMERIGGIO]]+Tabella1[[#This Row],[TOT. TEMPO MATTINA]]</f>
        <v>0.16666666666666663</v>
      </c>
      <c r="W1675" s="7">
        <f>((HOUR(Tabella1[[#This Row],[TOT. ORE]])*60)+MINUTE(Tabella1[[#This Row],[TOT. ORE]]))</f>
        <v>240</v>
      </c>
      <c r="Y1675" s="6">
        <f>Tabella1[[#This Row],[TOT. MINUTI]]-Tabella1[[#This Row],[FERMO MACCHINA]]</f>
        <v>240</v>
      </c>
      <c r="Z1675" s="6">
        <f>ROUNDDOWN(Tabella1[[#This Row],[DIFFERENZA EFFETTIVA - SCARTI]]/Tabella1[[#This Row],[TEMPO EFFETTIVO]]*60,0)</f>
        <v>225</v>
      </c>
    </row>
    <row r="1676" spans="1:27" x14ac:dyDescent="0.25">
      <c r="A1676" s="1">
        <v>44805</v>
      </c>
      <c r="B1676">
        <v>32</v>
      </c>
      <c r="C1676" s="6" t="str">
        <f>VLOOKUP(Tabella1[[#This Row],[COD. OPERATORE]],Tabella3[],2,FALSE)</f>
        <v>ALESSANDRA</v>
      </c>
      <c r="D1676" t="s">
        <v>56</v>
      </c>
      <c r="E1676" t="s">
        <v>71</v>
      </c>
      <c r="F1676" t="s">
        <v>64</v>
      </c>
      <c r="G1676" s="6" t="str">
        <f>VLOOKUP(Tabella1[[#This Row],[COD. MACCHINA]],Tabella35[],2,FALSE)</f>
        <v>MANUALE</v>
      </c>
      <c r="H1676">
        <v>860</v>
      </c>
      <c r="I1676">
        <v>1000</v>
      </c>
      <c r="J1676" s="6">
        <f>Tabella1[[#This Row],[ASS. FINALI]]-Tabella1[[#This Row],[ASS.INIZIALI]]</f>
        <v>140</v>
      </c>
      <c r="K1676" t="s">
        <v>20</v>
      </c>
      <c r="M1676" s="6">
        <f>ROUNDDOWN(IF(Tabella1[[#This Row],[DOPPIO OPERATORE '[SI/NO']]]="SI",Tabella1[[#This Row],[DIFFERENZA]]/2,Tabella1[[#This Row],[DIFFERENZA]]),0)</f>
        <v>140</v>
      </c>
      <c r="O1676" s="6">
        <f>Tabella1[[#This Row],[DIFFERENZA EFFETTIVA SE DOPPIO OPERATORE]]-Tabella1[[#This Row],[SCARTI]]</f>
        <v>140</v>
      </c>
      <c r="P1676" s="4">
        <v>0.41666666666666669</v>
      </c>
      <c r="Q1676" s="4">
        <v>0.5</v>
      </c>
      <c r="R1676" s="5">
        <f>Tabella1[[#This Row],[ORA FINE MATTINA]]-Tabella1[[#This Row],[ORA INIZIO MATTINA]]</f>
        <v>8.3333333333333315E-2</v>
      </c>
      <c r="S1676" s="4"/>
      <c r="T1676" s="4"/>
      <c r="U1676" s="5">
        <f>Tabella1[[#This Row],[ORA FINE POMERIGGIO]]-Tabella1[[#This Row],[ORA INIZIO POMERIGGIO]]</f>
        <v>0</v>
      </c>
      <c r="V1676" s="5">
        <f>Tabella1[[#This Row],[TOT. TEMPO POMERIGGIO]]+Tabella1[[#This Row],[TOT. TEMPO MATTINA]]</f>
        <v>8.3333333333333315E-2</v>
      </c>
      <c r="W1676" s="7">
        <f>((HOUR(Tabella1[[#This Row],[TOT. ORE]])*60)+MINUTE(Tabella1[[#This Row],[TOT. ORE]]))</f>
        <v>120</v>
      </c>
      <c r="Y1676" s="6">
        <f>Tabella1[[#This Row],[TOT. MINUTI]]-Tabella1[[#This Row],[FERMO MACCHINA]]</f>
        <v>120</v>
      </c>
      <c r="Z1676" s="6">
        <f>ROUNDDOWN(Tabella1[[#This Row],[DIFFERENZA EFFETTIVA - SCARTI]]/Tabella1[[#This Row],[TEMPO EFFETTIVO]]*60,0)</f>
        <v>70</v>
      </c>
    </row>
    <row r="1677" spans="1:27" x14ac:dyDescent="0.25">
      <c r="A1677" s="1">
        <v>44806</v>
      </c>
      <c r="B1677">
        <v>32</v>
      </c>
      <c r="C1677" s="6" t="str">
        <f>VLOOKUP(Tabella1[[#This Row],[COD. OPERATORE]],Tabella3[],2,FALSE)</f>
        <v>ALESSANDRA</v>
      </c>
      <c r="D1677" t="s">
        <v>534</v>
      </c>
      <c r="E1677" t="s">
        <v>535</v>
      </c>
      <c r="F1677">
        <v>17</v>
      </c>
      <c r="G1677" s="6" t="str">
        <f>VLOOKUP(Tabella1[[#This Row],[COD. MACCHINA]],Tabella35[],2,FALSE)</f>
        <v>PRESSA RUOTE D.50</v>
      </c>
      <c r="H1677">
        <v>0</v>
      </c>
      <c r="I1677">
        <v>400</v>
      </c>
      <c r="J1677" s="6">
        <f>Tabella1[[#This Row],[ASS. FINALI]]-Tabella1[[#This Row],[ASS.INIZIALI]]</f>
        <v>400</v>
      </c>
      <c r="K1677" t="s">
        <v>20</v>
      </c>
      <c r="M1677" s="6">
        <f>ROUNDDOWN(IF(Tabella1[[#This Row],[DOPPIO OPERATORE '[SI/NO']]]="SI",Tabella1[[#This Row],[DIFFERENZA]]/2,Tabella1[[#This Row],[DIFFERENZA]]),0)</f>
        <v>400</v>
      </c>
      <c r="O1677" s="6">
        <f>Tabella1[[#This Row],[DIFFERENZA EFFETTIVA SE DOPPIO OPERATORE]]-Tabella1[[#This Row],[SCARTI]]</f>
        <v>400</v>
      </c>
      <c r="P1677" s="4">
        <v>0.61111111111111105</v>
      </c>
      <c r="Q1677" s="4">
        <v>0.72916666666666663</v>
      </c>
      <c r="R1677" s="5">
        <f>Tabella1[[#This Row],[ORA FINE MATTINA]]-Tabella1[[#This Row],[ORA INIZIO MATTINA]]</f>
        <v>0.11805555555555558</v>
      </c>
      <c r="S1677" s="4"/>
      <c r="T1677" s="4"/>
      <c r="U1677" s="5">
        <f>Tabella1[[#This Row],[ORA FINE POMERIGGIO]]-Tabella1[[#This Row],[ORA INIZIO POMERIGGIO]]</f>
        <v>0</v>
      </c>
      <c r="V1677" s="5">
        <f>Tabella1[[#This Row],[TOT. TEMPO POMERIGGIO]]+Tabella1[[#This Row],[TOT. TEMPO MATTINA]]</f>
        <v>0.11805555555555558</v>
      </c>
      <c r="W1677" s="7">
        <f>((HOUR(Tabella1[[#This Row],[TOT. ORE]])*60)+MINUTE(Tabella1[[#This Row],[TOT. ORE]]))</f>
        <v>170</v>
      </c>
      <c r="Y1677" s="6">
        <f>Tabella1[[#This Row],[TOT. MINUTI]]-Tabella1[[#This Row],[FERMO MACCHINA]]</f>
        <v>170</v>
      </c>
      <c r="Z1677" s="6">
        <f>ROUNDDOWN(Tabella1[[#This Row],[DIFFERENZA EFFETTIVA - SCARTI]]/Tabella1[[#This Row],[TEMPO EFFETTIVO]]*60,0)</f>
        <v>141</v>
      </c>
    </row>
    <row r="1678" spans="1:27" x14ac:dyDescent="0.25">
      <c r="A1678" s="1">
        <v>44806</v>
      </c>
      <c r="B1678">
        <v>32</v>
      </c>
      <c r="C1678" s="6" t="str">
        <f>VLOOKUP(Tabella1[[#This Row],[COD. OPERATORE]],Tabella3[],2,FALSE)</f>
        <v>ALESSANDRA</v>
      </c>
      <c r="D1678" t="s">
        <v>534</v>
      </c>
      <c r="E1678" t="s">
        <v>535</v>
      </c>
      <c r="F1678">
        <v>17</v>
      </c>
      <c r="G1678" s="6" t="str">
        <f>VLOOKUP(Tabella1[[#This Row],[COD. MACCHINA]],Tabella35[],2,FALSE)</f>
        <v>PRESSA RUOTE D.50</v>
      </c>
      <c r="H1678">
        <v>400</v>
      </c>
      <c r="I1678">
        <v>1860</v>
      </c>
      <c r="J1678" s="6">
        <f>Tabella1[[#This Row],[ASS. FINALI]]-Tabella1[[#This Row],[ASS.INIZIALI]]</f>
        <v>1460</v>
      </c>
      <c r="K1678" t="s">
        <v>20</v>
      </c>
      <c r="M1678" s="6">
        <f>ROUNDDOWN(IF(Tabella1[[#This Row],[DOPPIO OPERATORE '[SI/NO']]]="SI",Tabella1[[#This Row],[DIFFERENZA]]/2,Tabella1[[#This Row],[DIFFERENZA]]),0)</f>
        <v>1460</v>
      </c>
      <c r="O1678" s="6">
        <f>Tabella1[[#This Row],[DIFFERENZA EFFETTIVA SE DOPPIO OPERATORE]]-Tabella1[[#This Row],[SCARTI]]</f>
        <v>1460</v>
      </c>
      <c r="P1678" s="4">
        <v>0.33333333333333331</v>
      </c>
      <c r="Q1678" s="4">
        <v>0.5</v>
      </c>
      <c r="R1678" s="5">
        <f>Tabella1[[#This Row],[ORA FINE MATTINA]]-Tabella1[[#This Row],[ORA INIZIO MATTINA]]</f>
        <v>0.16666666666666669</v>
      </c>
      <c r="S1678" s="4">
        <v>0.5625</v>
      </c>
      <c r="T1678" s="4">
        <v>0.69791666666666663</v>
      </c>
      <c r="U1678" s="5">
        <f>Tabella1[[#This Row],[ORA FINE POMERIGGIO]]-Tabella1[[#This Row],[ORA INIZIO POMERIGGIO]]</f>
        <v>0.13541666666666663</v>
      </c>
      <c r="V1678" s="5">
        <f>Tabella1[[#This Row],[TOT. TEMPO POMERIGGIO]]+Tabella1[[#This Row],[TOT. TEMPO MATTINA]]</f>
        <v>0.30208333333333331</v>
      </c>
      <c r="W1678" s="7">
        <f>((HOUR(Tabella1[[#This Row],[TOT. ORE]])*60)+MINUTE(Tabella1[[#This Row],[TOT. ORE]]))</f>
        <v>435</v>
      </c>
      <c r="Y1678" s="6">
        <f>Tabella1[[#This Row],[TOT. MINUTI]]-Tabella1[[#This Row],[FERMO MACCHINA]]</f>
        <v>435</v>
      </c>
      <c r="Z1678" s="6">
        <f>ROUNDDOWN(Tabella1[[#This Row],[DIFFERENZA EFFETTIVA - SCARTI]]/Tabella1[[#This Row],[TEMPO EFFETTIVO]]*60,0)</f>
        <v>201</v>
      </c>
      <c r="AA1678" t="s">
        <v>501</v>
      </c>
    </row>
    <row r="1679" spans="1:27" x14ac:dyDescent="0.25">
      <c r="A1679" s="1">
        <v>44809</v>
      </c>
      <c r="B1679">
        <v>32</v>
      </c>
      <c r="C1679" s="6" t="str">
        <f>VLOOKUP(Tabella1[[#This Row],[COD. OPERATORE]],Tabella3[],2,FALSE)</f>
        <v>ALESSANDRA</v>
      </c>
      <c r="D1679" t="s">
        <v>56</v>
      </c>
      <c r="E1679" t="s">
        <v>71</v>
      </c>
      <c r="F1679">
        <v>0</v>
      </c>
      <c r="G1679" s="6" t="e">
        <f>VLOOKUP(Tabella1[[#This Row],[COD. MACCHINA]],Tabella35[],2,FALSE)</f>
        <v>#N/A</v>
      </c>
      <c r="H1679">
        <v>1200</v>
      </c>
      <c r="I1679">
        <v>1320</v>
      </c>
      <c r="J1679" s="6">
        <f>Tabella1[[#This Row],[ASS. FINALI]]-Tabella1[[#This Row],[ASS.INIZIALI]]</f>
        <v>120</v>
      </c>
      <c r="K1679" t="s">
        <v>20</v>
      </c>
      <c r="M1679" s="6">
        <f>ROUNDDOWN(IF(Tabella1[[#This Row],[DOPPIO OPERATORE '[SI/NO']]]="SI",Tabella1[[#This Row],[DIFFERENZA]]/2,Tabella1[[#This Row],[DIFFERENZA]]),0)</f>
        <v>120</v>
      </c>
      <c r="O1679" s="6">
        <f>Tabella1[[#This Row],[DIFFERENZA EFFETTIVA SE DOPPIO OPERATORE]]-Tabella1[[#This Row],[SCARTI]]</f>
        <v>120</v>
      </c>
      <c r="P1679" s="4">
        <v>0.70833333333333337</v>
      </c>
      <c r="Q1679" s="4">
        <v>0.72916666666666663</v>
      </c>
      <c r="R1679" s="5">
        <f>Tabella1[[#This Row],[ORA FINE MATTINA]]-Tabella1[[#This Row],[ORA INIZIO MATTINA]]</f>
        <v>2.0833333333333259E-2</v>
      </c>
      <c r="S1679" s="4"/>
      <c r="T1679" s="4"/>
      <c r="U1679" s="5">
        <f>Tabella1[[#This Row],[ORA FINE POMERIGGIO]]-Tabella1[[#This Row],[ORA INIZIO POMERIGGIO]]</f>
        <v>0</v>
      </c>
      <c r="V1679" s="5">
        <f>Tabella1[[#This Row],[TOT. TEMPO POMERIGGIO]]+Tabella1[[#This Row],[TOT. TEMPO MATTINA]]</f>
        <v>2.0833333333333259E-2</v>
      </c>
      <c r="W1679" s="7">
        <f>((HOUR(Tabella1[[#This Row],[TOT. ORE]])*60)+MINUTE(Tabella1[[#This Row],[TOT. ORE]]))</f>
        <v>30</v>
      </c>
      <c r="Y1679" s="6">
        <f>Tabella1[[#This Row],[TOT. MINUTI]]-Tabella1[[#This Row],[FERMO MACCHINA]]</f>
        <v>30</v>
      </c>
      <c r="Z1679" s="6">
        <f>ROUNDDOWN(Tabella1[[#This Row],[DIFFERENZA EFFETTIVA - SCARTI]]/Tabella1[[#This Row],[TEMPO EFFETTIVO]]*60,0)</f>
        <v>240</v>
      </c>
    </row>
    <row r="1680" spans="1:27" x14ac:dyDescent="0.25">
      <c r="A1680" s="1">
        <v>44810</v>
      </c>
      <c r="B1680">
        <v>32</v>
      </c>
      <c r="C1680" s="6" t="str">
        <f>VLOOKUP(Tabella1[[#This Row],[COD. OPERATORE]],Tabella3[],2,FALSE)</f>
        <v>ALESSANDRA</v>
      </c>
      <c r="D1680" t="s">
        <v>56</v>
      </c>
      <c r="E1680" t="s">
        <v>536</v>
      </c>
      <c r="F1680" t="s">
        <v>64</v>
      </c>
      <c r="G1680" s="6" t="str">
        <f>VLOOKUP(Tabella1[[#This Row],[COD. MACCHINA]],Tabella35[],2,FALSE)</f>
        <v>MANUALE</v>
      </c>
      <c r="H1680">
        <v>1320</v>
      </c>
      <c r="I1680">
        <v>1500</v>
      </c>
      <c r="J1680" s="6">
        <f>Tabella1[[#This Row],[ASS. FINALI]]-Tabella1[[#This Row],[ASS.INIZIALI]]</f>
        <v>180</v>
      </c>
      <c r="K1680" t="s">
        <v>20</v>
      </c>
      <c r="M1680" s="6">
        <f>ROUNDDOWN(IF(Tabella1[[#This Row],[DOPPIO OPERATORE '[SI/NO']]]="SI",Tabella1[[#This Row],[DIFFERENZA]]/2,Tabella1[[#This Row],[DIFFERENZA]]),0)</f>
        <v>180</v>
      </c>
      <c r="O1680" s="6">
        <f>Tabella1[[#This Row],[DIFFERENZA EFFETTIVA SE DOPPIO OPERATORE]]-Tabella1[[#This Row],[SCARTI]]</f>
        <v>180</v>
      </c>
      <c r="P1680" s="4">
        <v>0.33333333333333331</v>
      </c>
      <c r="Q1680" s="4">
        <v>0.43055555555555558</v>
      </c>
      <c r="R1680" s="5">
        <f>Tabella1[[#This Row],[ORA FINE MATTINA]]-Tabella1[[#This Row],[ORA INIZIO MATTINA]]</f>
        <v>9.7222222222222265E-2</v>
      </c>
      <c r="S1680" s="4"/>
      <c r="T1680" s="4"/>
      <c r="U1680" s="5">
        <f>Tabella1[[#This Row],[ORA FINE POMERIGGIO]]-Tabella1[[#This Row],[ORA INIZIO POMERIGGIO]]</f>
        <v>0</v>
      </c>
      <c r="V1680" s="5">
        <f>Tabella1[[#This Row],[TOT. TEMPO POMERIGGIO]]+Tabella1[[#This Row],[TOT. TEMPO MATTINA]]</f>
        <v>9.7222222222222265E-2</v>
      </c>
      <c r="W1680" s="7">
        <f>((HOUR(Tabella1[[#This Row],[TOT. ORE]])*60)+MINUTE(Tabella1[[#This Row],[TOT. ORE]]))</f>
        <v>140</v>
      </c>
      <c r="Y1680" s="6">
        <f>Tabella1[[#This Row],[TOT. MINUTI]]-Tabella1[[#This Row],[FERMO MACCHINA]]</f>
        <v>140</v>
      </c>
      <c r="Z1680" s="6">
        <f>ROUNDDOWN(Tabella1[[#This Row],[DIFFERENZA EFFETTIVA - SCARTI]]/Tabella1[[#This Row],[TEMPO EFFETTIVO]]*60,0)</f>
        <v>77</v>
      </c>
    </row>
    <row r="1681" spans="1:27" x14ac:dyDescent="0.25">
      <c r="A1681" s="1">
        <v>44810</v>
      </c>
      <c r="B1681">
        <v>32</v>
      </c>
      <c r="C1681" s="6" t="str">
        <f>VLOOKUP(Tabella1[[#This Row],[COD. OPERATORE]],Tabella3[],2,FALSE)</f>
        <v>ALESSANDRA</v>
      </c>
      <c r="D1681" t="s">
        <v>56</v>
      </c>
      <c r="E1681" t="s">
        <v>536</v>
      </c>
      <c r="F1681" t="s">
        <v>64</v>
      </c>
      <c r="G1681" s="6" t="str">
        <f>VLOOKUP(Tabella1[[#This Row],[COD. MACCHINA]],Tabella35[],2,FALSE)</f>
        <v>MANUALE</v>
      </c>
      <c r="H1681">
        <v>0</v>
      </c>
      <c r="I1681">
        <v>50</v>
      </c>
      <c r="J1681" s="6">
        <f>Tabella1[[#This Row],[ASS. FINALI]]-Tabella1[[#This Row],[ASS.INIZIALI]]</f>
        <v>50</v>
      </c>
      <c r="K1681" t="s">
        <v>20</v>
      </c>
      <c r="M1681" s="6">
        <f>ROUNDDOWN(IF(Tabella1[[#This Row],[DOPPIO OPERATORE '[SI/NO']]]="SI",Tabella1[[#This Row],[DIFFERENZA]]/2,Tabella1[[#This Row],[DIFFERENZA]]),0)</f>
        <v>50</v>
      </c>
      <c r="O1681" s="6">
        <f>Tabella1[[#This Row],[DIFFERENZA EFFETTIVA SE DOPPIO OPERATORE]]-Tabella1[[#This Row],[SCARTI]]</f>
        <v>50</v>
      </c>
      <c r="P1681" s="4">
        <v>0.43055555555555558</v>
      </c>
      <c r="Q1681" s="4">
        <v>0.5</v>
      </c>
      <c r="R1681" s="5">
        <f>Tabella1[[#This Row],[ORA FINE MATTINA]]-Tabella1[[#This Row],[ORA INIZIO MATTINA]]</f>
        <v>6.944444444444442E-2</v>
      </c>
      <c r="S1681" s="4"/>
      <c r="T1681" s="4"/>
      <c r="U1681" s="5">
        <f>Tabella1[[#This Row],[ORA FINE POMERIGGIO]]-Tabella1[[#This Row],[ORA INIZIO POMERIGGIO]]</f>
        <v>0</v>
      </c>
      <c r="V1681" s="5">
        <f>Tabella1[[#This Row],[TOT. TEMPO POMERIGGIO]]+Tabella1[[#This Row],[TOT. TEMPO MATTINA]]</f>
        <v>6.944444444444442E-2</v>
      </c>
      <c r="W1681" s="7">
        <f>((HOUR(Tabella1[[#This Row],[TOT. ORE]])*60)+MINUTE(Tabella1[[#This Row],[TOT. ORE]]))</f>
        <v>100</v>
      </c>
      <c r="Y1681" s="6">
        <f>Tabella1[[#This Row],[TOT. MINUTI]]-Tabella1[[#This Row],[FERMO MACCHINA]]</f>
        <v>100</v>
      </c>
      <c r="Z1681" s="6">
        <f>ROUNDDOWN(Tabella1[[#This Row],[DIFFERENZA EFFETTIVA - SCARTI]]/Tabella1[[#This Row],[TEMPO EFFETTIVO]]*60,0)</f>
        <v>30</v>
      </c>
    </row>
    <row r="1682" spans="1:27" x14ac:dyDescent="0.25">
      <c r="A1682" s="1">
        <v>44809</v>
      </c>
      <c r="B1682">
        <v>2</v>
      </c>
      <c r="C1682" s="6" t="str">
        <f>VLOOKUP(Tabella1[[#This Row],[COD. OPERATORE]],Tabella3[],2,FALSE)</f>
        <v>DAVIDE</v>
      </c>
      <c r="D1682" t="s">
        <v>262</v>
      </c>
      <c r="E1682" t="s">
        <v>503</v>
      </c>
      <c r="F1682" t="s">
        <v>64</v>
      </c>
      <c r="G1682" s="6" t="str">
        <f>VLOOKUP(Tabella1[[#This Row],[COD. MACCHINA]],Tabella35[],2,FALSE)</f>
        <v>MANUALE</v>
      </c>
      <c r="H1682">
        <v>0</v>
      </c>
      <c r="I1682">
        <v>400</v>
      </c>
      <c r="J1682" s="6">
        <f>Tabella1[[#This Row],[ASS. FINALI]]-Tabella1[[#This Row],[ASS.INIZIALI]]</f>
        <v>400</v>
      </c>
      <c r="K1682" t="s">
        <v>20</v>
      </c>
      <c r="M1682" s="6">
        <f>ROUNDDOWN(IF(Tabella1[[#This Row],[DOPPIO OPERATORE '[SI/NO']]]="SI",Tabella1[[#This Row],[DIFFERENZA]]/2,Tabella1[[#This Row],[DIFFERENZA]]),0)</f>
        <v>400</v>
      </c>
      <c r="O1682" s="6">
        <f>Tabella1[[#This Row],[DIFFERENZA EFFETTIVA SE DOPPIO OPERATORE]]-Tabella1[[#This Row],[SCARTI]]</f>
        <v>400</v>
      </c>
      <c r="P1682" s="4">
        <v>0.64583333333333337</v>
      </c>
      <c r="Q1682" s="4">
        <v>0.75</v>
      </c>
      <c r="R1682" s="5">
        <f>Tabella1[[#This Row],[ORA FINE MATTINA]]-Tabella1[[#This Row],[ORA INIZIO MATTINA]]</f>
        <v>0.10416666666666663</v>
      </c>
      <c r="S1682" s="4"/>
      <c r="T1682" s="4"/>
      <c r="U1682" s="5">
        <f>Tabella1[[#This Row],[ORA FINE POMERIGGIO]]-Tabella1[[#This Row],[ORA INIZIO POMERIGGIO]]</f>
        <v>0</v>
      </c>
      <c r="V1682" s="5">
        <f>Tabella1[[#This Row],[TOT. TEMPO POMERIGGIO]]+Tabella1[[#This Row],[TOT. TEMPO MATTINA]]</f>
        <v>0.10416666666666663</v>
      </c>
      <c r="W1682" s="7">
        <f>((HOUR(Tabella1[[#This Row],[TOT. ORE]])*60)+MINUTE(Tabella1[[#This Row],[TOT. ORE]]))</f>
        <v>150</v>
      </c>
      <c r="Y1682" s="6">
        <f>Tabella1[[#This Row],[TOT. MINUTI]]-Tabella1[[#This Row],[FERMO MACCHINA]]</f>
        <v>150</v>
      </c>
      <c r="Z1682" s="6">
        <f>ROUNDDOWN(Tabella1[[#This Row],[DIFFERENZA EFFETTIVA - SCARTI]]/Tabella1[[#This Row],[TEMPO EFFETTIVO]]*60,0)</f>
        <v>160</v>
      </c>
      <c r="AA1682" t="s">
        <v>537</v>
      </c>
    </row>
    <row r="1683" spans="1:27" x14ac:dyDescent="0.25">
      <c r="A1683" s="1">
        <v>44810</v>
      </c>
      <c r="B1683">
        <v>2</v>
      </c>
      <c r="C1683" s="6" t="str">
        <f>VLOOKUP(Tabella1[[#This Row],[COD. OPERATORE]],Tabella3[],2,FALSE)</f>
        <v>DAVIDE</v>
      </c>
      <c r="D1683" t="s">
        <v>262</v>
      </c>
      <c r="E1683" t="s">
        <v>506</v>
      </c>
      <c r="F1683" t="s">
        <v>64</v>
      </c>
      <c r="G1683" s="6" t="str">
        <f>VLOOKUP(Tabella1[[#This Row],[COD. MACCHINA]],Tabella35[],2,FALSE)</f>
        <v>MANUALE</v>
      </c>
      <c r="H1683">
        <v>0</v>
      </c>
      <c r="I1683">
        <v>1700</v>
      </c>
      <c r="J1683" s="6">
        <f>Tabella1[[#This Row],[ASS. FINALI]]-Tabella1[[#This Row],[ASS.INIZIALI]]</f>
        <v>1700</v>
      </c>
      <c r="K1683" t="s">
        <v>20</v>
      </c>
      <c r="M1683" s="6">
        <f>ROUNDDOWN(IF(Tabella1[[#This Row],[DOPPIO OPERATORE '[SI/NO']]]="SI",Tabella1[[#This Row],[DIFFERENZA]]/2,Tabella1[[#This Row],[DIFFERENZA]]),0)</f>
        <v>1700</v>
      </c>
      <c r="O1683" s="6">
        <f>Tabella1[[#This Row],[DIFFERENZA EFFETTIVA SE DOPPIO OPERATORE]]-Tabella1[[#This Row],[SCARTI]]</f>
        <v>1700</v>
      </c>
      <c r="P1683" s="4">
        <v>0.45833333333333331</v>
      </c>
      <c r="Q1683" s="4">
        <v>0.5</v>
      </c>
      <c r="R1683" s="5">
        <f>Tabella1[[#This Row],[ORA FINE MATTINA]]-Tabella1[[#This Row],[ORA INIZIO MATTINA]]</f>
        <v>4.1666666666666685E-2</v>
      </c>
      <c r="S1683" s="4"/>
      <c r="T1683" s="4"/>
      <c r="U1683" s="5">
        <f>Tabella1[[#This Row],[ORA FINE POMERIGGIO]]-Tabella1[[#This Row],[ORA INIZIO POMERIGGIO]]</f>
        <v>0</v>
      </c>
      <c r="V1683" s="5">
        <f>Tabella1[[#This Row],[TOT. TEMPO POMERIGGIO]]+Tabella1[[#This Row],[TOT. TEMPO MATTINA]]</f>
        <v>4.1666666666666685E-2</v>
      </c>
      <c r="W1683" s="7">
        <f>((HOUR(Tabella1[[#This Row],[TOT. ORE]])*60)+MINUTE(Tabella1[[#This Row],[TOT. ORE]]))</f>
        <v>60</v>
      </c>
      <c r="Y1683" s="6">
        <f>Tabella1[[#This Row],[TOT. MINUTI]]-Tabella1[[#This Row],[FERMO MACCHINA]]</f>
        <v>60</v>
      </c>
      <c r="Z1683" s="6">
        <f>ROUNDDOWN(Tabella1[[#This Row],[DIFFERENZA EFFETTIVA - SCARTI]]/Tabella1[[#This Row],[TEMPO EFFETTIVO]]*60,0)</f>
        <v>1700</v>
      </c>
      <c r="AA1683" t="s">
        <v>537</v>
      </c>
    </row>
    <row r="1684" spans="1:27" x14ac:dyDescent="0.25">
      <c r="A1684" s="1">
        <v>44810</v>
      </c>
      <c r="B1684">
        <v>2</v>
      </c>
      <c r="C1684" s="6" t="str">
        <f>VLOOKUP(Tabella1[[#This Row],[COD. OPERATORE]],Tabella3[],2,FALSE)</f>
        <v>DAVIDE</v>
      </c>
      <c r="D1684" t="s">
        <v>56</v>
      </c>
      <c r="E1684" t="s">
        <v>339</v>
      </c>
      <c r="F1684" t="s">
        <v>64</v>
      </c>
      <c r="G1684" s="6" t="str">
        <f>VLOOKUP(Tabella1[[#This Row],[COD. MACCHINA]],Tabella35[],2,FALSE)</f>
        <v>MANUALE</v>
      </c>
      <c r="H1684">
        <v>500</v>
      </c>
      <c r="I1684">
        <v>1470</v>
      </c>
      <c r="J1684" s="6">
        <f>Tabella1[[#This Row],[ASS. FINALI]]-Tabella1[[#This Row],[ASS.INIZIALI]]</f>
        <v>970</v>
      </c>
      <c r="K1684" t="s">
        <v>20</v>
      </c>
      <c r="M1684" s="6">
        <f>ROUNDDOWN(IF(Tabella1[[#This Row],[DOPPIO OPERATORE '[SI/NO']]]="SI",Tabella1[[#This Row],[DIFFERENZA]]/2,Tabella1[[#This Row],[DIFFERENZA]]),0)</f>
        <v>970</v>
      </c>
      <c r="O1684" s="6">
        <f>Tabella1[[#This Row],[DIFFERENZA EFFETTIVA SE DOPPIO OPERATORE]]-Tabella1[[#This Row],[SCARTI]]</f>
        <v>970</v>
      </c>
      <c r="P1684" s="4">
        <v>0.58333333333333337</v>
      </c>
      <c r="Q1684" s="4">
        <v>0.75</v>
      </c>
      <c r="R1684" s="5">
        <f>Tabella1[[#This Row],[ORA FINE MATTINA]]-Tabella1[[#This Row],[ORA INIZIO MATTINA]]</f>
        <v>0.16666666666666663</v>
      </c>
      <c r="S1684" s="4"/>
      <c r="T1684" s="4"/>
      <c r="U1684" s="5">
        <f>Tabella1[[#This Row],[ORA FINE POMERIGGIO]]-Tabella1[[#This Row],[ORA INIZIO POMERIGGIO]]</f>
        <v>0</v>
      </c>
      <c r="V1684" s="5">
        <f>Tabella1[[#This Row],[TOT. TEMPO POMERIGGIO]]+Tabella1[[#This Row],[TOT. TEMPO MATTINA]]</f>
        <v>0.16666666666666663</v>
      </c>
      <c r="W1684" s="7">
        <f>((HOUR(Tabella1[[#This Row],[TOT. ORE]])*60)+MINUTE(Tabella1[[#This Row],[TOT. ORE]]))</f>
        <v>240</v>
      </c>
      <c r="Y1684" s="6">
        <f>Tabella1[[#This Row],[TOT. MINUTI]]-Tabella1[[#This Row],[FERMO MACCHINA]]</f>
        <v>240</v>
      </c>
      <c r="Z1684" s="6">
        <f>ROUNDDOWN(Tabella1[[#This Row],[DIFFERENZA EFFETTIVA - SCARTI]]/Tabella1[[#This Row],[TEMPO EFFETTIVO]]*60,0)</f>
        <v>242</v>
      </c>
    </row>
    <row r="1685" spans="1:27" x14ac:dyDescent="0.25">
      <c r="A1685" s="1">
        <v>44811</v>
      </c>
      <c r="B1685">
        <v>2</v>
      </c>
      <c r="C1685" s="6" t="str">
        <f>VLOOKUP(Tabella1[[#This Row],[COD. OPERATORE]],Tabella3[],2,FALSE)</f>
        <v>DAVIDE</v>
      </c>
      <c r="D1685" t="s">
        <v>262</v>
      </c>
      <c r="E1685" t="s">
        <v>506</v>
      </c>
      <c r="F1685" t="s">
        <v>64</v>
      </c>
      <c r="G1685" s="6" t="str">
        <f>VLOOKUP(Tabella1[[#This Row],[COD. MACCHINA]],Tabella35[],2,FALSE)</f>
        <v>MANUALE</v>
      </c>
      <c r="H1685">
        <v>0</v>
      </c>
      <c r="I1685">
        <v>3750</v>
      </c>
      <c r="J1685" s="6">
        <f>Tabella1[[#This Row],[ASS. FINALI]]-Tabella1[[#This Row],[ASS.INIZIALI]]</f>
        <v>3750</v>
      </c>
      <c r="K1685" t="s">
        <v>20</v>
      </c>
      <c r="M1685" s="6">
        <f>ROUNDDOWN(IF(Tabella1[[#This Row],[DOPPIO OPERATORE '[SI/NO']]]="SI",Tabella1[[#This Row],[DIFFERENZA]]/2,Tabella1[[#This Row],[DIFFERENZA]]),0)</f>
        <v>3750</v>
      </c>
      <c r="O1685" s="6">
        <f>Tabella1[[#This Row],[DIFFERENZA EFFETTIVA SE DOPPIO OPERATORE]]-Tabella1[[#This Row],[SCARTI]]</f>
        <v>3750</v>
      </c>
      <c r="P1685" s="4">
        <v>0.33333333333333331</v>
      </c>
      <c r="Q1685" s="4">
        <v>0.5</v>
      </c>
      <c r="R1685" s="5">
        <f>Tabella1[[#This Row],[ORA FINE MATTINA]]-Tabella1[[#This Row],[ORA INIZIO MATTINA]]</f>
        <v>0.16666666666666669</v>
      </c>
      <c r="S1685" s="4"/>
      <c r="T1685" s="4"/>
      <c r="U1685" s="5">
        <f>Tabella1[[#This Row],[ORA FINE POMERIGGIO]]-Tabella1[[#This Row],[ORA INIZIO POMERIGGIO]]</f>
        <v>0</v>
      </c>
      <c r="V1685" s="5">
        <f>Tabella1[[#This Row],[TOT. TEMPO POMERIGGIO]]+Tabella1[[#This Row],[TOT. TEMPO MATTINA]]</f>
        <v>0.16666666666666669</v>
      </c>
      <c r="W1685" s="7">
        <f>((HOUR(Tabella1[[#This Row],[TOT. ORE]])*60)+MINUTE(Tabella1[[#This Row],[TOT. ORE]]))</f>
        <v>240</v>
      </c>
      <c r="Y1685" s="6">
        <f>Tabella1[[#This Row],[TOT. MINUTI]]-Tabella1[[#This Row],[FERMO MACCHINA]]</f>
        <v>240</v>
      </c>
      <c r="Z1685" s="6">
        <f>ROUNDDOWN(Tabella1[[#This Row],[DIFFERENZA EFFETTIVA - SCARTI]]/Tabella1[[#This Row],[TEMPO EFFETTIVO]]*60,0)</f>
        <v>937</v>
      </c>
      <c r="AA1685" t="s">
        <v>537</v>
      </c>
    </row>
    <row r="1686" spans="1:27" x14ac:dyDescent="0.25">
      <c r="A1686" s="1">
        <v>44811</v>
      </c>
      <c r="B1686">
        <v>2</v>
      </c>
      <c r="C1686" s="6" t="str">
        <f>VLOOKUP(Tabella1[[#This Row],[COD. OPERATORE]],Tabella3[],2,FALSE)</f>
        <v>DAVIDE</v>
      </c>
      <c r="D1686" t="s">
        <v>262</v>
      </c>
      <c r="E1686" t="s">
        <v>506</v>
      </c>
      <c r="F1686" t="s">
        <v>64</v>
      </c>
      <c r="G1686" s="6" t="str">
        <f>VLOOKUP(Tabella1[[#This Row],[COD. MACCHINA]],Tabella35[],2,FALSE)</f>
        <v>MANUALE</v>
      </c>
      <c r="H1686">
        <v>0</v>
      </c>
      <c r="I1686">
        <v>1000</v>
      </c>
      <c r="J1686" s="6">
        <f>Tabella1[[#This Row],[ASS. FINALI]]-Tabella1[[#This Row],[ASS.INIZIALI]]</f>
        <v>1000</v>
      </c>
      <c r="K1686" t="s">
        <v>20</v>
      </c>
      <c r="M1686" s="6">
        <f>ROUNDDOWN(IF(Tabella1[[#This Row],[DOPPIO OPERATORE '[SI/NO']]]="SI",Tabella1[[#This Row],[DIFFERENZA]]/2,Tabella1[[#This Row],[DIFFERENZA]]),0)</f>
        <v>1000</v>
      </c>
      <c r="O1686" s="6">
        <f>Tabella1[[#This Row],[DIFFERENZA EFFETTIVA SE DOPPIO OPERATORE]]-Tabella1[[#This Row],[SCARTI]]</f>
        <v>1000</v>
      </c>
      <c r="P1686" s="4">
        <v>0.58333333333333337</v>
      </c>
      <c r="Q1686" s="4">
        <v>0.63541666666666663</v>
      </c>
      <c r="R1686" s="5">
        <f>Tabella1[[#This Row],[ORA FINE MATTINA]]-Tabella1[[#This Row],[ORA INIZIO MATTINA]]</f>
        <v>5.2083333333333259E-2</v>
      </c>
      <c r="S1686" s="4"/>
      <c r="T1686" s="4"/>
      <c r="U1686" s="5">
        <f>Tabella1[[#This Row],[ORA FINE POMERIGGIO]]-Tabella1[[#This Row],[ORA INIZIO POMERIGGIO]]</f>
        <v>0</v>
      </c>
      <c r="V1686" s="5">
        <f>Tabella1[[#This Row],[TOT. TEMPO POMERIGGIO]]+Tabella1[[#This Row],[TOT. TEMPO MATTINA]]</f>
        <v>5.2083333333333259E-2</v>
      </c>
      <c r="W1686" s="7">
        <f>((HOUR(Tabella1[[#This Row],[TOT. ORE]])*60)+MINUTE(Tabella1[[#This Row],[TOT. ORE]]))</f>
        <v>75</v>
      </c>
      <c r="Y1686" s="6">
        <f>Tabella1[[#This Row],[TOT. MINUTI]]-Tabella1[[#This Row],[FERMO MACCHINA]]</f>
        <v>75</v>
      </c>
      <c r="Z1686" s="6">
        <f>ROUNDDOWN(Tabella1[[#This Row],[DIFFERENZA EFFETTIVA - SCARTI]]/Tabella1[[#This Row],[TEMPO EFFETTIVO]]*60,0)</f>
        <v>800</v>
      </c>
    </row>
    <row r="1687" spans="1:27" x14ac:dyDescent="0.25">
      <c r="A1687" s="1">
        <v>44812</v>
      </c>
      <c r="B1687">
        <v>2</v>
      </c>
      <c r="C1687" s="6" t="str">
        <f>VLOOKUP(Tabella1[[#This Row],[COD. OPERATORE]],Tabella3[],2,FALSE)</f>
        <v>DAVIDE</v>
      </c>
      <c r="D1687" t="s">
        <v>56</v>
      </c>
      <c r="E1687" t="s">
        <v>188</v>
      </c>
      <c r="F1687" t="s">
        <v>64</v>
      </c>
      <c r="G1687" s="6" t="str">
        <f>VLOOKUP(Tabella1[[#This Row],[COD. MACCHINA]],Tabella35[],2,FALSE)</f>
        <v>MANUALE</v>
      </c>
      <c r="H1687">
        <v>1200</v>
      </c>
      <c r="I1687">
        <v>1500</v>
      </c>
      <c r="J1687" s="6">
        <f>Tabella1[[#This Row],[ASS. FINALI]]-Tabella1[[#This Row],[ASS.INIZIALI]]</f>
        <v>300</v>
      </c>
      <c r="K1687" t="s">
        <v>58</v>
      </c>
      <c r="L1687">
        <v>1</v>
      </c>
      <c r="M1687" s="6">
        <f>ROUNDDOWN(IF(Tabella1[[#This Row],[DOPPIO OPERATORE '[SI/NO']]]="SI",Tabella1[[#This Row],[DIFFERENZA]]/2,Tabella1[[#This Row],[DIFFERENZA]]),0)</f>
        <v>150</v>
      </c>
      <c r="O1687" s="6">
        <f>Tabella1[[#This Row],[DIFFERENZA EFFETTIVA SE DOPPIO OPERATORE]]-Tabella1[[#This Row],[SCARTI]]</f>
        <v>150</v>
      </c>
      <c r="P1687" s="4">
        <v>0.42708333333333331</v>
      </c>
      <c r="Q1687" s="4">
        <v>0.5</v>
      </c>
      <c r="R1687" s="5">
        <f>Tabella1[[#This Row],[ORA FINE MATTINA]]-Tabella1[[#This Row],[ORA INIZIO MATTINA]]</f>
        <v>7.2916666666666685E-2</v>
      </c>
      <c r="S1687" s="4"/>
      <c r="T1687" s="4"/>
      <c r="U1687" s="5">
        <f>Tabella1[[#This Row],[ORA FINE POMERIGGIO]]-Tabella1[[#This Row],[ORA INIZIO POMERIGGIO]]</f>
        <v>0</v>
      </c>
      <c r="V1687" s="5">
        <f>Tabella1[[#This Row],[TOT. TEMPO POMERIGGIO]]+Tabella1[[#This Row],[TOT. TEMPO MATTINA]]</f>
        <v>7.2916666666666685E-2</v>
      </c>
      <c r="W1687" s="7">
        <f>((HOUR(Tabella1[[#This Row],[TOT. ORE]])*60)+MINUTE(Tabella1[[#This Row],[TOT. ORE]]))</f>
        <v>105</v>
      </c>
      <c r="Y1687" s="6">
        <f>Tabella1[[#This Row],[TOT. MINUTI]]-Tabella1[[#This Row],[FERMO MACCHINA]]</f>
        <v>105</v>
      </c>
      <c r="Z1687" s="6">
        <f>ROUNDDOWN(Tabella1[[#This Row],[DIFFERENZA EFFETTIVA - SCARTI]]/Tabella1[[#This Row],[TEMPO EFFETTIVO]]*60,0)</f>
        <v>85</v>
      </c>
      <c r="AA1687" t="s">
        <v>450</v>
      </c>
    </row>
    <row r="1688" spans="1:27" x14ac:dyDescent="0.25">
      <c r="A1688" s="1">
        <v>44809</v>
      </c>
      <c r="B1688">
        <v>1</v>
      </c>
      <c r="C1688" s="6" t="str">
        <f>VLOOKUP(Tabella1[[#This Row],[COD. OPERATORE]],Tabella3[],2,FALSE)</f>
        <v>ROBY</v>
      </c>
      <c r="D1688" t="s">
        <v>16</v>
      </c>
      <c r="E1688" t="s">
        <v>369</v>
      </c>
      <c r="F1688" t="s">
        <v>64</v>
      </c>
      <c r="G1688" s="6" t="str">
        <f>VLOOKUP(Tabella1[[#This Row],[COD. MACCHINA]],Tabella35[],2,FALSE)</f>
        <v>MANUALE</v>
      </c>
      <c r="H1688">
        <v>0</v>
      </c>
      <c r="I1688">
        <v>100</v>
      </c>
      <c r="J1688" s="6">
        <f>Tabella1[[#This Row],[ASS. FINALI]]-Tabella1[[#This Row],[ASS.INIZIALI]]</f>
        <v>100</v>
      </c>
      <c r="K1688" t="s">
        <v>20</v>
      </c>
      <c r="M1688" s="6">
        <f>ROUNDDOWN(IF(Tabella1[[#This Row],[DOPPIO OPERATORE '[SI/NO']]]="SI",Tabella1[[#This Row],[DIFFERENZA]]/2,Tabella1[[#This Row],[DIFFERENZA]]),0)</f>
        <v>100</v>
      </c>
      <c r="O1688" s="6">
        <f>Tabella1[[#This Row],[DIFFERENZA EFFETTIVA SE DOPPIO OPERATORE]]-Tabella1[[#This Row],[SCARTI]]</f>
        <v>100</v>
      </c>
      <c r="P1688" s="4">
        <v>0.62152777777777779</v>
      </c>
      <c r="Q1688" s="4">
        <v>0.64583333333333337</v>
      </c>
      <c r="R1688" s="5">
        <f>Tabella1[[#This Row],[ORA FINE MATTINA]]-Tabella1[[#This Row],[ORA INIZIO MATTINA]]</f>
        <v>2.430555555555558E-2</v>
      </c>
      <c r="S1688" s="4"/>
      <c r="T1688" s="4"/>
      <c r="U1688" s="5">
        <f>Tabella1[[#This Row],[ORA FINE POMERIGGIO]]-Tabella1[[#This Row],[ORA INIZIO POMERIGGIO]]</f>
        <v>0</v>
      </c>
      <c r="V1688" s="5">
        <f>Tabella1[[#This Row],[TOT. TEMPO POMERIGGIO]]+Tabella1[[#This Row],[TOT. TEMPO MATTINA]]</f>
        <v>2.430555555555558E-2</v>
      </c>
      <c r="W1688" s="7">
        <f>((HOUR(Tabella1[[#This Row],[TOT. ORE]])*60)+MINUTE(Tabella1[[#This Row],[TOT. ORE]]))</f>
        <v>35</v>
      </c>
      <c r="Y1688" s="6">
        <f>Tabella1[[#This Row],[TOT. MINUTI]]-Tabella1[[#This Row],[FERMO MACCHINA]]</f>
        <v>35</v>
      </c>
      <c r="Z1688" s="6">
        <f>ROUNDDOWN(Tabella1[[#This Row],[DIFFERENZA EFFETTIVA - SCARTI]]/Tabella1[[#This Row],[TEMPO EFFETTIVO]]*60,0)</f>
        <v>171</v>
      </c>
    </row>
    <row r="1689" spans="1:27" x14ac:dyDescent="0.25">
      <c r="A1689" s="1">
        <v>44809</v>
      </c>
      <c r="B1689">
        <v>1</v>
      </c>
      <c r="C1689" s="6" t="str">
        <f>VLOOKUP(Tabella1[[#This Row],[COD. OPERATORE]],Tabella3[],2,FALSE)</f>
        <v>ROBY</v>
      </c>
      <c r="D1689" t="s">
        <v>56</v>
      </c>
      <c r="E1689" t="s">
        <v>71</v>
      </c>
      <c r="F1689" t="s">
        <v>64</v>
      </c>
      <c r="G1689" s="6" t="str">
        <f>VLOOKUP(Tabella1[[#This Row],[COD. MACCHINA]],Tabella35[],2,FALSE)</f>
        <v>MANUALE</v>
      </c>
      <c r="H1689">
        <v>1000</v>
      </c>
      <c r="I1689">
        <v>1320</v>
      </c>
      <c r="J1689" s="6">
        <f>Tabella1[[#This Row],[ASS. FINALI]]-Tabella1[[#This Row],[ASS.INIZIALI]]</f>
        <v>320</v>
      </c>
      <c r="K1689" t="s">
        <v>58</v>
      </c>
      <c r="L1689" t="s">
        <v>538</v>
      </c>
      <c r="M1689" s="6">
        <f>ROUNDDOWN(IF(Tabella1[[#This Row],[DOPPIO OPERATORE '[SI/NO']]]="SI",Tabella1[[#This Row],[DIFFERENZA]]/2,Tabella1[[#This Row],[DIFFERENZA]]),0)</f>
        <v>160</v>
      </c>
      <c r="O1689" s="6">
        <f>Tabella1[[#This Row],[DIFFERENZA EFFETTIVA SE DOPPIO OPERATORE]]-Tabella1[[#This Row],[SCARTI]]</f>
        <v>160</v>
      </c>
      <c r="P1689" s="4">
        <v>0.64583333333333337</v>
      </c>
      <c r="Q1689" s="4">
        <v>0.72916666666666663</v>
      </c>
      <c r="R1689" s="5">
        <f>Tabella1[[#This Row],[ORA FINE MATTINA]]-Tabella1[[#This Row],[ORA INIZIO MATTINA]]</f>
        <v>8.3333333333333259E-2</v>
      </c>
      <c r="S1689" s="4"/>
      <c r="T1689" s="4"/>
      <c r="U1689" s="5">
        <f>Tabella1[[#This Row],[ORA FINE POMERIGGIO]]-Tabella1[[#This Row],[ORA INIZIO POMERIGGIO]]</f>
        <v>0</v>
      </c>
      <c r="V1689" s="5">
        <f>Tabella1[[#This Row],[TOT. TEMPO POMERIGGIO]]+Tabella1[[#This Row],[TOT. TEMPO MATTINA]]</f>
        <v>8.3333333333333259E-2</v>
      </c>
      <c r="W1689" s="7">
        <f>((HOUR(Tabella1[[#This Row],[TOT. ORE]])*60)+MINUTE(Tabella1[[#This Row],[TOT. ORE]]))</f>
        <v>120</v>
      </c>
      <c r="Y1689" s="6">
        <f>Tabella1[[#This Row],[TOT. MINUTI]]-Tabella1[[#This Row],[FERMO MACCHINA]]</f>
        <v>120</v>
      </c>
      <c r="Z1689" s="6">
        <f>ROUNDDOWN(Tabella1[[#This Row],[DIFFERENZA EFFETTIVA - SCARTI]]/Tabella1[[#This Row],[TEMPO EFFETTIVO]]*60,0)</f>
        <v>80</v>
      </c>
      <c r="AA1689" t="s">
        <v>450</v>
      </c>
    </row>
    <row r="1690" spans="1:27" x14ac:dyDescent="0.25">
      <c r="A1690" s="1">
        <v>44810</v>
      </c>
      <c r="B1690">
        <v>1</v>
      </c>
      <c r="C1690" s="6" t="str">
        <f>VLOOKUP(Tabella1[[#This Row],[COD. OPERATORE]],Tabella3[],2,FALSE)</f>
        <v>ROBY</v>
      </c>
      <c r="D1690" t="s">
        <v>56</v>
      </c>
      <c r="E1690" t="s">
        <v>339</v>
      </c>
      <c r="F1690" t="s">
        <v>64</v>
      </c>
      <c r="G1690" s="6" t="str">
        <f>VLOOKUP(Tabella1[[#This Row],[COD. MACCHINA]],Tabella35[],2,FALSE)</f>
        <v>MANUALE</v>
      </c>
      <c r="H1690">
        <v>0</v>
      </c>
      <c r="I1690">
        <v>1375</v>
      </c>
      <c r="J1690" s="6">
        <f>Tabella1[[#This Row],[ASS. FINALI]]-Tabella1[[#This Row],[ASS.INIZIALI]]</f>
        <v>1375</v>
      </c>
      <c r="K1690" t="s">
        <v>58</v>
      </c>
      <c r="L1690">
        <v>32</v>
      </c>
      <c r="M1690" s="6">
        <f>ROUNDDOWN(IF(Tabella1[[#This Row],[DOPPIO OPERATORE '[SI/NO']]]="SI",Tabella1[[#This Row],[DIFFERENZA]]/2,Tabella1[[#This Row],[DIFFERENZA]]),0)</f>
        <v>687</v>
      </c>
      <c r="O1690" s="6">
        <f>Tabella1[[#This Row],[DIFFERENZA EFFETTIVA SE DOPPIO OPERATORE]]-Tabella1[[#This Row],[SCARTI]]</f>
        <v>687</v>
      </c>
      <c r="P1690" s="4">
        <v>0.38194444444444442</v>
      </c>
      <c r="Q1690" s="4">
        <v>0.5</v>
      </c>
      <c r="R1690" s="5">
        <f>Tabella1[[#This Row],[ORA FINE MATTINA]]-Tabella1[[#This Row],[ORA INIZIO MATTINA]]</f>
        <v>0.11805555555555558</v>
      </c>
      <c r="S1690" s="4">
        <v>0.5625</v>
      </c>
      <c r="T1690" s="4">
        <v>0.72916666666666663</v>
      </c>
      <c r="U1690" s="5">
        <f>Tabella1[[#This Row],[ORA FINE POMERIGGIO]]-Tabella1[[#This Row],[ORA INIZIO POMERIGGIO]]</f>
        <v>0.16666666666666663</v>
      </c>
      <c r="V1690" s="5">
        <f>Tabella1[[#This Row],[TOT. TEMPO POMERIGGIO]]+Tabella1[[#This Row],[TOT. TEMPO MATTINA]]</f>
        <v>0.28472222222222221</v>
      </c>
      <c r="W1690" s="7">
        <f>((HOUR(Tabella1[[#This Row],[TOT. ORE]])*60)+MINUTE(Tabella1[[#This Row],[TOT. ORE]]))</f>
        <v>410</v>
      </c>
      <c r="Y1690" s="6">
        <f>Tabella1[[#This Row],[TOT. MINUTI]]-Tabella1[[#This Row],[FERMO MACCHINA]]</f>
        <v>410</v>
      </c>
      <c r="Z1690" s="6">
        <f>ROUNDDOWN(Tabella1[[#This Row],[DIFFERENZA EFFETTIVA - SCARTI]]/Tabella1[[#This Row],[TEMPO EFFETTIVO]]*60,0)</f>
        <v>100</v>
      </c>
      <c r="AA1690" t="s">
        <v>450</v>
      </c>
    </row>
    <row r="1691" spans="1:27" x14ac:dyDescent="0.25">
      <c r="A1691" s="1">
        <v>44811</v>
      </c>
      <c r="B1691">
        <v>1</v>
      </c>
      <c r="C1691" s="6" t="str">
        <f>VLOOKUP(Tabella1[[#This Row],[COD. OPERATORE]],Tabella3[],2,FALSE)</f>
        <v>ROBY</v>
      </c>
      <c r="D1691" t="s">
        <v>56</v>
      </c>
      <c r="E1691" t="s">
        <v>339</v>
      </c>
      <c r="F1691" t="s">
        <v>64</v>
      </c>
      <c r="G1691" s="6" t="str">
        <f>VLOOKUP(Tabella1[[#This Row],[COD. MACCHINA]],Tabella35[],2,FALSE)</f>
        <v>MANUALE</v>
      </c>
      <c r="H1691">
        <v>1480</v>
      </c>
      <c r="I1691">
        <v>2000</v>
      </c>
      <c r="J1691" s="6">
        <f>Tabella1[[#This Row],[ASS. FINALI]]-Tabella1[[#This Row],[ASS.INIZIALI]]</f>
        <v>520</v>
      </c>
      <c r="K1691" t="s">
        <v>58</v>
      </c>
      <c r="L1691">
        <v>32</v>
      </c>
      <c r="M1691" s="6">
        <f>ROUNDDOWN(IF(Tabella1[[#This Row],[DOPPIO OPERATORE '[SI/NO']]]="SI",Tabella1[[#This Row],[DIFFERENZA]]/2,Tabella1[[#This Row],[DIFFERENZA]]),0)</f>
        <v>260</v>
      </c>
      <c r="O1691" s="6">
        <f>Tabella1[[#This Row],[DIFFERENZA EFFETTIVA SE DOPPIO OPERATORE]]-Tabella1[[#This Row],[SCARTI]]</f>
        <v>260</v>
      </c>
      <c r="P1691" s="4">
        <v>0.33333333333333331</v>
      </c>
      <c r="Q1691" s="4">
        <v>0.43055555555555558</v>
      </c>
      <c r="R1691" s="5">
        <f>Tabella1[[#This Row],[ORA FINE MATTINA]]-Tabella1[[#This Row],[ORA INIZIO MATTINA]]</f>
        <v>9.7222222222222265E-2</v>
      </c>
      <c r="S1691" s="4"/>
      <c r="T1691" s="4"/>
      <c r="U1691" s="5">
        <f>Tabella1[[#This Row],[ORA FINE POMERIGGIO]]-Tabella1[[#This Row],[ORA INIZIO POMERIGGIO]]</f>
        <v>0</v>
      </c>
      <c r="V1691" s="5">
        <f>Tabella1[[#This Row],[TOT. TEMPO POMERIGGIO]]+Tabella1[[#This Row],[TOT. TEMPO MATTINA]]</f>
        <v>9.7222222222222265E-2</v>
      </c>
      <c r="W1691" s="7">
        <f>((HOUR(Tabella1[[#This Row],[TOT. ORE]])*60)+MINUTE(Tabella1[[#This Row],[TOT. ORE]]))</f>
        <v>140</v>
      </c>
      <c r="Y1691" s="6">
        <f>Tabella1[[#This Row],[TOT. MINUTI]]-Tabella1[[#This Row],[FERMO MACCHINA]]</f>
        <v>140</v>
      </c>
      <c r="Z1691" s="6">
        <f>ROUNDDOWN(Tabella1[[#This Row],[DIFFERENZA EFFETTIVA - SCARTI]]/Tabella1[[#This Row],[TEMPO EFFETTIVO]]*60,0)</f>
        <v>111</v>
      </c>
      <c r="AA1691" t="s">
        <v>450</v>
      </c>
    </row>
    <row r="1692" spans="1:27" x14ac:dyDescent="0.25">
      <c r="A1692" s="1">
        <v>44811</v>
      </c>
      <c r="B1692">
        <v>1</v>
      </c>
      <c r="C1692" s="6" t="str">
        <f>VLOOKUP(Tabella1[[#This Row],[COD. OPERATORE]],Tabella3[],2,FALSE)</f>
        <v>ROBY</v>
      </c>
      <c r="D1692" t="s">
        <v>56</v>
      </c>
      <c r="E1692" t="s">
        <v>188</v>
      </c>
      <c r="F1692" t="s">
        <v>64</v>
      </c>
      <c r="G1692" s="6" t="str">
        <f>VLOOKUP(Tabella1[[#This Row],[COD. MACCHINA]],Tabella35[],2,FALSE)</f>
        <v>MANUALE</v>
      </c>
      <c r="H1692">
        <v>0</v>
      </c>
      <c r="I1692">
        <v>250</v>
      </c>
      <c r="J1692" s="6">
        <f>Tabella1[[#This Row],[ASS. FINALI]]-Tabella1[[#This Row],[ASS.INIZIALI]]</f>
        <v>250</v>
      </c>
      <c r="K1692" t="s">
        <v>58</v>
      </c>
      <c r="L1692">
        <v>11</v>
      </c>
      <c r="M1692" s="6">
        <f>ROUNDDOWN(IF(Tabella1[[#This Row],[DOPPIO OPERATORE '[SI/NO']]]="SI",Tabella1[[#This Row],[DIFFERENZA]]/2,Tabella1[[#This Row],[DIFFERENZA]]),0)</f>
        <v>125</v>
      </c>
      <c r="O1692" s="6">
        <f>Tabella1[[#This Row],[DIFFERENZA EFFETTIVA SE DOPPIO OPERATORE]]-Tabella1[[#This Row],[SCARTI]]</f>
        <v>125</v>
      </c>
      <c r="P1692" s="4">
        <v>0.43402777777777773</v>
      </c>
      <c r="Q1692" s="4">
        <v>0.47916666666666669</v>
      </c>
      <c r="R1692" s="5">
        <f>Tabella1[[#This Row],[ORA FINE MATTINA]]-Tabella1[[#This Row],[ORA INIZIO MATTINA]]</f>
        <v>4.5138888888888951E-2</v>
      </c>
      <c r="S1692" s="4"/>
      <c r="T1692" s="4"/>
      <c r="U1692" s="5">
        <f>Tabella1[[#This Row],[ORA FINE POMERIGGIO]]-Tabella1[[#This Row],[ORA INIZIO POMERIGGIO]]</f>
        <v>0</v>
      </c>
      <c r="V1692" s="5">
        <f>Tabella1[[#This Row],[TOT. TEMPO POMERIGGIO]]+Tabella1[[#This Row],[TOT. TEMPO MATTINA]]</f>
        <v>4.5138888888888951E-2</v>
      </c>
      <c r="W1692" s="7">
        <f>((HOUR(Tabella1[[#This Row],[TOT. ORE]])*60)+MINUTE(Tabella1[[#This Row],[TOT. ORE]]))</f>
        <v>65</v>
      </c>
      <c r="Y1692" s="6">
        <f>Tabella1[[#This Row],[TOT. MINUTI]]-Tabella1[[#This Row],[FERMO MACCHINA]]</f>
        <v>65</v>
      </c>
      <c r="Z1692" s="6">
        <f>ROUNDDOWN(Tabella1[[#This Row],[DIFFERENZA EFFETTIVA - SCARTI]]/Tabella1[[#This Row],[TEMPO EFFETTIVO]]*60,0)</f>
        <v>115</v>
      </c>
      <c r="AA1692" t="s">
        <v>450</v>
      </c>
    </row>
    <row r="1693" spans="1:27" x14ac:dyDescent="0.25">
      <c r="A1693" s="1">
        <v>44811</v>
      </c>
      <c r="B1693">
        <v>1</v>
      </c>
      <c r="C1693" s="6" t="str">
        <f>VLOOKUP(Tabella1[[#This Row],[COD. OPERATORE]],Tabella3[],2,FALSE)</f>
        <v>ROBY</v>
      </c>
      <c r="D1693" t="s">
        <v>56</v>
      </c>
      <c r="E1693" t="s">
        <v>295</v>
      </c>
      <c r="F1693" t="s">
        <v>64</v>
      </c>
      <c r="G1693" s="6" t="str">
        <f>VLOOKUP(Tabella1[[#This Row],[COD. MACCHINA]],Tabella35[],2,FALSE)</f>
        <v>MANUALE</v>
      </c>
      <c r="H1693">
        <v>0</v>
      </c>
      <c r="I1693">
        <v>500</v>
      </c>
      <c r="J1693" s="6">
        <f>Tabella1[[#This Row],[ASS. FINALI]]-Tabella1[[#This Row],[ASS.INIZIALI]]</f>
        <v>500</v>
      </c>
      <c r="K1693" t="s">
        <v>58</v>
      </c>
      <c r="L1693">
        <v>11</v>
      </c>
      <c r="M1693" s="6">
        <f>ROUNDDOWN(IF(Tabella1[[#This Row],[DOPPIO OPERATORE '[SI/NO']]]="SI",Tabella1[[#This Row],[DIFFERENZA]]/2,Tabella1[[#This Row],[DIFFERENZA]]),0)</f>
        <v>250</v>
      </c>
      <c r="O1693" s="6">
        <f>Tabella1[[#This Row],[DIFFERENZA EFFETTIVA SE DOPPIO OPERATORE]]-Tabella1[[#This Row],[SCARTI]]</f>
        <v>250</v>
      </c>
      <c r="P1693" s="4">
        <v>0.47916666666666669</v>
      </c>
      <c r="Q1693" s="4">
        <v>0.5</v>
      </c>
      <c r="R1693" s="5">
        <f>Tabella1[[#This Row],[ORA FINE MATTINA]]-Tabella1[[#This Row],[ORA INIZIO MATTINA]]</f>
        <v>2.0833333333333315E-2</v>
      </c>
      <c r="S1693" s="4">
        <v>0.5625</v>
      </c>
      <c r="T1693" s="4">
        <v>0.68055555555555547</v>
      </c>
      <c r="U1693" s="5">
        <f>Tabella1[[#This Row],[ORA FINE POMERIGGIO]]-Tabella1[[#This Row],[ORA INIZIO POMERIGGIO]]</f>
        <v>0.11805555555555547</v>
      </c>
      <c r="V1693" s="5">
        <f>Tabella1[[#This Row],[TOT. TEMPO POMERIGGIO]]+Tabella1[[#This Row],[TOT. TEMPO MATTINA]]</f>
        <v>0.13888888888888878</v>
      </c>
      <c r="W1693" s="7">
        <f>((HOUR(Tabella1[[#This Row],[TOT. ORE]])*60)+MINUTE(Tabella1[[#This Row],[TOT. ORE]]))</f>
        <v>200</v>
      </c>
      <c r="Y1693" s="6">
        <f>Tabella1[[#This Row],[TOT. MINUTI]]-Tabella1[[#This Row],[FERMO MACCHINA]]</f>
        <v>200</v>
      </c>
      <c r="Z1693" s="6">
        <f>ROUNDDOWN(Tabella1[[#This Row],[DIFFERENZA EFFETTIVA - SCARTI]]/Tabella1[[#This Row],[TEMPO EFFETTIVO]]*60,0)</f>
        <v>75</v>
      </c>
      <c r="AA1693" t="s">
        <v>450</v>
      </c>
    </row>
    <row r="1694" spans="1:27" x14ac:dyDescent="0.25">
      <c r="A1694" s="1">
        <v>44811</v>
      </c>
      <c r="B1694">
        <v>1</v>
      </c>
      <c r="C1694" s="6" t="str">
        <f>VLOOKUP(Tabella1[[#This Row],[COD. OPERATORE]],Tabella3[],2,FALSE)</f>
        <v>ROBY</v>
      </c>
      <c r="D1694" t="s">
        <v>56</v>
      </c>
      <c r="E1694" t="s">
        <v>188</v>
      </c>
      <c r="F1694" t="s">
        <v>64</v>
      </c>
      <c r="G1694" s="6" t="str">
        <f>VLOOKUP(Tabella1[[#This Row],[COD. MACCHINA]],Tabella35[],2,FALSE)</f>
        <v>MANUALE</v>
      </c>
      <c r="H1694">
        <v>250</v>
      </c>
      <c r="I1694">
        <v>500</v>
      </c>
      <c r="J1694" s="6">
        <f>Tabella1[[#This Row],[ASS. FINALI]]-Tabella1[[#This Row],[ASS.INIZIALI]]</f>
        <v>250</v>
      </c>
      <c r="K1694" t="s">
        <v>58</v>
      </c>
      <c r="L1694">
        <v>11</v>
      </c>
      <c r="M1694" s="6">
        <f>ROUNDDOWN(IF(Tabella1[[#This Row],[DOPPIO OPERATORE '[SI/NO']]]="SI",Tabella1[[#This Row],[DIFFERENZA]]/2,Tabella1[[#This Row],[DIFFERENZA]]),0)</f>
        <v>125</v>
      </c>
      <c r="O1694" s="6">
        <f>Tabella1[[#This Row],[DIFFERENZA EFFETTIVA SE DOPPIO OPERATORE]]-Tabella1[[#This Row],[SCARTI]]</f>
        <v>125</v>
      </c>
      <c r="P1694" s="4">
        <v>0.68055555555555547</v>
      </c>
      <c r="Q1694" s="4">
        <v>0.72916666666666663</v>
      </c>
      <c r="R1694" s="5">
        <f>Tabella1[[#This Row],[ORA FINE MATTINA]]-Tabella1[[#This Row],[ORA INIZIO MATTINA]]</f>
        <v>4.861111111111116E-2</v>
      </c>
      <c r="S1694" s="4"/>
      <c r="T1694" s="4"/>
      <c r="U1694" s="5">
        <f>Tabella1[[#This Row],[ORA FINE POMERIGGIO]]-Tabella1[[#This Row],[ORA INIZIO POMERIGGIO]]</f>
        <v>0</v>
      </c>
      <c r="V1694" s="5">
        <f>Tabella1[[#This Row],[TOT. TEMPO POMERIGGIO]]+Tabella1[[#This Row],[TOT. TEMPO MATTINA]]</f>
        <v>4.861111111111116E-2</v>
      </c>
      <c r="W1694" s="7">
        <f>((HOUR(Tabella1[[#This Row],[TOT. ORE]])*60)+MINUTE(Tabella1[[#This Row],[TOT. ORE]]))</f>
        <v>70</v>
      </c>
      <c r="Y1694" s="6">
        <f>Tabella1[[#This Row],[TOT. MINUTI]]-Tabella1[[#This Row],[FERMO MACCHINA]]</f>
        <v>70</v>
      </c>
      <c r="Z1694" s="6">
        <f>ROUNDDOWN(Tabella1[[#This Row],[DIFFERENZA EFFETTIVA - SCARTI]]/Tabella1[[#This Row],[TEMPO EFFETTIVO]]*60,0)</f>
        <v>107</v>
      </c>
      <c r="AA1694" t="s">
        <v>450</v>
      </c>
    </row>
    <row r="1695" spans="1:27" x14ac:dyDescent="0.25">
      <c r="A1695" s="1">
        <v>44812</v>
      </c>
      <c r="B1695">
        <v>1</v>
      </c>
      <c r="C1695" s="6" t="str">
        <f>VLOOKUP(Tabella1[[#This Row],[COD. OPERATORE]],Tabella3[],2,FALSE)</f>
        <v>ROBY</v>
      </c>
      <c r="D1695" t="s">
        <v>56</v>
      </c>
      <c r="E1695" t="s">
        <v>188</v>
      </c>
      <c r="F1695" t="s">
        <v>64</v>
      </c>
      <c r="G1695" s="6" t="str">
        <f>VLOOKUP(Tabella1[[#This Row],[COD. MACCHINA]],Tabella35[],2,FALSE)</f>
        <v>MANUALE</v>
      </c>
      <c r="H1695">
        <v>500</v>
      </c>
      <c r="I1695">
        <v>2000</v>
      </c>
      <c r="J1695" s="6">
        <f>Tabella1[[#This Row],[ASS. FINALI]]-Tabella1[[#This Row],[ASS.INIZIALI]]</f>
        <v>1500</v>
      </c>
      <c r="K1695" t="s">
        <v>58</v>
      </c>
      <c r="L1695" t="s">
        <v>539</v>
      </c>
      <c r="M1695" s="6">
        <f>ROUNDDOWN(IF(Tabella1[[#This Row],[DOPPIO OPERATORE '[SI/NO']]]="SI",Tabella1[[#This Row],[DIFFERENZA]]/2,Tabella1[[#This Row],[DIFFERENZA]]),0)</f>
        <v>750</v>
      </c>
      <c r="O1695" s="6">
        <f>Tabella1[[#This Row],[DIFFERENZA EFFETTIVA SE DOPPIO OPERATORE]]-Tabella1[[#This Row],[SCARTI]]</f>
        <v>750</v>
      </c>
      <c r="P1695" s="4">
        <v>0.33333333333333331</v>
      </c>
      <c r="Q1695" s="4">
        <v>0.5</v>
      </c>
      <c r="R1695" s="5">
        <f>Tabella1[[#This Row],[ORA FINE MATTINA]]-Tabella1[[#This Row],[ORA INIZIO MATTINA]]</f>
        <v>0.16666666666666669</v>
      </c>
      <c r="S1695" s="4">
        <v>0.5625</v>
      </c>
      <c r="T1695" s="4">
        <v>0.66666666666666663</v>
      </c>
      <c r="U1695" s="5">
        <f>Tabella1[[#This Row],[ORA FINE POMERIGGIO]]-Tabella1[[#This Row],[ORA INIZIO POMERIGGIO]]</f>
        <v>0.10416666666666663</v>
      </c>
      <c r="V1695" s="5">
        <f>Tabella1[[#This Row],[TOT. TEMPO POMERIGGIO]]+Tabella1[[#This Row],[TOT. TEMPO MATTINA]]</f>
        <v>0.27083333333333331</v>
      </c>
      <c r="W1695" s="7">
        <f>((HOUR(Tabella1[[#This Row],[TOT. ORE]])*60)+MINUTE(Tabella1[[#This Row],[TOT. ORE]]))</f>
        <v>390</v>
      </c>
      <c r="Y1695" s="6">
        <f>Tabella1[[#This Row],[TOT. MINUTI]]-Tabella1[[#This Row],[FERMO MACCHINA]]</f>
        <v>390</v>
      </c>
      <c r="Z1695" s="6">
        <f>ROUNDDOWN(Tabella1[[#This Row],[DIFFERENZA EFFETTIVA - SCARTI]]/Tabella1[[#This Row],[TEMPO EFFETTIVO]]*60,0)</f>
        <v>115</v>
      </c>
      <c r="AA1695" t="s">
        <v>450</v>
      </c>
    </row>
    <row r="1696" spans="1:27" x14ac:dyDescent="0.25">
      <c r="A1696" s="1">
        <v>44812</v>
      </c>
      <c r="B1696">
        <v>1</v>
      </c>
      <c r="C1696" s="6" t="str">
        <f>VLOOKUP(Tabella1[[#This Row],[COD. OPERATORE]],Tabella3[],2,FALSE)</f>
        <v>ROBY</v>
      </c>
      <c r="D1696" t="s">
        <v>56</v>
      </c>
      <c r="E1696" t="s">
        <v>90</v>
      </c>
      <c r="F1696" t="s">
        <v>64</v>
      </c>
      <c r="G1696" s="6" t="str">
        <f>VLOOKUP(Tabella1[[#This Row],[COD. MACCHINA]],Tabella35[],2,FALSE)</f>
        <v>MANUALE</v>
      </c>
      <c r="H1696">
        <v>1200</v>
      </c>
      <c r="I1696">
        <v>1560</v>
      </c>
      <c r="J1696" s="6">
        <f>Tabella1[[#This Row],[ASS. FINALI]]-Tabella1[[#This Row],[ASS.INIZIALI]]</f>
        <v>360</v>
      </c>
      <c r="K1696" t="s">
        <v>58</v>
      </c>
      <c r="L1696">
        <v>33</v>
      </c>
      <c r="M1696" s="6">
        <f>ROUNDDOWN(IF(Tabella1[[#This Row],[DOPPIO OPERATORE '[SI/NO']]]="SI",Tabella1[[#This Row],[DIFFERENZA]]/2,Tabella1[[#This Row],[DIFFERENZA]]),0)</f>
        <v>180</v>
      </c>
      <c r="O1696" s="6">
        <f>Tabella1[[#This Row],[DIFFERENZA EFFETTIVA SE DOPPIO OPERATORE]]-Tabella1[[#This Row],[SCARTI]]</f>
        <v>180</v>
      </c>
      <c r="P1696" s="4">
        <v>0.66666666666666663</v>
      </c>
      <c r="Q1696" s="4">
        <v>0.72916666666666663</v>
      </c>
      <c r="R1696" s="5">
        <f>Tabella1[[#This Row],[ORA FINE MATTINA]]-Tabella1[[#This Row],[ORA INIZIO MATTINA]]</f>
        <v>6.25E-2</v>
      </c>
      <c r="S1696" s="4"/>
      <c r="T1696" s="4"/>
      <c r="U1696" s="5">
        <f>Tabella1[[#This Row],[ORA FINE POMERIGGIO]]-Tabella1[[#This Row],[ORA INIZIO POMERIGGIO]]</f>
        <v>0</v>
      </c>
      <c r="V1696" s="5">
        <f>Tabella1[[#This Row],[TOT. TEMPO POMERIGGIO]]+Tabella1[[#This Row],[TOT. TEMPO MATTINA]]</f>
        <v>6.25E-2</v>
      </c>
      <c r="W1696" s="7">
        <f>((HOUR(Tabella1[[#This Row],[TOT. ORE]])*60)+MINUTE(Tabella1[[#This Row],[TOT. ORE]]))</f>
        <v>90</v>
      </c>
      <c r="Y1696" s="6">
        <f>Tabella1[[#This Row],[TOT. MINUTI]]-Tabella1[[#This Row],[FERMO MACCHINA]]</f>
        <v>90</v>
      </c>
      <c r="Z1696" s="6">
        <f>ROUNDDOWN(Tabella1[[#This Row],[DIFFERENZA EFFETTIVA - SCARTI]]/Tabella1[[#This Row],[TEMPO EFFETTIVO]]*60,0)</f>
        <v>120</v>
      </c>
      <c r="AA1696" t="s">
        <v>450</v>
      </c>
    </row>
    <row r="1697" spans="1:27" x14ac:dyDescent="0.25">
      <c r="A1697" s="1">
        <v>44809</v>
      </c>
      <c r="B1697">
        <v>31</v>
      </c>
      <c r="C1697" s="6" t="str">
        <f>VLOOKUP(Tabella1[[#This Row],[COD. OPERATORE]],Tabella3[],2,FALSE)</f>
        <v>MARISTELLA</v>
      </c>
      <c r="D1697" t="s">
        <v>16</v>
      </c>
      <c r="E1697" t="s">
        <v>127</v>
      </c>
      <c r="F1697">
        <v>6</v>
      </c>
      <c r="G1697" s="6" t="str">
        <f>VLOOKUP(Tabella1[[#This Row],[COD. MACCHINA]],Tabella35[],2,FALSE)</f>
        <v>MSA matr.4319</v>
      </c>
      <c r="H1697">
        <v>643525</v>
      </c>
      <c r="I1697">
        <v>643628</v>
      </c>
      <c r="J1697" s="6">
        <f>Tabella1[[#This Row],[ASS. FINALI]]-Tabella1[[#This Row],[ASS.INIZIALI]]</f>
        <v>103</v>
      </c>
      <c r="K1697" t="s">
        <v>20</v>
      </c>
      <c r="M1697" s="6">
        <f>ROUNDDOWN(IF(Tabella1[[#This Row],[DOPPIO OPERATORE '[SI/NO']]]="SI",Tabella1[[#This Row],[DIFFERENZA]]/2,Tabella1[[#This Row],[DIFFERENZA]]),0)</f>
        <v>103</v>
      </c>
      <c r="O1697" s="6">
        <f>Tabella1[[#This Row],[DIFFERENZA EFFETTIVA SE DOPPIO OPERATORE]]-Tabella1[[#This Row],[SCARTI]]</f>
        <v>103</v>
      </c>
      <c r="P1697" s="4">
        <v>0.625</v>
      </c>
      <c r="Q1697" s="4">
        <v>0.64583333333333337</v>
      </c>
      <c r="R1697" s="5">
        <f>Tabella1[[#This Row],[ORA FINE MATTINA]]-Tabella1[[#This Row],[ORA INIZIO MATTINA]]</f>
        <v>2.083333333333337E-2</v>
      </c>
      <c r="S1697" s="4"/>
      <c r="T1697" s="4"/>
      <c r="U1697" s="5">
        <f>Tabella1[[#This Row],[ORA FINE POMERIGGIO]]-Tabella1[[#This Row],[ORA INIZIO POMERIGGIO]]</f>
        <v>0</v>
      </c>
      <c r="V1697" s="5">
        <f>Tabella1[[#This Row],[TOT. TEMPO POMERIGGIO]]+Tabella1[[#This Row],[TOT. TEMPO MATTINA]]</f>
        <v>2.083333333333337E-2</v>
      </c>
      <c r="W1697" s="7">
        <f>((HOUR(Tabella1[[#This Row],[TOT. ORE]])*60)+MINUTE(Tabella1[[#This Row],[TOT. ORE]]))</f>
        <v>30</v>
      </c>
      <c r="Y1697" s="6">
        <f>Tabella1[[#This Row],[TOT. MINUTI]]-Tabella1[[#This Row],[FERMO MACCHINA]]</f>
        <v>30</v>
      </c>
      <c r="Z1697" s="6">
        <f>ROUNDDOWN(Tabella1[[#This Row],[DIFFERENZA EFFETTIVA - SCARTI]]/Tabella1[[#This Row],[TEMPO EFFETTIVO]]*60,0)</f>
        <v>206</v>
      </c>
    </row>
    <row r="1698" spans="1:27" x14ac:dyDescent="0.25">
      <c r="A1698" s="1">
        <v>44809</v>
      </c>
      <c r="B1698">
        <v>31</v>
      </c>
      <c r="C1698" s="6" t="str">
        <f>VLOOKUP(Tabella1[[#This Row],[COD. OPERATORE]],Tabella3[],2,FALSE)</f>
        <v>MARISTELLA</v>
      </c>
      <c r="D1698" t="s">
        <v>16</v>
      </c>
      <c r="E1698" t="s">
        <v>62</v>
      </c>
      <c r="F1698">
        <v>9</v>
      </c>
      <c r="G1698" s="6" t="str">
        <f>VLOOKUP(Tabella1[[#This Row],[COD. MACCHINA]],Tabella35[],2,FALSE)</f>
        <v>MONTAGGIO ANELLINI</v>
      </c>
      <c r="H1698">
        <v>0</v>
      </c>
      <c r="I1698">
        <v>500</v>
      </c>
      <c r="J1698" s="6">
        <f>Tabella1[[#This Row],[ASS. FINALI]]-Tabella1[[#This Row],[ASS.INIZIALI]]</f>
        <v>500</v>
      </c>
      <c r="K1698" t="s">
        <v>20</v>
      </c>
      <c r="M1698" s="6">
        <f>ROUNDDOWN(IF(Tabella1[[#This Row],[DOPPIO OPERATORE '[SI/NO']]]="SI",Tabella1[[#This Row],[DIFFERENZA]]/2,Tabella1[[#This Row],[DIFFERENZA]]),0)</f>
        <v>500</v>
      </c>
      <c r="O1698" s="6">
        <f>Tabella1[[#This Row],[DIFFERENZA EFFETTIVA SE DOPPIO OPERATORE]]-Tabella1[[#This Row],[SCARTI]]</f>
        <v>500</v>
      </c>
      <c r="P1698" s="4">
        <v>0.64583333333333337</v>
      </c>
      <c r="Q1698" s="4">
        <v>0.67013888888888884</v>
      </c>
      <c r="R1698" s="5">
        <f>Tabella1[[#This Row],[ORA FINE MATTINA]]-Tabella1[[#This Row],[ORA INIZIO MATTINA]]</f>
        <v>2.4305555555555469E-2</v>
      </c>
      <c r="S1698" s="4"/>
      <c r="T1698" s="4"/>
      <c r="U1698" s="5">
        <f>Tabella1[[#This Row],[ORA FINE POMERIGGIO]]-Tabella1[[#This Row],[ORA INIZIO POMERIGGIO]]</f>
        <v>0</v>
      </c>
      <c r="V1698" s="5">
        <f>Tabella1[[#This Row],[TOT. TEMPO POMERIGGIO]]+Tabella1[[#This Row],[TOT. TEMPO MATTINA]]</f>
        <v>2.4305555555555469E-2</v>
      </c>
      <c r="W1698" s="7">
        <f>((HOUR(Tabella1[[#This Row],[TOT. ORE]])*60)+MINUTE(Tabella1[[#This Row],[TOT. ORE]]))</f>
        <v>35</v>
      </c>
      <c r="Y1698" s="6">
        <f>Tabella1[[#This Row],[TOT. MINUTI]]-Tabella1[[#This Row],[FERMO MACCHINA]]</f>
        <v>35</v>
      </c>
      <c r="Z1698" s="6">
        <f>ROUNDDOWN(Tabella1[[#This Row],[DIFFERENZA EFFETTIVA - SCARTI]]/Tabella1[[#This Row],[TEMPO EFFETTIVO]]*60,0)</f>
        <v>857</v>
      </c>
    </row>
    <row r="1699" spans="1:27" x14ac:dyDescent="0.25">
      <c r="A1699" s="1">
        <v>44809</v>
      </c>
      <c r="B1699">
        <v>31</v>
      </c>
      <c r="C1699" s="6" t="str">
        <f>VLOOKUP(Tabella1[[#This Row],[COD. OPERATORE]],Tabella3[],2,FALSE)</f>
        <v>MARISTELLA</v>
      </c>
      <c r="D1699" t="s">
        <v>16</v>
      </c>
      <c r="E1699" t="s">
        <v>17</v>
      </c>
      <c r="F1699">
        <v>8</v>
      </c>
      <c r="G1699" s="6" t="str">
        <f>VLOOKUP(Tabella1[[#This Row],[COD. MACCHINA]],Tabella35[],2,FALSE)</f>
        <v>MONTAGGIO RUOTE</v>
      </c>
      <c r="H1699">
        <v>0</v>
      </c>
      <c r="I1699">
        <v>500</v>
      </c>
      <c r="J1699" s="6">
        <f>Tabella1[[#This Row],[ASS. FINALI]]-Tabella1[[#This Row],[ASS.INIZIALI]]</f>
        <v>500</v>
      </c>
      <c r="K1699" t="s">
        <v>20</v>
      </c>
      <c r="M1699" s="6">
        <f>ROUNDDOWN(IF(Tabella1[[#This Row],[DOPPIO OPERATORE '[SI/NO']]]="SI",Tabella1[[#This Row],[DIFFERENZA]]/2,Tabella1[[#This Row],[DIFFERENZA]]),0)</f>
        <v>500</v>
      </c>
      <c r="O1699" s="6">
        <f>Tabella1[[#This Row],[DIFFERENZA EFFETTIVA SE DOPPIO OPERATORE]]-Tabella1[[#This Row],[SCARTI]]</f>
        <v>500</v>
      </c>
      <c r="P1699" s="4">
        <v>0.67013888888888884</v>
      </c>
      <c r="Q1699" s="4">
        <v>0.72916666666666663</v>
      </c>
      <c r="R1699" s="5">
        <f>Tabella1[[#This Row],[ORA FINE MATTINA]]-Tabella1[[#This Row],[ORA INIZIO MATTINA]]</f>
        <v>5.902777777777779E-2</v>
      </c>
      <c r="S1699" s="4"/>
      <c r="T1699" s="4"/>
      <c r="U1699" s="5">
        <f>Tabella1[[#This Row],[ORA FINE POMERIGGIO]]-Tabella1[[#This Row],[ORA INIZIO POMERIGGIO]]</f>
        <v>0</v>
      </c>
      <c r="V1699" s="5">
        <f>Tabella1[[#This Row],[TOT. TEMPO POMERIGGIO]]+Tabella1[[#This Row],[TOT. TEMPO MATTINA]]</f>
        <v>5.902777777777779E-2</v>
      </c>
      <c r="W1699" s="7">
        <f>((HOUR(Tabella1[[#This Row],[TOT. ORE]])*60)+MINUTE(Tabella1[[#This Row],[TOT. ORE]]))</f>
        <v>85</v>
      </c>
      <c r="Y1699" s="6">
        <f>Tabella1[[#This Row],[TOT. MINUTI]]-Tabella1[[#This Row],[FERMO MACCHINA]]</f>
        <v>85</v>
      </c>
      <c r="Z1699" s="6">
        <f>ROUNDDOWN(Tabella1[[#This Row],[DIFFERENZA EFFETTIVA - SCARTI]]/Tabella1[[#This Row],[TEMPO EFFETTIVO]]*60,0)</f>
        <v>352</v>
      </c>
    </row>
    <row r="1700" spans="1:27" x14ac:dyDescent="0.25">
      <c r="A1700" s="1">
        <v>44810</v>
      </c>
      <c r="B1700">
        <v>31</v>
      </c>
      <c r="C1700" s="6" t="str">
        <f>VLOOKUP(Tabella1[[#This Row],[COD. OPERATORE]],Tabella3[],2,FALSE)</f>
        <v>MARISTELLA</v>
      </c>
      <c r="D1700" t="s">
        <v>16</v>
      </c>
      <c r="E1700" t="s">
        <v>62</v>
      </c>
      <c r="F1700">
        <v>9</v>
      </c>
      <c r="G1700" s="6" t="str">
        <f>VLOOKUP(Tabella1[[#This Row],[COD. MACCHINA]],Tabella35[],2,FALSE)</f>
        <v>MONTAGGIO ANELLINI</v>
      </c>
      <c r="H1700">
        <v>0</v>
      </c>
      <c r="I1700">
        <v>1500</v>
      </c>
      <c r="J1700" s="6">
        <f>Tabella1[[#This Row],[ASS. FINALI]]-Tabella1[[#This Row],[ASS.INIZIALI]]</f>
        <v>1500</v>
      </c>
      <c r="K1700" t="s">
        <v>20</v>
      </c>
      <c r="M1700" s="6">
        <f>ROUNDDOWN(IF(Tabella1[[#This Row],[DOPPIO OPERATORE '[SI/NO']]]="SI",Tabella1[[#This Row],[DIFFERENZA]]/2,Tabella1[[#This Row],[DIFFERENZA]]),0)</f>
        <v>1500</v>
      </c>
      <c r="O1700" s="6">
        <f>Tabella1[[#This Row],[DIFFERENZA EFFETTIVA SE DOPPIO OPERATORE]]-Tabella1[[#This Row],[SCARTI]]</f>
        <v>1500</v>
      </c>
      <c r="P1700" s="4">
        <v>0.33333333333333331</v>
      </c>
      <c r="Q1700" s="4">
        <v>0.40277777777777773</v>
      </c>
      <c r="R1700" s="5">
        <f>Tabella1[[#This Row],[ORA FINE MATTINA]]-Tabella1[[#This Row],[ORA INIZIO MATTINA]]</f>
        <v>6.944444444444442E-2</v>
      </c>
      <c r="S1700" s="4"/>
      <c r="T1700" s="4"/>
      <c r="U1700" s="5">
        <f>Tabella1[[#This Row],[ORA FINE POMERIGGIO]]-Tabella1[[#This Row],[ORA INIZIO POMERIGGIO]]</f>
        <v>0</v>
      </c>
      <c r="V1700" s="5">
        <f>Tabella1[[#This Row],[TOT. TEMPO POMERIGGIO]]+Tabella1[[#This Row],[TOT. TEMPO MATTINA]]</f>
        <v>6.944444444444442E-2</v>
      </c>
      <c r="W1700" s="7">
        <f>((HOUR(Tabella1[[#This Row],[TOT. ORE]])*60)+MINUTE(Tabella1[[#This Row],[TOT. ORE]]))</f>
        <v>100</v>
      </c>
      <c r="Y1700" s="6">
        <f>Tabella1[[#This Row],[TOT. MINUTI]]-Tabella1[[#This Row],[FERMO MACCHINA]]</f>
        <v>100</v>
      </c>
      <c r="Z1700" s="6">
        <f>ROUNDDOWN(Tabella1[[#This Row],[DIFFERENZA EFFETTIVA - SCARTI]]/Tabella1[[#This Row],[TEMPO EFFETTIVO]]*60,0)</f>
        <v>900</v>
      </c>
      <c r="AA1700" t="s">
        <v>378</v>
      </c>
    </row>
    <row r="1701" spans="1:27" x14ac:dyDescent="0.25">
      <c r="A1701" s="1">
        <v>44810</v>
      </c>
      <c r="B1701">
        <v>31</v>
      </c>
      <c r="C1701" s="6" t="str">
        <f>VLOOKUP(Tabella1[[#This Row],[COD. OPERATORE]],Tabella3[],2,FALSE)</f>
        <v>MARISTELLA</v>
      </c>
      <c r="D1701" t="s">
        <v>16</v>
      </c>
      <c r="E1701" t="s">
        <v>17</v>
      </c>
      <c r="F1701">
        <v>8</v>
      </c>
      <c r="G1701" s="6" t="str">
        <f>VLOOKUP(Tabella1[[#This Row],[COD. MACCHINA]],Tabella35[],2,FALSE)</f>
        <v>MONTAGGIO RUOTE</v>
      </c>
      <c r="H1701">
        <v>0</v>
      </c>
      <c r="I1701">
        <v>1600</v>
      </c>
      <c r="J1701" s="6">
        <f>Tabella1[[#This Row],[ASS. FINALI]]-Tabella1[[#This Row],[ASS.INIZIALI]]</f>
        <v>1600</v>
      </c>
      <c r="K1701" t="s">
        <v>20</v>
      </c>
      <c r="M1701" s="6">
        <f>ROUNDDOWN(IF(Tabella1[[#This Row],[DOPPIO OPERATORE '[SI/NO']]]="SI",Tabella1[[#This Row],[DIFFERENZA]]/2,Tabella1[[#This Row],[DIFFERENZA]]),0)</f>
        <v>1600</v>
      </c>
      <c r="O1701" s="6">
        <f>Tabella1[[#This Row],[DIFFERENZA EFFETTIVA SE DOPPIO OPERATORE]]-Tabella1[[#This Row],[SCARTI]]</f>
        <v>1600</v>
      </c>
      <c r="P1701" s="4">
        <v>0.3611111111111111</v>
      </c>
      <c r="Q1701" s="4">
        <v>0.5</v>
      </c>
      <c r="R1701" s="5">
        <f>Tabella1[[#This Row],[ORA FINE MATTINA]]-Tabella1[[#This Row],[ORA INIZIO MATTINA]]</f>
        <v>0.1388888888888889</v>
      </c>
      <c r="S1701" s="4">
        <v>0.5625</v>
      </c>
      <c r="T1701" s="4">
        <v>0.625</v>
      </c>
      <c r="U1701" s="5">
        <f>Tabella1[[#This Row],[ORA FINE POMERIGGIO]]-Tabella1[[#This Row],[ORA INIZIO POMERIGGIO]]</f>
        <v>6.25E-2</v>
      </c>
      <c r="V1701" s="5">
        <f>Tabella1[[#This Row],[TOT. TEMPO POMERIGGIO]]+Tabella1[[#This Row],[TOT. TEMPO MATTINA]]</f>
        <v>0.2013888888888889</v>
      </c>
      <c r="W1701" s="7">
        <f>((HOUR(Tabella1[[#This Row],[TOT. ORE]])*60)+MINUTE(Tabella1[[#This Row],[TOT. ORE]]))</f>
        <v>290</v>
      </c>
      <c r="Y1701" s="6">
        <f>Tabella1[[#This Row],[TOT. MINUTI]]-Tabella1[[#This Row],[FERMO MACCHINA]]</f>
        <v>290</v>
      </c>
      <c r="Z1701" s="6">
        <f>ROUNDDOWN(Tabella1[[#This Row],[DIFFERENZA EFFETTIVA - SCARTI]]/Tabella1[[#This Row],[TEMPO EFFETTIVO]]*60,0)</f>
        <v>331</v>
      </c>
      <c r="AA1701" t="s">
        <v>378</v>
      </c>
    </row>
    <row r="1702" spans="1:27" x14ac:dyDescent="0.25">
      <c r="A1702" s="1">
        <v>44810</v>
      </c>
      <c r="B1702">
        <v>31</v>
      </c>
      <c r="C1702" s="6" t="str">
        <f>VLOOKUP(Tabella1[[#This Row],[COD. OPERATORE]],Tabella3[],2,FALSE)</f>
        <v>MARISTELLA</v>
      </c>
      <c r="D1702" t="s">
        <v>16</v>
      </c>
      <c r="E1702" t="s">
        <v>62</v>
      </c>
      <c r="F1702">
        <v>9</v>
      </c>
      <c r="G1702" s="6" t="str">
        <f>VLOOKUP(Tabella1[[#This Row],[COD. MACCHINA]],Tabella35[],2,FALSE)</f>
        <v>MONTAGGIO ANELLINI</v>
      </c>
      <c r="H1702">
        <v>0</v>
      </c>
      <c r="I1702">
        <v>2000</v>
      </c>
      <c r="J1702" s="6">
        <f>Tabella1[[#This Row],[ASS. FINALI]]-Tabella1[[#This Row],[ASS.INIZIALI]]</f>
        <v>2000</v>
      </c>
      <c r="K1702" t="s">
        <v>20</v>
      </c>
      <c r="M1702" s="6">
        <f>ROUNDDOWN(IF(Tabella1[[#This Row],[DOPPIO OPERATORE '[SI/NO']]]="SI",Tabella1[[#This Row],[DIFFERENZA]]/2,Tabella1[[#This Row],[DIFFERENZA]]),0)</f>
        <v>2000</v>
      </c>
      <c r="O1702" s="6">
        <f>Tabella1[[#This Row],[DIFFERENZA EFFETTIVA SE DOPPIO OPERATORE]]-Tabella1[[#This Row],[SCARTI]]</f>
        <v>2000</v>
      </c>
      <c r="P1702" s="4">
        <v>0.625</v>
      </c>
      <c r="Q1702" s="4">
        <v>0.72916666666666663</v>
      </c>
      <c r="R1702" s="5">
        <f>Tabella1[[#This Row],[ORA FINE MATTINA]]-Tabella1[[#This Row],[ORA INIZIO MATTINA]]</f>
        <v>0.10416666666666663</v>
      </c>
      <c r="S1702" s="4"/>
      <c r="T1702" s="4"/>
      <c r="U1702" s="5">
        <f>Tabella1[[#This Row],[ORA FINE POMERIGGIO]]-Tabella1[[#This Row],[ORA INIZIO POMERIGGIO]]</f>
        <v>0</v>
      </c>
      <c r="V1702" s="5">
        <f>Tabella1[[#This Row],[TOT. TEMPO POMERIGGIO]]+Tabella1[[#This Row],[TOT. TEMPO MATTINA]]</f>
        <v>0.10416666666666663</v>
      </c>
      <c r="W1702" s="7">
        <f>((HOUR(Tabella1[[#This Row],[TOT. ORE]])*60)+MINUTE(Tabella1[[#This Row],[TOT. ORE]]))</f>
        <v>150</v>
      </c>
      <c r="Y1702" s="6">
        <f>Tabella1[[#This Row],[TOT. MINUTI]]-Tabella1[[#This Row],[FERMO MACCHINA]]</f>
        <v>150</v>
      </c>
      <c r="Z1702" s="6">
        <f>ROUNDDOWN(Tabella1[[#This Row],[DIFFERENZA EFFETTIVA - SCARTI]]/Tabella1[[#This Row],[TEMPO EFFETTIVO]]*60,0)</f>
        <v>800</v>
      </c>
      <c r="AA1702" t="s">
        <v>378</v>
      </c>
    </row>
    <row r="1703" spans="1:27" x14ac:dyDescent="0.25">
      <c r="A1703" s="1">
        <v>44811</v>
      </c>
      <c r="B1703">
        <v>31</v>
      </c>
      <c r="C1703" s="6" t="str">
        <f>VLOOKUP(Tabella1[[#This Row],[COD. OPERATORE]],Tabella3[],2,FALSE)</f>
        <v>MARISTELLA</v>
      </c>
      <c r="D1703" t="s">
        <v>16</v>
      </c>
      <c r="E1703" t="s">
        <v>17</v>
      </c>
      <c r="F1703">
        <v>8</v>
      </c>
      <c r="G1703" s="6" t="str">
        <f>VLOOKUP(Tabella1[[#This Row],[COD. MACCHINA]],Tabella35[],2,FALSE)</f>
        <v>MONTAGGIO RUOTE</v>
      </c>
      <c r="H1703">
        <v>0</v>
      </c>
      <c r="I1703">
        <v>2100</v>
      </c>
      <c r="J1703" s="6">
        <f>Tabella1[[#This Row],[ASS. FINALI]]-Tabella1[[#This Row],[ASS.INIZIALI]]</f>
        <v>2100</v>
      </c>
      <c r="K1703" t="s">
        <v>20</v>
      </c>
      <c r="M1703" s="6">
        <f>ROUNDDOWN(IF(Tabella1[[#This Row],[DOPPIO OPERATORE '[SI/NO']]]="SI",Tabella1[[#This Row],[DIFFERENZA]]/2,Tabella1[[#This Row],[DIFFERENZA]]),0)</f>
        <v>2100</v>
      </c>
      <c r="O1703" s="6">
        <f>Tabella1[[#This Row],[DIFFERENZA EFFETTIVA SE DOPPIO OPERATORE]]-Tabella1[[#This Row],[SCARTI]]</f>
        <v>2100</v>
      </c>
      <c r="P1703" s="4">
        <v>0.375</v>
      </c>
      <c r="Q1703" s="4">
        <v>0.5</v>
      </c>
      <c r="R1703" s="5">
        <f>Tabella1[[#This Row],[ORA FINE MATTINA]]-Tabella1[[#This Row],[ORA INIZIO MATTINA]]</f>
        <v>0.125</v>
      </c>
      <c r="S1703" s="4">
        <v>0.5625</v>
      </c>
      <c r="T1703" s="4">
        <v>0.63541666666666663</v>
      </c>
      <c r="U1703" s="5">
        <f>Tabella1[[#This Row],[ORA FINE POMERIGGIO]]-Tabella1[[#This Row],[ORA INIZIO POMERIGGIO]]</f>
        <v>7.291666666666663E-2</v>
      </c>
      <c r="V1703" s="5">
        <f>Tabella1[[#This Row],[TOT. TEMPO POMERIGGIO]]+Tabella1[[#This Row],[TOT. TEMPO MATTINA]]</f>
        <v>0.19791666666666663</v>
      </c>
      <c r="W1703" s="7">
        <f>((HOUR(Tabella1[[#This Row],[TOT. ORE]])*60)+MINUTE(Tabella1[[#This Row],[TOT. ORE]]))</f>
        <v>285</v>
      </c>
      <c r="Y1703" s="6">
        <f>Tabella1[[#This Row],[TOT. MINUTI]]-Tabella1[[#This Row],[FERMO MACCHINA]]</f>
        <v>285</v>
      </c>
      <c r="Z1703" s="6">
        <f>ROUNDDOWN(Tabella1[[#This Row],[DIFFERENZA EFFETTIVA - SCARTI]]/Tabella1[[#This Row],[TEMPO EFFETTIVO]]*60,0)</f>
        <v>442</v>
      </c>
    </row>
    <row r="1704" spans="1:27" x14ac:dyDescent="0.25">
      <c r="A1704" s="1">
        <v>44811</v>
      </c>
      <c r="B1704">
        <v>31</v>
      </c>
      <c r="C1704" s="6" t="str">
        <f>VLOOKUP(Tabella1[[#This Row],[COD. OPERATORE]],Tabella3[],2,FALSE)</f>
        <v>MARISTELLA</v>
      </c>
      <c r="D1704" t="s">
        <v>16</v>
      </c>
      <c r="E1704" t="s">
        <v>17</v>
      </c>
      <c r="F1704">
        <v>6</v>
      </c>
      <c r="G1704" s="6" t="str">
        <f>VLOOKUP(Tabella1[[#This Row],[COD. MACCHINA]],Tabella35[],2,FALSE)</f>
        <v>MSA matr.4319</v>
      </c>
      <c r="H1704">
        <v>643631</v>
      </c>
      <c r="I1704">
        <v>644045</v>
      </c>
      <c r="J1704" s="6">
        <f>Tabella1[[#This Row],[ASS. FINALI]]-Tabella1[[#This Row],[ASS.INIZIALI]]</f>
        <v>414</v>
      </c>
      <c r="K1704" t="s">
        <v>20</v>
      </c>
      <c r="M1704" s="6">
        <f>ROUNDDOWN(IF(Tabella1[[#This Row],[DOPPIO OPERATORE '[SI/NO']]]="SI",Tabella1[[#This Row],[DIFFERENZA]]/2,Tabella1[[#This Row],[DIFFERENZA]]),0)</f>
        <v>414</v>
      </c>
      <c r="O1704" s="6">
        <f>Tabella1[[#This Row],[DIFFERENZA EFFETTIVA SE DOPPIO OPERATORE]]-Tabella1[[#This Row],[SCARTI]]</f>
        <v>414</v>
      </c>
      <c r="P1704" s="4">
        <v>0.63541666666666663</v>
      </c>
      <c r="Q1704" s="4">
        <v>0.72916666666666663</v>
      </c>
      <c r="R1704" s="5">
        <f>Tabella1[[#This Row],[ORA FINE MATTINA]]-Tabella1[[#This Row],[ORA INIZIO MATTINA]]</f>
        <v>9.375E-2</v>
      </c>
      <c r="S1704" s="4"/>
      <c r="T1704" s="4"/>
      <c r="U1704" s="5">
        <f>Tabella1[[#This Row],[ORA FINE POMERIGGIO]]-Tabella1[[#This Row],[ORA INIZIO POMERIGGIO]]</f>
        <v>0</v>
      </c>
      <c r="V1704" s="5">
        <f>Tabella1[[#This Row],[TOT. TEMPO POMERIGGIO]]+Tabella1[[#This Row],[TOT. TEMPO MATTINA]]</f>
        <v>9.375E-2</v>
      </c>
      <c r="W1704" s="7">
        <f>((HOUR(Tabella1[[#This Row],[TOT. ORE]])*60)+MINUTE(Tabella1[[#This Row],[TOT. ORE]]))</f>
        <v>135</v>
      </c>
      <c r="Y1704" s="6">
        <f>Tabella1[[#This Row],[TOT. MINUTI]]-Tabella1[[#This Row],[FERMO MACCHINA]]</f>
        <v>135</v>
      </c>
      <c r="Z1704" s="6">
        <f>ROUNDDOWN(Tabella1[[#This Row],[DIFFERENZA EFFETTIVA - SCARTI]]/Tabella1[[#This Row],[TEMPO EFFETTIVO]]*60,0)</f>
        <v>184</v>
      </c>
    </row>
    <row r="1705" spans="1:27" x14ac:dyDescent="0.25">
      <c r="A1705" s="1">
        <v>44812</v>
      </c>
      <c r="B1705">
        <v>31</v>
      </c>
      <c r="C1705" s="6" t="str">
        <f>VLOOKUP(Tabella1[[#This Row],[COD. OPERATORE]],Tabella3[],2,FALSE)</f>
        <v>MARISTELLA</v>
      </c>
      <c r="D1705" t="s">
        <v>16</v>
      </c>
      <c r="E1705" t="s">
        <v>17</v>
      </c>
      <c r="F1705">
        <v>6</v>
      </c>
      <c r="G1705" s="6" t="str">
        <f>VLOOKUP(Tabella1[[#This Row],[COD. MACCHINA]],Tabella35[],2,FALSE)</f>
        <v>MSA matr.4319</v>
      </c>
      <c r="H1705">
        <v>644045</v>
      </c>
      <c r="I1705">
        <v>644658</v>
      </c>
      <c r="J1705" s="6">
        <f>Tabella1[[#This Row],[ASS. FINALI]]-Tabella1[[#This Row],[ASS.INIZIALI]]</f>
        <v>613</v>
      </c>
      <c r="K1705" t="s">
        <v>20</v>
      </c>
      <c r="M1705" s="6">
        <f>ROUNDDOWN(IF(Tabella1[[#This Row],[DOPPIO OPERATORE '[SI/NO']]]="SI",Tabella1[[#This Row],[DIFFERENZA]]/2,Tabella1[[#This Row],[DIFFERENZA]]),0)</f>
        <v>613</v>
      </c>
      <c r="O1705" s="6">
        <f>Tabella1[[#This Row],[DIFFERENZA EFFETTIVA SE DOPPIO OPERATORE]]-Tabella1[[#This Row],[SCARTI]]</f>
        <v>613</v>
      </c>
      <c r="P1705" s="4">
        <v>0.33333333333333331</v>
      </c>
      <c r="Q1705" s="4">
        <v>0.47916666666666669</v>
      </c>
      <c r="R1705" s="5">
        <f>Tabella1[[#This Row],[ORA FINE MATTINA]]-Tabella1[[#This Row],[ORA INIZIO MATTINA]]</f>
        <v>0.14583333333333337</v>
      </c>
      <c r="S1705" s="4"/>
      <c r="T1705" s="4"/>
      <c r="U1705" s="5">
        <f>Tabella1[[#This Row],[ORA FINE POMERIGGIO]]-Tabella1[[#This Row],[ORA INIZIO POMERIGGIO]]</f>
        <v>0</v>
      </c>
      <c r="V1705" s="5">
        <f>Tabella1[[#This Row],[TOT. TEMPO POMERIGGIO]]+Tabella1[[#This Row],[TOT. TEMPO MATTINA]]</f>
        <v>0.14583333333333337</v>
      </c>
      <c r="W1705" s="7">
        <f>((HOUR(Tabella1[[#This Row],[TOT. ORE]])*60)+MINUTE(Tabella1[[#This Row],[TOT. ORE]]))</f>
        <v>210</v>
      </c>
      <c r="Y1705" s="6">
        <f>Tabella1[[#This Row],[TOT. MINUTI]]-Tabella1[[#This Row],[FERMO MACCHINA]]</f>
        <v>210</v>
      </c>
      <c r="Z1705" s="6">
        <f>ROUNDDOWN(Tabella1[[#This Row],[DIFFERENZA EFFETTIVA - SCARTI]]/Tabella1[[#This Row],[TEMPO EFFETTIVO]]*60,0)</f>
        <v>175</v>
      </c>
    </row>
    <row r="1706" spans="1:27" x14ac:dyDescent="0.25">
      <c r="A1706" s="1">
        <v>44812</v>
      </c>
      <c r="B1706">
        <v>31</v>
      </c>
      <c r="C1706" s="6" t="str">
        <f>VLOOKUP(Tabella1[[#This Row],[COD. OPERATORE]],Tabella3[],2,FALSE)</f>
        <v>MARISTELLA</v>
      </c>
      <c r="D1706" t="s">
        <v>16</v>
      </c>
      <c r="E1706" t="s">
        <v>97</v>
      </c>
      <c r="F1706">
        <v>8</v>
      </c>
      <c r="G1706" s="6" t="str">
        <f>VLOOKUP(Tabella1[[#This Row],[COD. MACCHINA]],Tabella35[],2,FALSE)</f>
        <v>MONTAGGIO RUOTE</v>
      </c>
      <c r="H1706">
        <v>0</v>
      </c>
      <c r="I1706">
        <v>800</v>
      </c>
      <c r="J1706" s="6">
        <f>Tabella1[[#This Row],[ASS. FINALI]]-Tabella1[[#This Row],[ASS.INIZIALI]]</f>
        <v>800</v>
      </c>
      <c r="K1706" t="s">
        <v>20</v>
      </c>
      <c r="M1706" s="6">
        <f>ROUNDDOWN(IF(Tabella1[[#This Row],[DOPPIO OPERATORE '[SI/NO']]]="SI",Tabella1[[#This Row],[DIFFERENZA]]/2,Tabella1[[#This Row],[DIFFERENZA]]),0)</f>
        <v>800</v>
      </c>
      <c r="O1706" s="6">
        <f>Tabella1[[#This Row],[DIFFERENZA EFFETTIVA SE DOPPIO OPERATORE]]-Tabella1[[#This Row],[SCARTI]]</f>
        <v>800</v>
      </c>
      <c r="P1706" s="4">
        <v>0.48958333333333331</v>
      </c>
      <c r="Q1706" s="4">
        <v>0.5</v>
      </c>
      <c r="R1706" s="5">
        <f>Tabella1[[#This Row],[ORA FINE MATTINA]]-Tabella1[[#This Row],[ORA INIZIO MATTINA]]</f>
        <v>1.0416666666666685E-2</v>
      </c>
      <c r="S1706" s="4">
        <v>0.5625</v>
      </c>
      <c r="T1706" s="4">
        <v>0.64583333333333337</v>
      </c>
      <c r="U1706" s="5">
        <f>Tabella1[[#This Row],[ORA FINE POMERIGGIO]]-Tabella1[[#This Row],[ORA INIZIO POMERIGGIO]]</f>
        <v>8.333333333333337E-2</v>
      </c>
      <c r="V1706" s="5">
        <f>Tabella1[[#This Row],[TOT. TEMPO POMERIGGIO]]+Tabella1[[#This Row],[TOT. TEMPO MATTINA]]</f>
        <v>9.3750000000000056E-2</v>
      </c>
      <c r="W1706" s="7">
        <f>((HOUR(Tabella1[[#This Row],[TOT. ORE]])*60)+MINUTE(Tabella1[[#This Row],[TOT. ORE]]))</f>
        <v>135</v>
      </c>
      <c r="Y1706" s="6">
        <f>Tabella1[[#This Row],[TOT. MINUTI]]-Tabella1[[#This Row],[FERMO MACCHINA]]</f>
        <v>135</v>
      </c>
      <c r="Z1706" s="6">
        <f>ROUNDDOWN(Tabella1[[#This Row],[DIFFERENZA EFFETTIVA - SCARTI]]/Tabella1[[#This Row],[TEMPO EFFETTIVO]]*60,0)</f>
        <v>355</v>
      </c>
    </row>
    <row r="1707" spans="1:27" x14ac:dyDescent="0.25">
      <c r="A1707" s="1">
        <v>44812</v>
      </c>
      <c r="B1707">
        <v>31</v>
      </c>
      <c r="C1707" s="6" t="str">
        <f>VLOOKUP(Tabella1[[#This Row],[COD. OPERATORE]],Tabella3[],2,FALSE)</f>
        <v>MARISTELLA</v>
      </c>
      <c r="D1707" t="s">
        <v>16</v>
      </c>
      <c r="E1707" t="s">
        <v>96</v>
      </c>
      <c r="F1707">
        <v>8</v>
      </c>
      <c r="G1707" s="6" t="str">
        <f>VLOOKUP(Tabella1[[#This Row],[COD. MACCHINA]],Tabella35[],2,FALSE)</f>
        <v>MONTAGGIO RUOTE</v>
      </c>
      <c r="H1707">
        <v>0</v>
      </c>
      <c r="I1707">
        <v>250</v>
      </c>
      <c r="J1707" s="6">
        <f>Tabella1[[#This Row],[ASS. FINALI]]-Tabella1[[#This Row],[ASS.INIZIALI]]</f>
        <v>250</v>
      </c>
      <c r="K1707" t="s">
        <v>20</v>
      </c>
      <c r="M1707" s="6">
        <f>ROUNDDOWN(IF(Tabella1[[#This Row],[DOPPIO OPERATORE '[SI/NO']]]="SI",Tabella1[[#This Row],[DIFFERENZA]]/2,Tabella1[[#This Row],[DIFFERENZA]]),0)</f>
        <v>250</v>
      </c>
      <c r="O1707" s="6">
        <f>Tabella1[[#This Row],[DIFFERENZA EFFETTIVA SE DOPPIO OPERATORE]]-Tabella1[[#This Row],[SCARTI]]</f>
        <v>250</v>
      </c>
      <c r="P1707" s="4">
        <v>0.69444444444444453</v>
      </c>
      <c r="Q1707" s="4">
        <v>0.72916666666666663</v>
      </c>
      <c r="R1707" s="5">
        <f>Tabella1[[#This Row],[ORA FINE MATTINA]]-Tabella1[[#This Row],[ORA INIZIO MATTINA]]</f>
        <v>3.4722222222222099E-2</v>
      </c>
      <c r="S1707" s="4"/>
      <c r="T1707" s="4"/>
      <c r="U1707" s="5">
        <f>Tabella1[[#This Row],[ORA FINE POMERIGGIO]]-Tabella1[[#This Row],[ORA INIZIO POMERIGGIO]]</f>
        <v>0</v>
      </c>
      <c r="V1707" s="5">
        <f>Tabella1[[#This Row],[TOT. TEMPO POMERIGGIO]]+Tabella1[[#This Row],[TOT. TEMPO MATTINA]]</f>
        <v>3.4722222222222099E-2</v>
      </c>
      <c r="W1707" s="7">
        <f>((HOUR(Tabella1[[#This Row],[TOT. ORE]])*60)+MINUTE(Tabella1[[#This Row],[TOT. ORE]]))</f>
        <v>50</v>
      </c>
      <c r="Y1707" s="6">
        <f>Tabella1[[#This Row],[TOT. MINUTI]]-Tabella1[[#This Row],[FERMO MACCHINA]]</f>
        <v>50</v>
      </c>
      <c r="Z1707" s="6">
        <f>ROUNDDOWN(Tabella1[[#This Row],[DIFFERENZA EFFETTIVA - SCARTI]]/Tabella1[[#This Row],[TEMPO EFFETTIVO]]*60,0)</f>
        <v>300</v>
      </c>
    </row>
    <row r="1708" spans="1:27" x14ac:dyDescent="0.25">
      <c r="A1708" s="1">
        <v>44813</v>
      </c>
      <c r="B1708">
        <v>31</v>
      </c>
      <c r="C1708" s="6" t="str">
        <f>VLOOKUP(Tabella1[[#This Row],[COD. OPERATORE]],Tabella3[],2,FALSE)</f>
        <v>MARISTELLA</v>
      </c>
      <c r="D1708" t="s">
        <v>16</v>
      </c>
      <c r="E1708" t="s">
        <v>96</v>
      </c>
      <c r="F1708">
        <v>8</v>
      </c>
      <c r="G1708" s="6" t="str">
        <f>VLOOKUP(Tabella1[[#This Row],[COD. MACCHINA]],Tabella35[],2,FALSE)</f>
        <v>MONTAGGIO RUOTE</v>
      </c>
      <c r="H1708">
        <v>0</v>
      </c>
      <c r="I1708">
        <v>750</v>
      </c>
      <c r="J1708" s="6">
        <f>Tabella1[[#This Row],[ASS. FINALI]]-Tabella1[[#This Row],[ASS.INIZIALI]]</f>
        <v>750</v>
      </c>
      <c r="K1708" t="s">
        <v>20</v>
      </c>
      <c r="M1708" s="6">
        <f>ROUNDDOWN(IF(Tabella1[[#This Row],[DOPPIO OPERATORE '[SI/NO']]]="SI",Tabella1[[#This Row],[DIFFERENZA]]/2,Tabella1[[#This Row],[DIFFERENZA]]),0)</f>
        <v>750</v>
      </c>
      <c r="O1708" s="6">
        <f>Tabella1[[#This Row],[DIFFERENZA EFFETTIVA SE DOPPIO OPERATORE]]-Tabella1[[#This Row],[SCARTI]]</f>
        <v>750</v>
      </c>
      <c r="P1708" s="4">
        <v>0.46875</v>
      </c>
      <c r="Q1708" s="4">
        <v>0.5</v>
      </c>
      <c r="R1708" s="5">
        <f>Tabella1[[#This Row],[ORA FINE MATTINA]]-Tabella1[[#This Row],[ORA INIZIO MATTINA]]</f>
        <v>3.125E-2</v>
      </c>
      <c r="S1708" s="4">
        <v>0.5625</v>
      </c>
      <c r="T1708" s="4">
        <v>0.61458333333333337</v>
      </c>
      <c r="U1708" s="5">
        <f>Tabella1[[#This Row],[ORA FINE POMERIGGIO]]-Tabella1[[#This Row],[ORA INIZIO POMERIGGIO]]</f>
        <v>5.208333333333337E-2</v>
      </c>
      <c r="V1708" s="5">
        <f>Tabella1[[#This Row],[TOT. TEMPO POMERIGGIO]]+Tabella1[[#This Row],[TOT. TEMPO MATTINA]]</f>
        <v>8.333333333333337E-2</v>
      </c>
      <c r="W1708" s="7">
        <f>((HOUR(Tabella1[[#This Row],[TOT. ORE]])*60)+MINUTE(Tabella1[[#This Row],[TOT. ORE]]))</f>
        <v>120</v>
      </c>
      <c r="Y1708" s="6">
        <f>Tabella1[[#This Row],[TOT. MINUTI]]-Tabella1[[#This Row],[FERMO MACCHINA]]</f>
        <v>120</v>
      </c>
      <c r="Z1708" s="6">
        <f>ROUNDDOWN(Tabella1[[#This Row],[DIFFERENZA EFFETTIVA - SCARTI]]/Tabella1[[#This Row],[TEMPO EFFETTIVO]]*60,0)</f>
        <v>375</v>
      </c>
    </row>
    <row r="1709" spans="1:27" x14ac:dyDescent="0.25">
      <c r="A1709" s="1">
        <v>44816</v>
      </c>
      <c r="B1709">
        <v>31</v>
      </c>
      <c r="C1709" s="6" t="str">
        <f>VLOOKUP(Tabella1[[#This Row],[COD. OPERATORE]],Tabella3[],2,FALSE)</f>
        <v>MARISTELLA</v>
      </c>
      <c r="D1709" t="s">
        <v>16</v>
      </c>
      <c r="E1709" t="s">
        <v>26</v>
      </c>
      <c r="F1709">
        <v>8</v>
      </c>
      <c r="G1709" s="6" t="str">
        <f>VLOOKUP(Tabella1[[#This Row],[COD. MACCHINA]],Tabella35[],2,FALSE)</f>
        <v>MONTAGGIO RUOTE</v>
      </c>
      <c r="H1709">
        <v>0</v>
      </c>
      <c r="I1709">
        <v>1000</v>
      </c>
      <c r="J1709" s="6">
        <f>Tabella1[[#This Row],[ASS. FINALI]]-Tabella1[[#This Row],[ASS.INIZIALI]]</f>
        <v>1000</v>
      </c>
      <c r="K1709" t="s">
        <v>20</v>
      </c>
      <c r="M1709" s="6">
        <f>ROUNDDOWN(IF(Tabella1[[#This Row],[DOPPIO OPERATORE '[SI/NO']]]="SI",Tabella1[[#This Row],[DIFFERENZA]]/2,Tabella1[[#This Row],[DIFFERENZA]]),0)</f>
        <v>1000</v>
      </c>
      <c r="O1709" s="6">
        <f>Tabella1[[#This Row],[DIFFERENZA EFFETTIVA SE DOPPIO OPERATORE]]-Tabella1[[#This Row],[SCARTI]]</f>
        <v>1000</v>
      </c>
      <c r="P1709" s="4">
        <v>0.41666666666666669</v>
      </c>
      <c r="Q1709" s="4">
        <v>0.5</v>
      </c>
      <c r="R1709" s="5">
        <f>Tabella1[[#This Row],[ORA FINE MATTINA]]-Tabella1[[#This Row],[ORA INIZIO MATTINA]]</f>
        <v>8.3333333333333315E-2</v>
      </c>
      <c r="S1709" s="4">
        <v>0.5625</v>
      </c>
      <c r="T1709" s="4">
        <v>0.60416666666666663</v>
      </c>
      <c r="U1709" s="5">
        <f>Tabella1[[#This Row],[ORA FINE POMERIGGIO]]-Tabella1[[#This Row],[ORA INIZIO POMERIGGIO]]</f>
        <v>4.166666666666663E-2</v>
      </c>
      <c r="V1709" s="5">
        <f>Tabella1[[#This Row],[TOT. TEMPO POMERIGGIO]]+Tabella1[[#This Row],[TOT. TEMPO MATTINA]]</f>
        <v>0.12499999999999994</v>
      </c>
      <c r="W1709" s="7">
        <f>((HOUR(Tabella1[[#This Row],[TOT. ORE]])*60)+MINUTE(Tabella1[[#This Row],[TOT. ORE]]))</f>
        <v>180</v>
      </c>
      <c r="Y1709" s="6">
        <f>Tabella1[[#This Row],[TOT. MINUTI]]-Tabella1[[#This Row],[FERMO MACCHINA]]</f>
        <v>180</v>
      </c>
      <c r="Z1709" s="6">
        <f>ROUNDDOWN(Tabella1[[#This Row],[DIFFERENZA EFFETTIVA - SCARTI]]/Tabella1[[#This Row],[TEMPO EFFETTIVO]]*60,0)</f>
        <v>333</v>
      </c>
      <c r="AA1709" t="s">
        <v>378</v>
      </c>
    </row>
    <row r="1710" spans="1:27" x14ac:dyDescent="0.25">
      <c r="A1710" s="1">
        <v>44816</v>
      </c>
      <c r="B1710">
        <v>31</v>
      </c>
      <c r="C1710" s="6" t="str">
        <f>VLOOKUP(Tabella1[[#This Row],[COD. OPERATORE]],Tabella3[],2,FALSE)</f>
        <v>MARISTELLA</v>
      </c>
      <c r="D1710" t="s">
        <v>16</v>
      </c>
      <c r="E1710" t="s">
        <v>62</v>
      </c>
      <c r="F1710">
        <v>9</v>
      </c>
      <c r="G1710" s="6" t="str">
        <f>VLOOKUP(Tabella1[[#This Row],[COD. MACCHINA]],Tabella35[],2,FALSE)</f>
        <v>MONTAGGIO ANELLINI</v>
      </c>
      <c r="H1710">
        <v>0</v>
      </c>
      <c r="I1710">
        <v>100</v>
      </c>
      <c r="J1710" s="6">
        <f>Tabella1[[#This Row],[ASS. FINALI]]-Tabella1[[#This Row],[ASS.INIZIALI]]</f>
        <v>100</v>
      </c>
      <c r="K1710" t="s">
        <v>20</v>
      </c>
      <c r="M1710" s="6">
        <f>ROUNDDOWN(IF(Tabella1[[#This Row],[DOPPIO OPERATORE '[SI/NO']]]="SI",Tabella1[[#This Row],[DIFFERENZA]]/2,Tabella1[[#This Row],[DIFFERENZA]]),0)</f>
        <v>100</v>
      </c>
      <c r="O1710" s="6">
        <f>Tabella1[[#This Row],[DIFFERENZA EFFETTIVA SE DOPPIO OPERATORE]]-Tabella1[[#This Row],[SCARTI]]</f>
        <v>100</v>
      </c>
      <c r="P1710" s="4">
        <v>0.60416666666666663</v>
      </c>
      <c r="Q1710" s="4">
        <v>0.64583333333333337</v>
      </c>
      <c r="R1710" s="5">
        <f>Tabella1[[#This Row],[ORA FINE MATTINA]]-Tabella1[[#This Row],[ORA INIZIO MATTINA]]</f>
        <v>4.1666666666666741E-2</v>
      </c>
      <c r="S1710" s="4"/>
      <c r="T1710" s="4"/>
      <c r="U1710" s="5">
        <f>Tabella1[[#This Row],[ORA FINE POMERIGGIO]]-Tabella1[[#This Row],[ORA INIZIO POMERIGGIO]]</f>
        <v>0</v>
      </c>
      <c r="V1710" s="5">
        <f>Tabella1[[#This Row],[TOT. TEMPO POMERIGGIO]]+Tabella1[[#This Row],[TOT. TEMPO MATTINA]]</f>
        <v>4.1666666666666741E-2</v>
      </c>
      <c r="W1710" s="7">
        <f>((HOUR(Tabella1[[#This Row],[TOT. ORE]])*60)+MINUTE(Tabella1[[#This Row],[TOT. ORE]]))</f>
        <v>60</v>
      </c>
      <c r="Y1710" s="6">
        <f>Tabella1[[#This Row],[TOT. MINUTI]]-Tabella1[[#This Row],[FERMO MACCHINA]]</f>
        <v>60</v>
      </c>
      <c r="Z1710" s="6">
        <f>ROUNDDOWN(Tabella1[[#This Row],[DIFFERENZA EFFETTIVA - SCARTI]]/Tabella1[[#This Row],[TEMPO EFFETTIVO]]*60,0)</f>
        <v>100</v>
      </c>
    </row>
    <row r="1711" spans="1:27" x14ac:dyDescent="0.25">
      <c r="A1711" s="1">
        <v>44816</v>
      </c>
      <c r="B1711">
        <v>31</v>
      </c>
      <c r="C1711" s="6" t="str">
        <f>VLOOKUP(Tabella1[[#This Row],[COD. OPERATORE]],Tabella3[],2,FALSE)</f>
        <v>MARISTELLA</v>
      </c>
      <c r="D1711" t="s">
        <v>56</v>
      </c>
      <c r="E1711" t="s">
        <v>245</v>
      </c>
      <c r="F1711" t="s">
        <v>64</v>
      </c>
      <c r="G1711" s="6" t="str">
        <f>VLOOKUP(Tabella1[[#This Row],[COD. MACCHINA]],Tabella35[],2,FALSE)</f>
        <v>MANUALE</v>
      </c>
      <c r="H1711">
        <v>440</v>
      </c>
      <c r="I1711">
        <v>500</v>
      </c>
      <c r="J1711" s="6">
        <f>Tabella1[[#This Row],[ASS. FINALI]]-Tabella1[[#This Row],[ASS.INIZIALI]]</f>
        <v>60</v>
      </c>
      <c r="K1711" t="s">
        <v>20</v>
      </c>
      <c r="M1711" s="6">
        <f>ROUNDDOWN(IF(Tabella1[[#This Row],[DOPPIO OPERATORE '[SI/NO']]]="SI",Tabella1[[#This Row],[DIFFERENZA]]/2,Tabella1[[#This Row],[DIFFERENZA]]),0)</f>
        <v>60</v>
      </c>
      <c r="O1711" s="6">
        <f>Tabella1[[#This Row],[DIFFERENZA EFFETTIVA SE DOPPIO OPERATORE]]-Tabella1[[#This Row],[SCARTI]]</f>
        <v>60</v>
      </c>
      <c r="P1711" s="4">
        <v>0.64583333333333337</v>
      </c>
      <c r="Q1711" s="4">
        <v>0.66666666666666663</v>
      </c>
      <c r="R1711" s="5">
        <f>Tabella1[[#This Row],[ORA FINE MATTINA]]-Tabella1[[#This Row],[ORA INIZIO MATTINA]]</f>
        <v>2.0833333333333259E-2</v>
      </c>
      <c r="S1711" s="4"/>
      <c r="T1711" s="4"/>
      <c r="U1711" s="5">
        <f>Tabella1[[#This Row],[ORA FINE POMERIGGIO]]-Tabella1[[#This Row],[ORA INIZIO POMERIGGIO]]</f>
        <v>0</v>
      </c>
      <c r="V1711" s="5">
        <f>Tabella1[[#This Row],[TOT. TEMPO POMERIGGIO]]+Tabella1[[#This Row],[TOT. TEMPO MATTINA]]</f>
        <v>2.0833333333333259E-2</v>
      </c>
      <c r="W1711" s="7">
        <f>((HOUR(Tabella1[[#This Row],[TOT. ORE]])*60)+MINUTE(Tabella1[[#This Row],[TOT. ORE]]))</f>
        <v>30</v>
      </c>
      <c r="Y1711" s="6">
        <f>Tabella1[[#This Row],[TOT. MINUTI]]-Tabella1[[#This Row],[FERMO MACCHINA]]</f>
        <v>30</v>
      </c>
      <c r="Z1711" s="6">
        <f>ROUNDDOWN(Tabella1[[#This Row],[DIFFERENZA EFFETTIVA - SCARTI]]/Tabella1[[#This Row],[TEMPO EFFETTIVO]]*60,0)</f>
        <v>120</v>
      </c>
    </row>
    <row r="1712" spans="1:27" x14ac:dyDescent="0.25">
      <c r="A1712" s="1">
        <v>44812</v>
      </c>
      <c r="B1712">
        <v>2</v>
      </c>
      <c r="C1712" s="6" t="str">
        <f>VLOOKUP(Tabella1[[#This Row],[COD. OPERATORE]],Tabella3[],2,FALSE)</f>
        <v>DAVIDE</v>
      </c>
      <c r="D1712" t="s">
        <v>56</v>
      </c>
      <c r="E1712" t="s">
        <v>188</v>
      </c>
      <c r="F1712" t="s">
        <v>64</v>
      </c>
      <c r="G1712" s="6" t="str">
        <f>VLOOKUP(Tabella1[[#This Row],[COD. MACCHINA]],Tabella35[],2,FALSE)</f>
        <v>MANUALE</v>
      </c>
      <c r="H1712">
        <v>1600</v>
      </c>
      <c r="I1712">
        <v>2000</v>
      </c>
      <c r="J1712" s="6">
        <f>Tabella1[[#This Row],[ASS. FINALI]]-Tabella1[[#This Row],[ASS.INIZIALI]]</f>
        <v>400</v>
      </c>
      <c r="K1712" t="s">
        <v>58</v>
      </c>
      <c r="L1712">
        <v>1</v>
      </c>
      <c r="M1712" s="6">
        <f>ROUNDDOWN(IF(Tabella1[[#This Row],[DOPPIO OPERATORE '[SI/NO']]]="SI",Tabella1[[#This Row],[DIFFERENZA]]/2,Tabella1[[#This Row],[DIFFERENZA]]),0)</f>
        <v>200</v>
      </c>
      <c r="O1712" s="6">
        <f>Tabella1[[#This Row],[DIFFERENZA EFFETTIVA SE DOPPIO OPERATORE]]-Tabella1[[#This Row],[SCARTI]]</f>
        <v>200</v>
      </c>
      <c r="P1712" s="4">
        <v>0.58333333333333337</v>
      </c>
      <c r="Q1712" s="4">
        <v>0.66666666666666663</v>
      </c>
      <c r="R1712" s="5">
        <f>Tabella1[[#This Row],[ORA FINE MATTINA]]-Tabella1[[#This Row],[ORA INIZIO MATTINA]]</f>
        <v>8.3333333333333259E-2</v>
      </c>
      <c r="S1712" s="4"/>
      <c r="T1712" s="4"/>
      <c r="U1712" s="5">
        <f>Tabella1[[#This Row],[ORA FINE POMERIGGIO]]-Tabella1[[#This Row],[ORA INIZIO POMERIGGIO]]</f>
        <v>0</v>
      </c>
      <c r="V1712" s="5">
        <f>Tabella1[[#This Row],[TOT. TEMPO POMERIGGIO]]+Tabella1[[#This Row],[TOT. TEMPO MATTINA]]</f>
        <v>8.3333333333333259E-2</v>
      </c>
      <c r="W1712" s="7">
        <f>((HOUR(Tabella1[[#This Row],[TOT. ORE]])*60)+MINUTE(Tabella1[[#This Row],[TOT. ORE]]))</f>
        <v>120</v>
      </c>
      <c r="Y1712" s="6">
        <f>Tabella1[[#This Row],[TOT. MINUTI]]-Tabella1[[#This Row],[FERMO MACCHINA]]</f>
        <v>120</v>
      </c>
      <c r="Z1712" s="6">
        <f>ROUNDDOWN(Tabella1[[#This Row],[DIFFERENZA EFFETTIVA - SCARTI]]/Tabella1[[#This Row],[TEMPO EFFETTIVO]]*60,0)</f>
        <v>100</v>
      </c>
      <c r="AA1712" t="s">
        <v>450</v>
      </c>
    </row>
    <row r="1713" spans="1:27" x14ac:dyDescent="0.25">
      <c r="A1713" s="1">
        <v>44812</v>
      </c>
      <c r="B1713">
        <v>2</v>
      </c>
      <c r="C1713" s="6" t="str">
        <f>VLOOKUP(Tabella1[[#This Row],[COD. OPERATORE]],Tabella3[],2,FALSE)</f>
        <v>DAVIDE</v>
      </c>
      <c r="D1713" t="s">
        <v>74</v>
      </c>
      <c r="E1713" t="s">
        <v>155</v>
      </c>
      <c r="F1713">
        <v>22</v>
      </c>
      <c r="G1713" s="6" t="str">
        <f>VLOOKUP(Tabella1[[#This Row],[COD. MACCHINA]],Tabella35[],2,FALSE)</f>
        <v>LASER VIOLA</v>
      </c>
      <c r="H1713">
        <v>5026</v>
      </c>
      <c r="I1713">
        <v>5128</v>
      </c>
      <c r="J1713" s="6">
        <f>Tabella1[[#This Row],[ASS. FINALI]]-Tabella1[[#This Row],[ASS.INIZIALI]]</f>
        <v>102</v>
      </c>
      <c r="K1713" t="s">
        <v>20</v>
      </c>
      <c r="M1713" s="6">
        <f>ROUNDDOWN(IF(Tabella1[[#This Row],[DOPPIO OPERATORE '[SI/NO']]]="SI",Tabella1[[#This Row],[DIFFERENZA]]/2,Tabella1[[#This Row],[DIFFERENZA]]),0)</f>
        <v>102</v>
      </c>
      <c r="O1713" s="6">
        <f>Tabella1[[#This Row],[DIFFERENZA EFFETTIVA SE DOPPIO OPERATORE]]-Tabella1[[#This Row],[SCARTI]]</f>
        <v>102</v>
      </c>
      <c r="P1713" s="4">
        <v>0.72916666666666663</v>
      </c>
      <c r="Q1713" s="4">
        <v>0.75</v>
      </c>
      <c r="R1713" s="5">
        <f>Tabella1[[#This Row],[ORA FINE MATTINA]]-Tabella1[[#This Row],[ORA INIZIO MATTINA]]</f>
        <v>2.083333333333337E-2</v>
      </c>
      <c r="S1713" s="4"/>
      <c r="T1713" s="4"/>
      <c r="U1713" s="5">
        <f>Tabella1[[#This Row],[ORA FINE POMERIGGIO]]-Tabella1[[#This Row],[ORA INIZIO POMERIGGIO]]</f>
        <v>0</v>
      </c>
      <c r="V1713" s="5">
        <f>Tabella1[[#This Row],[TOT. TEMPO POMERIGGIO]]+Tabella1[[#This Row],[TOT. TEMPO MATTINA]]</f>
        <v>2.083333333333337E-2</v>
      </c>
      <c r="W1713" s="7">
        <f>((HOUR(Tabella1[[#This Row],[TOT. ORE]])*60)+MINUTE(Tabella1[[#This Row],[TOT. ORE]]))</f>
        <v>30</v>
      </c>
      <c r="Y1713" s="6">
        <f>Tabella1[[#This Row],[TOT. MINUTI]]-Tabella1[[#This Row],[FERMO MACCHINA]]</f>
        <v>30</v>
      </c>
      <c r="Z1713" s="6">
        <f>ROUNDDOWN(Tabella1[[#This Row],[DIFFERENZA EFFETTIVA - SCARTI]]/Tabella1[[#This Row],[TEMPO EFFETTIVO]]*60,0)</f>
        <v>204</v>
      </c>
    </row>
    <row r="1714" spans="1:27" x14ac:dyDescent="0.25">
      <c r="A1714" s="1">
        <v>44816</v>
      </c>
      <c r="B1714">
        <v>2</v>
      </c>
      <c r="C1714" s="6" t="str">
        <f>VLOOKUP(Tabella1[[#This Row],[COD. OPERATORE]],Tabella3[],2,FALSE)</f>
        <v>DAVIDE</v>
      </c>
      <c r="D1714" t="s">
        <v>76</v>
      </c>
      <c r="E1714" t="s">
        <v>327</v>
      </c>
      <c r="F1714">
        <v>4</v>
      </c>
      <c r="G1714" s="6" t="str">
        <f>VLOOKUP(Tabella1[[#This Row],[COD. MACCHINA]],Tabella35[],2,FALSE)</f>
        <v>LASER VERDE</v>
      </c>
      <c r="H1714">
        <v>8794</v>
      </c>
      <c r="I1714">
        <v>9211</v>
      </c>
      <c r="J1714" s="6">
        <f>Tabella1[[#This Row],[ASS. FINALI]]-Tabella1[[#This Row],[ASS.INIZIALI]]</f>
        <v>417</v>
      </c>
      <c r="K1714" t="s">
        <v>20</v>
      </c>
      <c r="M1714" s="6">
        <f>ROUNDDOWN(IF(Tabella1[[#This Row],[DOPPIO OPERATORE '[SI/NO']]]="SI",Tabella1[[#This Row],[DIFFERENZA]]/2,Tabella1[[#This Row],[DIFFERENZA]]),0)</f>
        <v>417</v>
      </c>
      <c r="O1714" s="6">
        <f>Tabella1[[#This Row],[DIFFERENZA EFFETTIVA SE DOPPIO OPERATORE]]-Tabella1[[#This Row],[SCARTI]]</f>
        <v>417</v>
      </c>
      <c r="P1714" s="4">
        <v>0.33333333333333331</v>
      </c>
      <c r="Q1714" s="4">
        <v>0.5</v>
      </c>
      <c r="R1714" s="5">
        <f>Tabella1[[#This Row],[ORA FINE MATTINA]]-Tabella1[[#This Row],[ORA INIZIO MATTINA]]</f>
        <v>0.16666666666666669</v>
      </c>
      <c r="S1714" s="4"/>
      <c r="T1714" s="4"/>
      <c r="U1714" s="5">
        <f>Tabella1[[#This Row],[ORA FINE POMERIGGIO]]-Tabella1[[#This Row],[ORA INIZIO POMERIGGIO]]</f>
        <v>0</v>
      </c>
      <c r="V1714" s="5">
        <f>Tabella1[[#This Row],[TOT. TEMPO POMERIGGIO]]+Tabella1[[#This Row],[TOT. TEMPO MATTINA]]</f>
        <v>0.16666666666666669</v>
      </c>
      <c r="W1714" s="7">
        <f>((HOUR(Tabella1[[#This Row],[TOT. ORE]])*60)+MINUTE(Tabella1[[#This Row],[TOT. ORE]]))</f>
        <v>240</v>
      </c>
      <c r="Y1714" s="6">
        <f>Tabella1[[#This Row],[TOT. MINUTI]]-Tabella1[[#This Row],[FERMO MACCHINA]]</f>
        <v>240</v>
      </c>
      <c r="Z1714" s="6">
        <f>ROUNDDOWN(Tabella1[[#This Row],[DIFFERENZA EFFETTIVA - SCARTI]]/Tabella1[[#This Row],[TEMPO EFFETTIVO]]*60,0)</f>
        <v>104</v>
      </c>
    </row>
    <row r="1715" spans="1:27" x14ac:dyDescent="0.25">
      <c r="A1715" s="1">
        <v>44816</v>
      </c>
      <c r="B1715">
        <v>2</v>
      </c>
      <c r="C1715" s="6" t="str">
        <f>VLOOKUP(Tabella1[[#This Row],[COD. OPERATORE]],Tabella3[],2,FALSE)</f>
        <v>DAVIDE</v>
      </c>
      <c r="D1715" t="s">
        <v>74</v>
      </c>
      <c r="E1715" t="s">
        <v>155</v>
      </c>
      <c r="F1715">
        <v>22</v>
      </c>
      <c r="G1715" s="6" t="str">
        <f>VLOOKUP(Tabella1[[#This Row],[COD. MACCHINA]],Tabella35[],2,FALSE)</f>
        <v>LASER VIOLA</v>
      </c>
      <c r="H1715">
        <v>5128</v>
      </c>
      <c r="I1715">
        <v>5488</v>
      </c>
      <c r="J1715" s="6">
        <f>Tabella1[[#This Row],[ASS. FINALI]]-Tabella1[[#This Row],[ASS.INIZIALI]]</f>
        <v>360</v>
      </c>
      <c r="K1715" t="s">
        <v>20</v>
      </c>
      <c r="M1715" s="6">
        <f>ROUNDDOWN(IF(Tabella1[[#This Row],[DOPPIO OPERATORE '[SI/NO']]]="SI",Tabella1[[#This Row],[DIFFERENZA]]/2,Tabella1[[#This Row],[DIFFERENZA]]),0)</f>
        <v>360</v>
      </c>
      <c r="O1715" s="6">
        <f>Tabella1[[#This Row],[DIFFERENZA EFFETTIVA SE DOPPIO OPERATORE]]-Tabella1[[#This Row],[SCARTI]]</f>
        <v>360</v>
      </c>
      <c r="P1715" s="4">
        <v>0.33333333333333331</v>
      </c>
      <c r="Q1715" s="4">
        <v>0.5</v>
      </c>
      <c r="R1715" s="5">
        <f>Tabella1[[#This Row],[ORA FINE MATTINA]]-Tabella1[[#This Row],[ORA INIZIO MATTINA]]</f>
        <v>0.16666666666666669</v>
      </c>
      <c r="S1715" s="4"/>
      <c r="T1715" s="4"/>
      <c r="U1715" s="5">
        <f>Tabella1[[#This Row],[ORA FINE POMERIGGIO]]-Tabella1[[#This Row],[ORA INIZIO POMERIGGIO]]</f>
        <v>0</v>
      </c>
      <c r="V1715" s="5">
        <f>Tabella1[[#This Row],[TOT. TEMPO POMERIGGIO]]+Tabella1[[#This Row],[TOT. TEMPO MATTINA]]</f>
        <v>0.16666666666666669</v>
      </c>
      <c r="W1715" s="7">
        <f>((HOUR(Tabella1[[#This Row],[TOT. ORE]])*60)+MINUTE(Tabella1[[#This Row],[TOT. ORE]]))</f>
        <v>240</v>
      </c>
      <c r="Y1715" s="6">
        <f>Tabella1[[#This Row],[TOT. MINUTI]]-Tabella1[[#This Row],[FERMO MACCHINA]]</f>
        <v>240</v>
      </c>
      <c r="Z1715" s="6">
        <f>ROUNDDOWN(Tabella1[[#This Row],[DIFFERENZA EFFETTIVA - SCARTI]]/Tabella1[[#This Row],[TEMPO EFFETTIVO]]*60,0)</f>
        <v>90</v>
      </c>
    </row>
    <row r="1716" spans="1:27" x14ac:dyDescent="0.25">
      <c r="A1716" s="1">
        <v>44816</v>
      </c>
      <c r="B1716">
        <v>2</v>
      </c>
      <c r="C1716" s="6" t="str">
        <f>VLOOKUP(Tabella1[[#This Row],[COD. OPERATORE]],Tabella3[],2,FALSE)</f>
        <v>DAVIDE</v>
      </c>
      <c r="D1716" t="s">
        <v>76</v>
      </c>
      <c r="E1716" t="s">
        <v>327</v>
      </c>
      <c r="F1716">
        <v>4</v>
      </c>
      <c r="G1716" s="6" t="str">
        <f>VLOOKUP(Tabella1[[#This Row],[COD. MACCHINA]],Tabella35[],2,FALSE)</f>
        <v>LASER VERDE</v>
      </c>
      <c r="H1716">
        <v>9214</v>
      </c>
      <c r="I1716">
        <v>9543</v>
      </c>
      <c r="J1716" s="6">
        <f>Tabella1[[#This Row],[ASS. FINALI]]-Tabella1[[#This Row],[ASS.INIZIALI]]</f>
        <v>329</v>
      </c>
      <c r="K1716" t="s">
        <v>20</v>
      </c>
      <c r="M1716" s="6">
        <f>ROUNDDOWN(IF(Tabella1[[#This Row],[DOPPIO OPERATORE '[SI/NO']]]="SI",Tabella1[[#This Row],[DIFFERENZA]]/2,Tabella1[[#This Row],[DIFFERENZA]]),0)</f>
        <v>329</v>
      </c>
      <c r="O1716" s="6">
        <f>Tabella1[[#This Row],[DIFFERENZA EFFETTIVA SE DOPPIO OPERATORE]]-Tabella1[[#This Row],[SCARTI]]</f>
        <v>329</v>
      </c>
      <c r="P1716" s="4">
        <v>0.58333333333333337</v>
      </c>
      <c r="Q1716" s="4">
        <v>0.6875</v>
      </c>
      <c r="R1716" s="5">
        <f>Tabella1[[#This Row],[ORA FINE MATTINA]]-Tabella1[[#This Row],[ORA INIZIO MATTINA]]</f>
        <v>0.10416666666666663</v>
      </c>
      <c r="S1716" s="4"/>
      <c r="T1716" s="4"/>
      <c r="U1716" s="5">
        <f>Tabella1[[#This Row],[ORA FINE POMERIGGIO]]-Tabella1[[#This Row],[ORA INIZIO POMERIGGIO]]</f>
        <v>0</v>
      </c>
      <c r="V1716" s="5">
        <f>Tabella1[[#This Row],[TOT. TEMPO POMERIGGIO]]+Tabella1[[#This Row],[TOT. TEMPO MATTINA]]</f>
        <v>0.10416666666666663</v>
      </c>
      <c r="W1716" s="7">
        <f>((HOUR(Tabella1[[#This Row],[TOT. ORE]])*60)+MINUTE(Tabella1[[#This Row],[TOT. ORE]]))</f>
        <v>150</v>
      </c>
      <c r="Y1716" s="6">
        <f>Tabella1[[#This Row],[TOT. MINUTI]]-Tabella1[[#This Row],[FERMO MACCHINA]]</f>
        <v>150</v>
      </c>
      <c r="Z1716" s="6">
        <f>ROUNDDOWN(Tabella1[[#This Row],[DIFFERENZA EFFETTIVA - SCARTI]]/Tabella1[[#This Row],[TEMPO EFFETTIVO]]*60,0)</f>
        <v>131</v>
      </c>
    </row>
    <row r="1717" spans="1:27" x14ac:dyDescent="0.25">
      <c r="A1717" s="1">
        <v>44816</v>
      </c>
      <c r="B1717">
        <v>2</v>
      </c>
      <c r="C1717" s="6" t="str">
        <f>VLOOKUP(Tabella1[[#This Row],[COD. OPERATORE]],Tabella3[],2,FALSE)</f>
        <v>DAVIDE</v>
      </c>
      <c r="D1717" t="s">
        <v>74</v>
      </c>
      <c r="E1717" t="s">
        <v>155</v>
      </c>
      <c r="F1717">
        <v>22</v>
      </c>
      <c r="G1717" s="6" t="str">
        <f>VLOOKUP(Tabella1[[#This Row],[COD. MACCHINA]],Tabella35[],2,FALSE)</f>
        <v>LASER VIOLA</v>
      </c>
      <c r="H1717">
        <v>5488</v>
      </c>
      <c r="I1717">
        <v>5938</v>
      </c>
      <c r="J1717" s="6">
        <f>Tabella1[[#This Row],[ASS. FINALI]]-Tabella1[[#This Row],[ASS.INIZIALI]]</f>
        <v>450</v>
      </c>
      <c r="K1717" t="s">
        <v>20</v>
      </c>
      <c r="M1717" s="6">
        <f>ROUNDDOWN(IF(Tabella1[[#This Row],[DOPPIO OPERATORE '[SI/NO']]]="SI",Tabella1[[#This Row],[DIFFERENZA]]/2,Tabella1[[#This Row],[DIFFERENZA]]),0)</f>
        <v>450</v>
      </c>
      <c r="O1717" s="6">
        <f>Tabella1[[#This Row],[DIFFERENZA EFFETTIVA SE DOPPIO OPERATORE]]-Tabella1[[#This Row],[SCARTI]]</f>
        <v>450</v>
      </c>
      <c r="P1717" s="4">
        <v>0.58333333333333337</v>
      </c>
      <c r="Q1717" s="4">
        <v>0.75</v>
      </c>
      <c r="R1717" s="5">
        <f>Tabella1[[#This Row],[ORA FINE MATTINA]]-Tabella1[[#This Row],[ORA INIZIO MATTINA]]</f>
        <v>0.16666666666666663</v>
      </c>
      <c r="S1717" s="4"/>
      <c r="T1717" s="4"/>
      <c r="U1717" s="5">
        <f>Tabella1[[#This Row],[ORA FINE POMERIGGIO]]-Tabella1[[#This Row],[ORA INIZIO POMERIGGIO]]</f>
        <v>0</v>
      </c>
      <c r="V1717" s="5">
        <f>Tabella1[[#This Row],[TOT. TEMPO POMERIGGIO]]+Tabella1[[#This Row],[TOT. TEMPO MATTINA]]</f>
        <v>0.16666666666666663</v>
      </c>
      <c r="W1717" s="7">
        <f>((HOUR(Tabella1[[#This Row],[TOT. ORE]])*60)+MINUTE(Tabella1[[#This Row],[TOT. ORE]]))</f>
        <v>240</v>
      </c>
      <c r="Y1717" s="6">
        <f>Tabella1[[#This Row],[TOT. MINUTI]]-Tabella1[[#This Row],[FERMO MACCHINA]]</f>
        <v>240</v>
      </c>
      <c r="Z1717" s="6">
        <f>ROUNDDOWN(Tabella1[[#This Row],[DIFFERENZA EFFETTIVA - SCARTI]]/Tabella1[[#This Row],[TEMPO EFFETTIVO]]*60,0)</f>
        <v>112</v>
      </c>
    </row>
    <row r="1718" spans="1:27" x14ac:dyDescent="0.25">
      <c r="A1718" s="1">
        <v>44817</v>
      </c>
      <c r="B1718">
        <v>2</v>
      </c>
      <c r="C1718" s="6" t="str">
        <f>VLOOKUP(Tabella1[[#This Row],[COD. OPERATORE]],Tabella3[],2,FALSE)</f>
        <v>DAVIDE</v>
      </c>
      <c r="D1718" t="s">
        <v>262</v>
      </c>
      <c r="E1718" t="s">
        <v>503</v>
      </c>
      <c r="F1718" t="s">
        <v>64</v>
      </c>
      <c r="G1718" s="6" t="str">
        <f>VLOOKUP(Tabella1[[#This Row],[COD. MACCHINA]],Tabella35[],2,FALSE)</f>
        <v>MANUALE</v>
      </c>
      <c r="H1718">
        <v>0</v>
      </c>
      <c r="I1718">
        <v>100</v>
      </c>
      <c r="J1718" s="6">
        <f>Tabella1[[#This Row],[ASS. FINALI]]-Tabella1[[#This Row],[ASS.INIZIALI]]</f>
        <v>100</v>
      </c>
      <c r="K1718" t="s">
        <v>20</v>
      </c>
      <c r="M1718" s="6">
        <f>ROUNDDOWN(IF(Tabella1[[#This Row],[DOPPIO OPERATORE '[SI/NO']]]="SI",Tabella1[[#This Row],[DIFFERENZA]]/2,Tabella1[[#This Row],[DIFFERENZA]]),0)</f>
        <v>100</v>
      </c>
      <c r="O1718" s="6">
        <f>Tabella1[[#This Row],[DIFFERENZA EFFETTIVA SE DOPPIO OPERATORE]]-Tabella1[[#This Row],[SCARTI]]</f>
        <v>100</v>
      </c>
      <c r="P1718" s="4">
        <v>0.4375</v>
      </c>
      <c r="Q1718" s="4">
        <v>0.45833333333333331</v>
      </c>
      <c r="R1718" s="5">
        <f>Tabella1[[#This Row],[ORA FINE MATTINA]]-Tabella1[[#This Row],[ORA INIZIO MATTINA]]</f>
        <v>2.0833333333333315E-2</v>
      </c>
      <c r="S1718" s="4"/>
      <c r="T1718" s="4"/>
      <c r="U1718" s="5">
        <f>Tabella1[[#This Row],[ORA FINE POMERIGGIO]]-Tabella1[[#This Row],[ORA INIZIO POMERIGGIO]]</f>
        <v>0</v>
      </c>
      <c r="V1718" s="5">
        <f>Tabella1[[#This Row],[TOT. TEMPO POMERIGGIO]]+Tabella1[[#This Row],[TOT. TEMPO MATTINA]]</f>
        <v>2.0833333333333315E-2</v>
      </c>
      <c r="W1718" s="7">
        <f>((HOUR(Tabella1[[#This Row],[TOT. ORE]])*60)+MINUTE(Tabella1[[#This Row],[TOT. ORE]]))</f>
        <v>30</v>
      </c>
      <c r="Y1718" s="6">
        <f>Tabella1[[#This Row],[TOT. MINUTI]]-Tabella1[[#This Row],[FERMO MACCHINA]]</f>
        <v>30</v>
      </c>
      <c r="Z1718" s="6">
        <f>ROUNDDOWN(Tabella1[[#This Row],[DIFFERENZA EFFETTIVA - SCARTI]]/Tabella1[[#This Row],[TEMPO EFFETTIVO]]*60,0)</f>
        <v>200</v>
      </c>
      <c r="AA1718" t="s">
        <v>537</v>
      </c>
    </row>
    <row r="1719" spans="1:27" x14ac:dyDescent="0.25">
      <c r="A1719" s="1">
        <v>44817</v>
      </c>
      <c r="B1719">
        <v>2</v>
      </c>
      <c r="C1719" s="6" t="str">
        <f>VLOOKUP(Tabella1[[#This Row],[COD. OPERATORE]],Tabella3[],2,FALSE)</f>
        <v>DAVIDE</v>
      </c>
      <c r="D1719" t="s">
        <v>56</v>
      </c>
      <c r="E1719" t="s">
        <v>540</v>
      </c>
      <c r="F1719" t="s">
        <v>64</v>
      </c>
      <c r="G1719" s="6" t="str">
        <f>VLOOKUP(Tabella1[[#This Row],[COD. MACCHINA]],Tabella35[],2,FALSE)</f>
        <v>MANUALE</v>
      </c>
      <c r="H1719">
        <v>1000</v>
      </c>
      <c r="I1719">
        <v>1200</v>
      </c>
      <c r="J1719" s="6">
        <f>Tabella1[[#This Row],[ASS. FINALI]]-Tabella1[[#This Row],[ASS.INIZIALI]]</f>
        <v>200</v>
      </c>
      <c r="K1719" t="s">
        <v>20</v>
      </c>
      <c r="M1719" s="6">
        <f>ROUNDDOWN(IF(Tabella1[[#This Row],[DOPPIO OPERATORE '[SI/NO']]]="SI",Tabella1[[#This Row],[DIFFERENZA]]/2,Tabella1[[#This Row],[DIFFERENZA]]),0)</f>
        <v>200</v>
      </c>
      <c r="O1719" s="6">
        <f>Tabella1[[#This Row],[DIFFERENZA EFFETTIVA SE DOPPIO OPERATORE]]-Tabella1[[#This Row],[SCARTI]]</f>
        <v>200</v>
      </c>
      <c r="P1719" s="4">
        <v>0.45833333333333331</v>
      </c>
      <c r="Q1719" s="4">
        <v>0.5</v>
      </c>
      <c r="R1719" s="5">
        <f>Tabella1[[#This Row],[ORA FINE MATTINA]]-Tabella1[[#This Row],[ORA INIZIO MATTINA]]</f>
        <v>4.1666666666666685E-2</v>
      </c>
      <c r="S1719" s="4"/>
      <c r="T1719" s="4"/>
      <c r="U1719" s="5">
        <f>Tabella1[[#This Row],[ORA FINE POMERIGGIO]]-Tabella1[[#This Row],[ORA INIZIO POMERIGGIO]]</f>
        <v>0</v>
      </c>
      <c r="V1719" s="5">
        <f>Tabella1[[#This Row],[TOT. TEMPO POMERIGGIO]]+Tabella1[[#This Row],[TOT. TEMPO MATTINA]]</f>
        <v>4.1666666666666685E-2</v>
      </c>
      <c r="W1719" s="7">
        <f>((HOUR(Tabella1[[#This Row],[TOT. ORE]])*60)+MINUTE(Tabella1[[#This Row],[TOT. ORE]]))</f>
        <v>60</v>
      </c>
      <c r="Y1719" s="6">
        <f>Tabella1[[#This Row],[TOT. MINUTI]]-Tabella1[[#This Row],[FERMO MACCHINA]]</f>
        <v>60</v>
      </c>
      <c r="Z1719" s="6">
        <f>ROUNDDOWN(Tabella1[[#This Row],[DIFFERENZA EFFETTIVA - SCARTI]]/Tabella1[[#This Row],[TEMPO EFFETTIVO]]*60,0)</f>
        <v>200</v>
      </c>
    </row>
    <row r="1720" spans="1:27" x14ac:dyDescent="0.25">
      <c r="A1720" s="1">
        <v>44817</v>
      </c>
      <c r="B1720">
        <v>2</v>
      </c>
      <c r="C1720" s="6" t="str">
        <f>VLOOKUP(Tabella1[[#This Row],[COD. OPERATORE]],Tabella3[],2,FALSE)</f>
        <v>DAVIDE</v>
      </c>
      <c r="D1720" t="s">
        <v>56</v>
      </c>
      <c r="E1720" t="s">
        <v>540</v>
      </c>
      <c r="F1720" t="s">
        <v>64</v>
      </c>
      <c r="G1720" s="6" t="str">
        <f>VLOOKUP(Tabella1[[#This Row],[COD. MACCHINA]],Tabella35[],2,FALSE)</f>
        <v>MANUALE</v>
      </c>
      <c r="H1720">
        <v>1200</v>
      </c>
      <c r="I1720">
        <v>1720</v>
      </c>
      <c r="J1720" s="6">
        <f>Tabella1[[#This Row],[ASS. FINALI]]-Tabella1[[#This Row],[ASS.INIZIALI]]</f>
        <v>520</v>
      </c>
      <c r="K1720" t="s">
        <v>58</v>
      </c>
      <c r="L1720">
        <v>1</v>
      </c>
      <c r="M1720" s="6">
        <f>ROUNDDOWN(IF(Tabella1[[#This Row],[DOPPIO OPERATORE '[SI/NO']]]="SI",Tabella1[[#This Row],[DIFFERENZA]]/2,Tabella1[[#This Row],[DIFFERENZA]]),0)</f>
        <v>260</v>
      </c>
      <c r="O1720" s="6">
        <f>Tabella1[[#This Row],[DIFFERENZA EFFETTIVA SE DOPPIO OPERATORE]]-Tabella1[[#This Row],[SCARTI]]</f>
        <v>260</v>
      </c>
      <c r="P1720" s="4">
        <v>0.58333333333333337</v>
      </c>
      <c r="Q1720" s="4">
        <v>0.75</v>
      </c>
      <c r="R1720" s="5">
        <f>Tabella1[[#This Row],[ORA FINE MATTINA]]-Tabella1[[#This Row],[ORA INIZIO MATTINA]]</f>
        <v>0.16666666666666663</v>
      </c>
      <c r="S1720" s="4"/>
      <c r="T1720" s="4"/>
      <c r="U1720" s="5">
        <f>Tabella1[[#This Row],[ORA FINE POMERIGGIO]]-Tabella1[[#This Row],[ORA INIZIO POMERIGGIO]]</f>
        <v>0</v>
      </c>
      <c r="V1720" s="5">
        <f>Tabella1[[#This Row],[TOT. TEMPO POMERIGGIO]]+Tabella1[[#This Row],[TOT. TEMPO MATTINA]]</f>
        <v>0.16666666666666663</v>
      </c>
      <c r="W1720" s="7">
        <f>((HOUR(Tabella1[[#This Row],[TOT. ORE]])*60)+MINUTE(Tabella1[[#This Row],[TOT. ORE]]))</f>
        <v>240</v>
      </c>
      <c r="Y1720" s="6">
        <f>Tabella1[[#This Row],[TOT. MINUTI]]-Tabella1[[#This Row],[FERMO MACCHINA]]</f>
        <v>240</v>
      </c>
      <c r="Z1720" s="6">
        <f>ROUNDDOWN(Tabella1[[#This Row],[DIFFERENZA EFFETTIVA - SCARTI]]/Tabella1[[#This Row],[TEMPO EFFETTIVO]]*60,0)</f>
        <v>65</v>
      </c>
      <c r="AA1720" t="s">
        <v>510</v>
      </c>
    </row>
    <row r="1721" spans="1:27" x14ac:dyDescent="0.25">
      <c r="A1721" s="1">
        <v>44809</v>
      </c>
      <c r="B1721">
        <v>33</v>
      </c>
      <c r="C1721" s="6" t="str">
        <f>VLOOKUP(Tabella1[[#This Row],[COD. OPERATORE]],Tabella3[],2,FALSE)</f>
        <v>KETTY</v>
      </c>
      <c r="D1721" t="s">
        <v>262</v>
      </c>
      <c r="E1721" t="s">
        <v>506</v>
      </c>
      <c r="F1721" t="s">
        <v>64</v>
      </c>
      <c r="G1721" s="6" t="str">
        <f>VLOOKUP(Tabella1[[#This Row],[COD. MACCHINA]],Tabella35[],2,FALSE)</f>
        <v>MANUALE</v>
      </c>
      <c r="H1721">
        <v>0</v>
      </c>
      <c r="I1721">
        <v>1500</v>
      </c>
      <c r="J1721" s="6">
        <f>Tabella1[[#This Row],[ASS. FINALI]]-Tabella1[[#This Row],[ASS.INIZIALI]]</f>
        <v>1500</v>
      </c>
      <c r="K1721" t="s">
        <v>20</v>
      </c>
      <c r="M1721" s="6">
        <f>ROUNDDOWN(IF(Tabella1[[#This Row],[DOPPIO OPERATORE '[SI/NO']]]="SI",Tabella1[[#This Row],[DIFFERENZA]]/2,Tabella1[[#This Row],[DIFFERENZA]]),0)</f>
        <v>1500</v>
      </c>
      <c r="O1721" s="6">
        <f>Tabella1[[#This Row],[DIFFERENZA EFFETTIVA SE DOPPIO OPERATORE]]-Tabella1[[#This Row],[SCARTI]]</f>
        <v>1500</v>
      </c>
      <c r="P1721" s="4">
        <v>0.61458333333333337</v>
      </c>
      <c r="Q1721" s="4">
        <v>0.72916666666666663</v>
      </c>
      <c r="R1721" s="5">
        <f>Tabella1[[#This Row],[ORA FINE MATTINA]]-Tabella1[[#This Row],[ORA INIZIO MATTINA]]</f>
        <v>0.11458333333333326</v>
      </c>
      <c r="S1721" s="4"/>
      <c r="T1721" s="4"/>
      <c r="U1721" s="5">
        <f>Tabella1[[#This Row],[ORA FINE POMERIGGIO]]-Tabella1[[#This Row],[ORA INIZIO POMERIGGIO]]</f>
        <v>0</v>
      </c>
      <c r="V1721" s="5">
        <f>Tabella1[[#This Row],[TOT. TEMPO POMERIGGIO]]+Tabella1[[#This Row],[TOT. TEMPO MATTINA]]</f>
        <v>0.11458333333333326</v>
      </c>
      <c r="W1721" s="7">
        <f>((HOUR(Tabella1[[#This Row],[TOT. ORE]])*60)+MINUTE(Tabella1[[#This Row],[TOT. ORE]]))</f>
        <v>165</v>
      </c>
      <c r="Y1721" s="6">
        <f>Tabella1[[#This Row],[TOT. MINUTI]]-Tabella1[[#This Row],[FERMO MACCHINA]]</f>
        <v>165</v>
      </c>
      <c r="Z1721" s="6">
        <f>ROUNDDOWN(Tabella1[[#This Row],[DIFFERENZA EFFETTIVA - SCARTI]]/Tabella1[[#This Row],[TEMPO EFFETTIVO]]*60,0)</f>
        <v>545</v>
      </c>
      <c r="AA1721" t="s">
        <v>541</v>
      </c>
    </row>
    <row r="1722" spans="1:27" x14ac:dyDescent="0.25">
      <c r="A1722" s="1">
        <v>44810</v>
      </c>
      <c r="B1722">
        <v>33</v>
      </c>
      <c r="C1722" s="6" t="str">
        <f>VLOOKUP(Tabella1[[#This Row],[COD. OPERATORE]],Tabella3[],2,FALSE)</f>
        <v>KETTY</v>
      </c>
      <c r="D1722" t="s">
        <v>262</v>
      </c>
      <c r="E1722" t="s">
        <v>506</v>
      </c>
      <c r="F1722" t="s">
        <v>64</v>
      </c>
      <c r="G1722" s="6" t="str">
        <f>VLOOKUP(Tabella1[[#This Row],[COD. MACCHINA]],Tabella35[],2,FALSE)</f>
        <v>MANUALE</v>
      </c>
      <c r="H1722">
        <v>1500</v>
      </c>
      <c r="I1722">
        <v>8000</v>
      </c>
      <c r="J1722" s="6">
        <f>Tabella1[[#This Row],[ASS. FINALI]]-Tabella1[[#This Row],[ASS.INIZIALI]]</f>
        <v>6500</v>
      </c>
      <c r="K1722" t="s">
        <v>20</v>
      </c>
      <c r="M1722" s="6">
        <f>ROUNDDOWN(IF(Tabella1[[#This Row],[DOPPIO OPERATORE '[SI/NO']]]="SI",Tabella1[[#This Row],[DIFFERENZA]]/2,Tabella1[[#This Row],[DIFFERENZA]]),0)</f>
        <v>6500</v>
      </c>
      <c r="O1722" s="6">
        <f>Tabella1[[#This Row],[DIFFERENZA EFFETTIVA SE DOPPIO OPERATORE]]-Tabella1[[#This Row],[SCARTI]]</f>
        <v>6500</v>
      </c>
      <c r="P1722" s="4">
        <v>0.33333333333333331</v>
      </c>
      <c r="Q1722" s="4">
        <v>0.45833333333333331</v>
      </c>
      <c r="R1722" s="5">
        <f>Tabella1[[#This Row],[ORA FINE MATTINA]]-Tabella1[[#This Row],[ORA INIZIO MATTINA]]</f>
        <v>0.125</v>
      </c>
      <c r="S1722" s="4">
        <v>0.6875</v>
      </c>
      <c r="T1722" s="4">
        <v>0.72916666666666663</v>
      </c>
      <c r="U1722" s="5">
        <f>Tabella1[[#This Row],[ORA FINE POMERIGGIO]]-Tabella1[[#This Row],[ORA INIZIO POMERIGGIO]]</f>
        <v>4.166666666666663E-2</v>
      </c>
      <c r="V1722" s="5">
        <f>Tabella1[[#This Row],[TOT. TEMPO POMERIGGIO]]+Tabella1[[#This Row],[TOT. TEMPO MATTINA]]</f>
        <v>0.16666666666666663</v>
      </c>
      <c r="W1722" s="7">
        <f>((HOUR(Tabella1[[#This Row],[TOT. ORE]])*60)+MINUTE(Tabella1[[#This Row],[TOT. ORE]]))</f>
        <v>240</v>
      </c>
      <c r="Y1722" s="6">
        <f>Tabella1[[#This Row],[TOT. MINUTI]]-Tabella1[[#This Row],[FERMO MACCHINA]]</f>
        <v>240</v>
      </c>
      <c r="Z1722" s="6">
        <f>ROUNDDOWN(Tabella1[[#This Row],[DIFFERENZA EFFETTIVA - SCARTI]]/Tabella1[[#This Row],[TEMPO EFFETTIVO]]*60,0)</f>
        <v>1625</v>
      </c>
    </row>
    <row r="1723" spans="1:27" x14ac:dyDescent="0.25">
      <c r="A1723" s="1">
        <v>44810</v>
      </c>
      <c r="B1723">
        <v>33</v>
      </c>
      <c r="C1723" s="6" t="str">
        <f>VLOOKUP(Tabella1[[#This Row],[COD. OPERATORE]],Tabella3[],2,FALSE)</f>
        <v>KETTY</v>
      </c>
      <c r="D1723" t="s">
        <v>76</v>
      </c>
      <c r="E1723" t="s">
        <v>327</v>
      </c>
      <c r="F1723">
        <v>4</v>
      </c>
      <c r="G1723" s="6" t="str">
        <f>VLOOKUP(Tabella1[[#This Row],[COD. MACCHINA]],Tabella35[],2,FALSE)</f>
        <v>LASER VERDE</v>
      </c>
      <c r="H1723">
        <v>6975</v>
      </c>
      <c r="I1723">
        <v>7471</v>
      </c>
      <c r="J1723" s="6">
        <f>Tabella1[[#This Row],[ASS. FINALI]]-Tabella1[[#This Row],[ASS.INIZIALI]]</f>
        <v>496</v>
      </c>
      <c r="K1723" t="s">
        <v>20</v>
      </c>
      <c r="M1723" s="6">
        <f>ROUNDDOWN(IF(Tabella1[[#This Row],[DOPPIO OPERATORE '[SI/NO']]]="SI",Tabella1[[#This Row],[DIFFERENZA]]/2,Tabella1[[#This Row],[DIFFERENZA]]),0)</f>
        <v>496</v>
      </c>
      <c r="O1723" s="6">
        <f>Tabella1[[#This Row],[DIFFERENZA EFFETTIVA SE DOPPIO OPERATORE]]-Tabella1[[#This Row],[SCARTI]]</f>
        <v>496</v>
      </c>
      <c r="P1723" s="4">
        <v>0.45833333333333331</v>
      </c>
      <c r="Q1723" s="4">
        <v>0.5</v>
      </c>
      <c r="R1723" s="5">
        <f>Tabella1[[#This Row],[ORA FINE MATTINA]]-Tabella1[[#This Row],[ORA INIZIO MATTINA]]</f>
        <v>4.1666666666666685E-2</v>
      </c>
      <c r="S1723" s="4">
        <v>0.5625</v>
      </c>
      <c r="T1723" s="4">
        <v>0.6875</v>
      </c>
      <c r="U1723" s="5">
        <f>Tabella1[[#This Row],[ORA FINE POMERIGGIO]]-Tabella1[[#This Row],[ORA INIZIO POMERIGGIO]]</f>
        <v>0.125</v>
      </c>
      <c r="V1723" s="5">
        <f>Tabella1[[#This Row],[TOT. TEMPO POMERIGGIO]]+Tabella1[[#This Row],[TOT. TEMPO MATTINA]]</f>
        <v>0.16666666666666669</v>
      </c>
      <c r="W1723" s="7">
        <f>((HOUR(Tabella1[[#This Row],[TOT. ORE]])*60)+MINUTE(Tabella1[[#This Row],[TOT. ORE]]))</f>
        <v>240</v>
      </c>
      <c r="Y1723" s="6">
        <f>Tabella1[[#This Row],[TOT. MINUTI]]-Tabella1[[#This Row],[FERMO MACCHINA]]</f>
        <v>240</v>
      </c>
      <c r="Z1723" s="6">
        <f>ROUNDDOWN(Tabella1[[#This Row],[DIFFERENZA EFFETTIVA - SCARTI]]/Tabella1[[#This Row],[TEMPO EFFETTIVO]]*60,0)</f>
        <v>124</v>
      </c>
    </row>
    <row r="1724" spans="1:27" x14ac:dyDescent="0.25">
      <c r="A1724" s="1">
        <v>44810</v>
      </c>
      <c r="B1724">
        <v>33</v>
      </c>
      <c r="C1724" s="6" t="str">
        <f>VLOOKUP(Tabella1[[#This Row],[COD. OPERATORE]],Tabella3[],2,FALSE)</f>
        <v>KETTY</v>
      </c>
      <c r="D1724" t="s">
        <v>74</v>
      </c>
      <c r="E1724" t="s">
        <v>344</v>
      </c>
      <c r="F1724">
        <v>22</v>
      </c>
      <c r="G1724" s="6" t="str">
        <f>VLOOKUP(Tabella1[[#This Row],[COD. MACCHINA]],Tabella35[],2,FALSE)</f>
        <v>LASER VIOLA</v>
      </c>
      <c r="H1724">
        <v>2746</v>
      </c>
      <c r="I1724">
        <v>3241</v>
      </c>
      <c r="J1724" s="6">
        <f>Tabella1[[#This Row],[ASS. FINALI]]-Tabella1[[#This Row],[ASS.INIZIALI]]</f>
        <v>495</v>
      </c>
      <c r="K1724" t="s">
        <v>20</v>
      </c>
      <c r="M1724" s="6">
        <f>ROUNDDOWN(IF(Tabella1[[#This Row],[DOPPIO OPERATORE '[SI/NO']]]="SI",Tabella1[[#This Row],[DIFFERENZA]]/2,Tabella1[[#This Row],[DIFFERENZA]]),0)</f>
        <v>495</v>
      </c>
      <c r="O1724" s="6">
        <f>Tabella1[[#This Row],[DIFFERENZA EFFETTIVA SE DOPPIO OPERATORE]]-Tabella1[[#This Row],[SCARTI]]</f>
        <v>495</v>
      </c>
      <c r="P1724" s="4">
        <v>0.5625</v>
      </c>
      <c r="Q1724" s="4">
        <v>0.6875</v>
      </c>
      <c r="R1724" s="5">
        <f>Tabella1[[#This Row],[ORA FINE MATTINA]]-Tabella1[[#This Row],[ORA INIZIO MATTINA]]</f>
        <v>0.125</v>
      </c>
      <c r="S1724" s="4"/>
      <c r="T1724" s="4"/>
      <c r="U1724" s="5">
        <f>Tabella1[[#This Row],[ORA FINE POMERIGGIO]]-Tabella1[[#This Row],[ORA INIZIO POMERIGGIO]]</f>
        <v>0</v>
      </c>
      <c r="V1724" s="5">
        <f>Tabella1[[#This Row],[TOT. TEMPO POMERIGGIO]]+Tabella1[[#This Row],[TOT. TEMPO MATTINA]]</f>
        <v>0.125</v>
      </c>
      <c r="W1724" s="7">
        <f>((HOUR(Tabella1[[#This Row],[TOT. ORE]])*60)+MINUTE(Tabella1[[#This Row],[TOT. ORE]]))</f>
        <v>180</v>
      </c>
      <c r="Y1724" s="6">
        <f>Tabella1[[#This Row],[TOT. MINUTI]]-Tabella1[[#This Row],[FERMO MACCHINA]]</f>
        <v>180</v>
      </c>
      <c r="Z1724" s="6">
        <f>ROUNDDOWN(Tabella1[[#This Row],[DIFFERENZA EFFETTIVA - SCARTI]]/Tabella1[[#This Row],[TEMPO EFFETTIVO]]*60,0)</f>
        <v>165</v>
      </c>
    </row>
    <row r="1725" spans="1:27" x14ac:dyDescent="0.25">
      <c r="A1725" s="1">
        <v>44811</v>
      </c>
      <c r="B1725">
        <v>33</v>
      </c>
      <c r="C1725" s="6" t="str">
        <f>VLOOKUP(Tabella1[[#This Row],[COD. OPERATORE]],Tabella3[],2,FALSE)</f>
        <v>KETTY</v>
      </c>
      <c r="D1725" t="s">
        <v>76</v>
      </c>
      <c r="E1725" t="s">
        <v>327</v>
      </c>
      <c r="F1725">
        <v>4</v>
      </c>
      <c r="G1725" s="6" t="str">
        <f>VLOOKUP(Tabella1[[#This Row],[COD. MACCHINA]],Tabella35[],2,FALSE)</f>
        <v>LASER VERDE</v>
      </c>
      <c r="H1725">
        <v>7472</v>
      </c>
      <c r="I1725">
        <v>8049</v>
      </c>
      <c r="J1725" s="6">
        <f>Tabella1[[#This Row],[ASS. FINALI]]-Tabella1[[#This Row],[ASS.INIZIALI]]</f>
        <v>577</v>
      </c>
      <c r="K1725" t="s">
        <v>20</v>
      </c>
      <c r="M1725" s="6">
        <f>ROUNDDOWN(IF(Tabella1[[#This Row],[DOPPIO OPERATORE '[SI/NO']]]="SI",Tabella1[[#This Row],[DIFFERENZA]]/2,Tabella1[[#This Row],[DIFFERENZA]]),0)</f>
        <v>577</v>
      </c>
      <c r="O1725" s="6">
        <f>Tabella1[[#This Row],[DIFFERENZA EFFETTIVA SE DOPPIO OPERATORE]]-Tabella1[[#This Row],[SCARTI]]</f>
        <v>577</v>
      </c>
      <c r="P1725" s="4">
        <v>0.33333333333333331</v>
      </c>
      <c r="Q1725" s="4">
        <v>0.5</v>
      </c>
      <c r="R1725" s="5">
        <f>Tabella1[[#This Row],[ORA FINE MATTINA]]-Tabella1[[#This Row],[ORA INIZIO MATTINA]]</f>
        <v>0.16666666666666669</v>
      </c>
      <c r="S1725" s="4"/>
      <c r="T1725" s="4"/>
      <c r="U1725" s="5">
        <f>Tabella1[[#This Row],[ORA FINE POMERIGGIO]]-Tabella1[[#This Row],[ORA INIZIO POMERIGGIO]]</f>
        <v>0</v>
      </c>
      <c r="V1725" s="5">
        <f>Tabella1[[#This Row],[TOT. TEMPO POMERIGGIO]]+Tabella1[[#This Row],[TOT. TEMPO MATTINA]]</f>
        <v>0.16666666666666669</v>
      </c>
      <c r="W1725" s="7">
        <f>((HOUR(Tabella1[[#This Row],[TOT. ORE]])*60)+MINUTE(Tabella1[[#This Row],[TOT. ORE]]))</f>
        <v>240</v>
      </c>
      <c r="Y1725" s="6">
        <f>Tabella1[[#This Row],[TOT. MINUTI]]-Tabella1[[#This Row],[FERMO MACCHINA]]</f>
        <v>240</v>
      </c>
      <c r="Z1725" s="6">
        <f>ROUNDDOWN(Tabella1[[#This Row],[DIFFERENZA EFFETTIVA - SCARTI]]/Tabella1[[#This Row],[TEMPO EFFETTIVO]]*60,0)</f>
        <v>144</v>
      </c>
    </row>
    <row r="1726" spans="1:27" x14ac:dyDescent="0.25">
      <c r="A1726" s="1">
        <v>44811</v>
      </c>
      <c r="B1726">
        <v>33</v>
      </c>
      <c r="C1726" s="6" t="str">
        <f>VLOOKUP(Tabella1[[#This Row],[COD. OPERATORE]],Tabella3[],2,FALSE)</f>
        <v>KETTY</v>
      </c>
      <c r="D1726" t="s">
        <v>74</v>
      </c>
      <c r="E1726" t="s">
        <v>344</v>
      </c>
      <c r="F1726">
        <v>22</v>
      </c>
      <c r="G1726" s="6" t="str">
        <f>VLOOKUP(Tabella1[[#This Row],[COD. MACCHINA]],Tabella35[],2,FALSE)</f>
        <v>LASER VIOLA</v>
      </c>
      <c r="H1726">
        <v>3242</v>
      </c>
      <c r="I1726">
        <v>3812</v>
      </c>
      <c r="J1726" s="6">
        <f>Tabella1[[#This Row],[ASS. FINALI]]-Tabella1[[#This Row],[ASS.INIZIALI]]</f>
        <v>570</v>
      </c>
      <c r="K1726" t="s">
        <v>20</v>
      </c>
      <c r="M1726" s="6">
        <f>ROUNDDOWN(IF(Tabella1[[#This Row],[DOPPIO OPERATORE '[SI/NO']]]="SI",Tabella1[[#This Row],[DIFFERENZA]]/2,Tabella1[[#This Row],[DIFFERENZA]]),0)</f>
        <v>570</v>
      </c>
      <c r="O1726" s="6">
        <f>Tabella1[[#This Row],[DIFFERENZA EFFETTIVA SE DOPPIO OPERATORE]]-Tabella1[[#This Row],[SCARTI]]</f>
        <v>570</v>
      </c>
      <c r="P1726" s="4">
        <v>0.33333333333333331</v>
      </c>
      <c r="Q1726" s="4">
        <v>0.5</v>
      </c>
      <c r="R1726" s="5">
        <f>Tabella1[[#This Row],[ORA FINE MATTINA]]-Tabella1[[#This Row],[ORA INIZIO MATTINA]]</f>
        <v>0.16666666666666669</v>
      </c>
      <c r="S1726" s="4"/>
      <c r="T1726" s="4"/>
      <c r="U1726" s="5">
        <f>Tabella1[[#This Row],[ORA FINE POMERIGGIO]]-Tabella1[[#This Row],[ORA INIZIO POMERIGGIO]]</f>
        <v>0</v>
      </c>
      <c r="V1726" s="5">
        <f>Tabella1[[#This Row],[TOT. TEMPO POMERIGGIO]]+Tabella1[[#This Row],[TOT. TEMPO MATTINA]]</f>
        <v>0.16666666666666669</v>
      </c>
      <c r="W1726" s="7">
        <f>((HOUR(Tabella1[[#This Row],[TOT. ORE]])*60)+MINUTE(Tabella1[[#This Row],[TOT. ORE]]))</f>
        <v>240</v>
      </c>
      <c r="Y1726" s="6">
        <f>Tabella1[[#This Row],[TOT. MINUTI]]-Tabella1[[#This Row],[FERMO MACCHINA]]</f>
        <v>240</v>
      </c>
      <c r="Z1726" s="6">
        <f>ROUNDDOWN(Tabella1[[#This Row],[DIFFERENZA EFFETTIVA - SCARTI]]/Tabella1[[#This Row],[TEMPO EFFETTIVO]]*60,0)</f>
        <v>142</v>
      </c>
    </row>
    <row r="1727" spans="1:27" x14ac:dyDescent="0.25">
      <c r="A1727" s="1">
        <v>44811</v>
      </c>
      <c r="B1727">
        <v>33</v>
      </c>
      <c r="C1727" s="6" t="str">
        <f>VLOOKUP(Tabella1[[#This Row],[COD. OPERATORE]],Tabella3[],2,FALSE)</f>
        <v>KETTY</v>
      </c>
      <c r="D1727" t="s">
        <v>56</v>
      </c>
      <c r="E1727" t="s">
        <v>90</v>
      </c>
      <c r="F1727" t="s">
        <v>64</v>
      </c>
      <c r="G1727" s="6" t="str">
        <f>VLOOKUP(Tabella1[[#This Row],[COD. MACCHINA]],Tabella35[],2,FALSE)</f>
        <v>MANUALE</v>
      </c>
      <c r="H1727">
        <v>150</v>
      </c>
      <c r="I1727">
        <v>800</v>
      </c>
      <c r="J1727" s="6">
        <f>Tabella1[[#This Row],[ASS. FINALI]]-Tabella1[[#This Row],[ASS.INIZIALI]]</f>
        <v>650</v>
      </c>
      <c r="K1727" t="s">
        <v>20</v>
      </c>
      <c r="M1727" s="6">
        <f>ROUNDDOWN(IF(Tabella1[[#This Row],[DOPPIO OPERATORE '[SI/NO']]]="SI",Tabella1[[#This Row],[DIFFERENZA]]/2,Tabella1[[#This Row],[DIFFERENZA]]),0)</f>
        <v>650</v>
      </c>
      <c r="O1727" s="6">
        <f>Tabella1[[#This Row],[DIFFERENZA EFFETTIVA SE DOPPIO OPERATORE]]-Tabella1[[#This Row],[SCARTI]]</f>
        <v>650</v>
      </c>
      <c r="P1727" s="4">
        <v>0.5625</v>
      </c>
      <c r="Q1727" s="4">
        <v>0.72916666666666663</v>
      </c>
      <c r="R1727" s="5">
        <f>Tabella1[[#This Row],[ORA FINE MATTINA]]-Tabella1[[#This Row],[ORA INIZIO MATTINA]]</f>
        <v>0.16666666666666663</v>
      </c>
      <c r="S1727" s="4"/>
      <c r="T1727" s="4"/>
      <c r="U1727" s="5">
        <f>Tabella1[[#This Row],[ORA FINE POMERIGGIO]]-Tabella1[[#This Row],[ORA INIZIO POMERIGGIO]]</f>
        <v>0</v>
      </c>
      <c r="V1727" s="5">
        <f>Tabella1[[#This Row],[TOT. TEMPO POMERIGGIO]]+Tabella1[[#This Row],[TOT. TEMPO MATTINA]]</f>
        <v>0.16666666666666663</v>
      </c>
      <c r="W1727" s="7">
        <f>((HOUR(Tabella1[[#This Row],[TOT. ORE]])*60)+MINUTE(Tabella1[[#This Row],[TOT. ORE]]))</f>
        <v>240</v>
      </c>
      <c r="Y1727" s="6">
        <f>Tabella1[[#This Row],[TOT. MINUTI]]-Tabella1[[#This Row],[FERMO MACCHINA]]</f>
        <v>240</v>
      </c>
      <c r="Z1727" s="6">
        <f>ROUNDDOWN(Tabella1[[#This Row],[DIFFERENZA EFFETTIVA - SCARTI]]/Tabella1[[#This Row],[TEMPO EFFETTIVO]]*60,0)</f>
        <v>162</v>
      </c>
      <c r="AA1727" t="s">
        <v>542</v>
      </c>
    </row>
    <row r="1728" spans="1:27" x14ac:dyDescent="0.25">
      <c r="A1728" s="1">
        <v>44812</v>
      </c>
      <c r="B1728">
        <v>33</v>
      </c>
      <c r="C1728" s="6" t="str">
        <f>VLOOKUP(Tabella1[[#This Row],[COD. OPERATORE]],Tabella3[],2,FALSE)</f>
        <v>KETTY</v>
      </c>
      <c r="D1728" t="s">
        <v>56</v>
      </c>
      <c r="E1728" t="s">
        <v>188</v>
      </c>
      <c r="F1728" t="s">
        <v>64</v>
      </c>
      <c r="G1728" s="6" t="str">
        <f>VLOOKUP(Tabella1[[#This Row],[COD. MACCHINA]],Tabella35[],2,FALSE)</f>
        <v>MANUALE</v>
      </c>
      <c r="H1728">
        <v>500</v>
      </c>
      <c r="I1728">
        <v>1250</v>
      </c>
      <c r="J1728" s="6">
        <f>Tabella1[[#This Row],[ASS. FINALI]]-Tabella1[[#This Row],[ASS.INIZIALI]]</f>
        <v>750</v>
      </c>
      <c r="K1728" t="s">
        <v>58</v>
      </c>
      <c r="L1728">
        <v>1</v>
      </c>
      <c r="M1728" s="6">
        <f>ROUNDDOWN(IF(Tabella1[[#This Row],[DOPPIO OPERATORE '[SI/NO']]]="SI",Tabella1[[#This Row],[DIFFERENZA]]/2,Tabella1[[#This Row],[DIFFERENZA]]),0)</f>
        <v>375</v>
      </c>
      <c r="O1728" s="6">
        <f>Tabella1[[#This Row],[DIFFERENZA EFFETTIVA SE DOPPIO OPERATORE]]-Tabella1[[#This Row],[SCARTI]]</f>
        <v>375</v>
      </c>
      <c r="P1728" s="4">
        <v>0.33333333333333331</v>
      </c>
      <c r="Q1728" s="4">
        <v>0.4375</v>
      </c>
      <c r="R1728" s="5">
        <f>Tabella1[[#This Row],[ORA FINE MATTINA]]-Tabella1[[#This Row],[ORA INIZIO MATTINA]]</f>
        <v>0.10416666666666669</v>
      </c>
      <c r="S1728" s="4"/>
      <c r="T1728" s="4"/>
      <c r="U1728" s="5">
        <f>Tabella1[[#This Row],[ORA FINE POMERIGGIO]]-Tabella1[[#This Row],[ORA INIZIO POMERIGGIO]]</f>
        <v>0</v>
      </c>
      <c r="V1728" s="5">
        <f>Tabella1[[#This Row],[TOT. TEMPO POMERIGGIO]]+Tabella1[[#This Row],[TOT. TEMPO MATTINA]]</f>
        <v>0.10416666666666669</v>
      </c>
      <c r="W1728" s="7">
        <f>((HOUR(Tabella1[[#This Row],[TOT. ORE]])*60)+MINUTE(Tabella1[[#This Row],[TOT. ORE]]))</f>
        <v>150</v>
      </c>
      <c r="Y1728" s="6">
        <f>Tabella1[[#This Row],[TOT. MINUTI]]-Tabella1[[#This Row],[FERMO MACCHINA]]</f>
        <v>150</v>
      </c>
      <c r="Z1728" s="6">
        <f>ROUNDDOWN(Tabella1[[#This Row],[DIFFERENZA EFFETTIVA - SCARTI]]/Tabella1[[#This Row],[TEMPO EFFETTIVO]]*60,0)</f>
        <v>150</v>
      </c>
    </row>
    <row r="1729" spans="1:27" x14ac:dyDescent="0.25">
      <c r="A1729" s="1">
        <v>44812</v>
      </c>
      <c r="B1729">
        <v>33</v>
      </c>
      <c r="C1729" s="6" t="str">
        <f>VLOOKUP(Tabella1[[#This Row],[COD. OPERATORE]],Tabella3[],2,FALSE)</f>
        <v>KETTY</v>
      </c>
      <c r="D1729" t="s">
        <v>56</v>
      </c>
      <c r="E1729" t="s">
        <v>90</v>
      </c>
      <c r="F1729" t="s">
        <v>64</v>
      </c>
      <c r="G1729" s="6" t="str">
        <f>VLOOKUP(Tabella1[[#This Row],[COD. MACCHINA]],Tabella35[],2,FALSE)</f>
        <v>MANUALE</v>
      </c>
      <c r="H1729">
        <v>800</v>
      </c>
      <c r="I1729">
        <v>1200</v>
      </c>
      <c r="J1729" s="6">
        <f>Tabella1[[#This Row],[ASS. FINALI]]-Tabella1[[#This Row],[ASS.INIZIALI]]</f>
        <v>400</v>
      </c>
      <c r="K1729" t="s">
        <v>20</v>
      </c>
      <c r="M1729" s="6">
        <f>ROUNDDOWN(IF(Tabella1[[#This Row],[DOPPIO OPERATORE '[SI/NO']]]="SI",Tabella1[[#This Row],[DIFFERENZA]]/2,Tabella1[[#This Row],[DIFFERENZA]]),0)</f>
        <v>400</v>
      </c>
      <c r="O1729" s="6">
        <f>Tabella1[[#This Row],[DIFFERENZA EFFETTIVA SE DOPPIO OPERATORE]]-Tabella1[[#This Row],[SCARTI]]</f>
        <v>400</v>
      </c>
      <c r="P1729" s="4">
        <v>0.4513888888888889</v>
      </c>
      <c r="Q1729" s="4">
        <v>0.5</v>
      </c>
      <c r="R1729" s="5">
        <f>Tabella1[[#This Row],[ORA FINE MATTINA]]-Tabella1[[#This Row],[ORA INIZIO MATTINA]]</f>
        <v>4.8611111111111105E-2</v>
      </c>
      <c r="S1729" s="4">
        <v>0.5625</v>
      </c>
      <c r="T1729" s="4">
        <v>0.58333333333333337</v>
      </c>
      <c r="U1729" s="5">
        <f>Tabella1[[#This Row],[ORA FINE POMERIGGIO]]-Tabella1[[#This Row],[ORA INIZIO POMERIGGIO]]</f>
        <v>2.083333333333337E-2</v>
      </c>
      <c r="V1729" s="5">
        <f>Tabella1[[#This Row],[TOT. TEMPO POMERIGGIO]]+Tabella1[[#This Row],[TOT. TEMPO MATTINA]]</f>
        <v>6.9444444444444475E-2</v>
      </c>
      <c r="W1729" s="7">
        <f>((HOUR(Tabella1[[#This Row],[TOT. ORE]])*60)+MINUTE(Tabella1[[#This Row],[TOT. ORE]]))</f>
        <v>100</v>
      </c>
      <c r="Y1729" s="6">
        <f>Tabella1[[#This Row],[TOT. MINUTI]]-Tabella1[[#This Row],[FERMO MACCHINA]]</f>
        <v>100</v>
      </c>
      <c r="Z1729" s="6">
        <f>ROUNDDOWN(Tabella1[[#This Row],[DIFFERENZA EFFETTIVA - SCARTI]]/Tabella1[[#This Row],[TEMPO EFFETTIVO]]*60,0)</f>
        <v>240</v>
      </c>
    </row>
    <row r="1730" spans="1:27" x14ac:dyDescent="0.25">
      <c r="A1730" s="1">
        <v>44818</v>
      </c>
      <c r="B1730">
        <v>33</v>
      </c>
      <c r="C1730" s="6" t="str">
        <f>VLOOKUP(Tabella1[[#This Row],[COD. OPERATORE]],Tabella3[],2,FALSE)</f>
        <v>KETTY</v>
      </c>
      <c r="D1730" t="s">
        <v>54</v>
      </c>
      <c r="E1730" t="s">
        <v>93</v>
      </c>
      <c r="F1730">
        <v>14</v>
      </c>
      <c r="G1730" s="6" t="str">
        <f>VLOOKUP(Tabella1[[#This Row],[COD. MACCHINA]],Tabella35[],2,FALSE)</f>
        <v>PRESSA MANUALE</v>
      </c>
      <c r="H1730">
        <v>0</v>
      </c>
      <c r="I1730">
        <v>1950</v>
      </c>
      <c r="J1730" s="6">
        <f>Tabella1[[#This Row],[ASS. FINALI]]-Tabella1[[#This Row],[ASS.INIZIALI]]</f>
        <v>1950</v>
      </c>
      <c r="K1730" t="s">
        <v>20</v>
      </c>
      <c r="M1730" s="6">
        <f>ROUNDDOWN(IF(Tabella1[[#This Row],[DOPPIO OPERATORE '[SI/NO']]]="SI",Tabella1[[#This Row],[DIFFERENZA]]/2,Tabella1[[#This Row],[DIFFERENZA]]),0)</f>
        <v>1950</v>
      </c>
      <c r="O1730" s="6">
        <f>Tabella1[[#This Row],[DIFFERENZA EFFETTIVA SE DOPPIO OPERATORE]]-Tabella1[[#This Row],[SCARTI]]</f>
        <v>1950</v>
      </c>
      <c r="P1730" s="4">
        <v>0.60416666666666663</v>
      </c>
      <c r="Q1730" s="4">
        <v>0.72916666666666663</v>
      </c>
      <c r="R1730" s="5">
        <f>Tabella1[[#This Row],[ORA FINE MATTINA]]-Tabella1[[#This Row],[ORA INIZIO MATTINA]]</f>
        <v>0.125</v>
      </c>
      <c r="S1730" s="4"/>
      <c r="T1730" s="4"/>
      <c r="U1730" s="5">
        <f>Tabella1[[#This Row],[ORA FINE POMERIGGIO]]-Tabella1[[#This Row],[ORA INIZIO POMERIGGIO]]</f>
        <v>0</v>
      </c>
      <c r="V1730" s="5">
        <f>Tabella1[[#This Row],[TOT. TEMPO POMERIGGIO]]+Tabella1[[#This Row],[TOT. TEMPO MATTINA]]</f>
        <v>0.125</v>
      </c>
      <c r="W1730" s="7">
        <f>((HOUR(Tabella1[[#This Row],[TOT. ORE]])*60)+MINUTE(Tabella1[[#This Row],[TOT. ORE]]))</f>
        <v>180</v>
      </c>
      <c r="Y1730" s="6">
        <f>Tabella1[[#This Row],[TOT. MINUTI]]-Tabella1[[#This Row],[FERMO MACCHINA]]</f>
        <v>180</v>
      </c>
      <c r="Z1730" s="6">
        <f>ROUNDDOWN(Tabella1[[#This Row],[DIFFERENZA EFFETTIVA - SCARTI]]/Tabella1[[#This Row],[TEMPO EFFETTIVO]]*60,0)</f>
        <v>650</v>
      </c>
    </row>
    <row r="1731" spans="1:27" x14ac:dyDescent="0.25">
      <c r="A1731" s="1">
        <v>44820</v>
      </c>
      <c r="B1731">
        <v>33</v>
      </c>
      <c r="C1731" s="6" t="str">
        <f>VLOOKUP(Tabella1[[#This Row],[COD. OPERATORE]],Tabella3[],2,FALSE)</f>
        <v>KETTY</v>
      </c>
      <c r="D1731" t="s">
        <v>74</v>
      </c>
      <c r="E1731" t="s">
        <v>155</v>
      </c>
      <c r="F1731">
        <v>22</v>
      </c>
      <c r="G1731" s="6" t="str">
        <f>VLOOKUP(Tabella1[[#This Row],[COD. MACCHINA]],Tabella35[],2,FALSE)</f>
        <v>LASER VIOLA</v>
      </c>
      <c r="H1731">
        <v>8854</v>
      </c>
      <c r="I1731">
        <v>9863</v>
      </c>
      <c r="J1731" s="6">
        <f>Tabella1[[#This Row],[ASS. FINALI]]-Tabella1[[#This Row],[ASS.INIZIALI]]</f>
        <v>1009</v>
      </c>
      <c r="K1731" t="s">
        <v>20</v>
      </c>
      <c r="M1731" s="6">
        <f>ROUNDDOWN(IF(Tabella1[[#This Row],[DOPPIO OPERATORE '[SI/NO']]]="SI",Tabella1[[#This Row],[DIFFERENZA]]/2,Tabella1[[#This Row],[DIFFERENZA]]),0)</f>
        <v>1009</v>
      </c>
      <c r="O1731" s="6">
        <f>Tabella1[[#This Row],[DIFFERENZA EFFETTIVA SE DOPPIO OPERATORE]]-Tabella1[[#This Row],[SCARTI]]</f>
        <v>1009</v>
      </c>
      <c r="P1731" s="4">
        <v>0.33333333333333331</v>
      </c>
      <c r="Q1731" s="4">
        <v>0.5</v>
      </c>
      <c r="R1731" s="5">
        <f>Tabella1[[#This Row],[ORA FINE MATTINA]]-Tabella1[[#This Row],[ORA INIZIO MATTINA]]</f>
        <v>0.16666666666666669</v>
      </c>
      <c r="S1731" s="4"/>
      <c r="T1731" s="4"/>
      <c r="U1731" s="5">
        <f>Tabella1[[#This Row],[ORA FINE POMERIGGIO]]-Tabella1[[#This Row],[ORA INIZIO POMERIGGIO]]</f>
        <v>0</v>
      </c>
      <c r="V1731" s="5">
        <f>Tabella1[[#This Row],[TOT. TEMPO POMERIGGIO]]+Tabella1[[#This Row],[TOT. TEMPO MATTINA]]</f>
        <v>0.16666666666666669</v>
      </c>
      <c r="W1731" s="7">
        <f>((HOUR(Tabella1[[#This Row],[TOT. ORE]])*60)+MINUTE(Tabella1[[#This Row],[TOT. ORE]]))</f>
        <v>240</v>
      </c>
      <c r="X1731">
        <v>15</v>
      </c>
      <c r="Y1731" s="6">
        <f>Tabella1[[#This Row],[TOT. MINUTI]]-Tabella1[[#This Row],[FERMO MACCHINA]]</f>
        <v>225</v>
      </c>
      <c r="Z1731" s="6">
        <f>ROUNDDOWN(Tabella1[[#This Row],[DIFFERENZA EFFETTIVA - SCARTI]]/Tabella1[[#This Row],[TEMPO EFFETTIVO]]*60,0)</f>
        <v>269</v>
      </c>
      <c r="AA1731" t="s">
        <v>543</v>
      </c>
    </row>
    <row r="1732" spans="1:27" x14ac:dyDescent="0.25">
      <c r="A1732" s="1">
        <v>44820</v>
      </c>
      <c r="B1732">
        <v>33</v>
      </c>
      <c r="C1732" s="6" t="str">
        <f>VLOOKUP(Tabella1[[#This Row],[COD. OPERATORE]],Tabella3[],2,FALSE)</f>
        <v>KETTY</v>
      </c>
      <c r="D1732" t="s">
        <v>74</v>
      </c>
      <c r="E1732" t="s">
        <v>131</v>
      </c>
      <c r="F1732">
        <v>4</v>
      </c>
      <c r="G1732" s="6" t="str">
        <f>VLOOKUP(Tabella1[[#This Row],[COD. MACCHINA]],Tabella35[],2,FALSE)</f>
        <v>LASER VERDE</v>
      </c>
      <c r="H1732">
        <v>1193</v>
      </c>
      <c r="I1732">
        <v>2294</v>
      </c>
      <c r="J1732" s="6">
        <f>Tabella1[[#This Row],[ASS. FINALI]]-Tabella1[[#This Row],[ASS.INIZIALI]]</f>
        <v>1101</v>
      </c>
      <c r="K1732" t="s">
        <v>20</v>
      </c>
      <c r="M1732" s="6">
        <f>ROUNDDOWN(IF(Tabella1[[#This Row],[DOPPIO OPERATORE '[SI/NO']]]="SI",Tabella1[[#This Row],[DIFFERENZA]]/2,Tabella1[[#This Row],[DIFFERENZA]]),0)</f>
        <v>1101</v>
      </c>
      <c r="O1732" s="6">
        <f>Tabella1[[#This Row],[DIFFERENZA EFFETTIVA SE DOPPIO OPERATORE]]-Tabella1[[#This Row],[SCARTI]]</f>
        <v>1101</v>
      </c>
      <c r="P1732" s="4">
        <v>0.5625</v>
      </c>
      <c r="Q1732" s="4">
        <v>0.72916666666666663</v>
      </c>
      <c r="R1732" s="5">
        <f>Tabella1[[#This Row],[ORA FINE MATTINA]]-Tabella1[[#This Row],[ORA INIZIO MATTINA]]</f>
        <v>0.16666666666666663</v>
      </c>
      <c r="S1732" s="4"/>
      <c r="T1732" s="4"/>
      <c r="U1732" s="5">
        <f>Tabella1[[#This Row],[ORA FINE POMERIGGIO]]-Tabella1[[#This Row],[ORA INIZIO POMERIGGIO]]</f>
        <v>0</v>
      </c>
      <c r="V1732" s="5">
        <f>Tabella1[[#This Row],[TOT. TEMPO POMERIGGIO]]+Tabella1[[#This Row],[TOT. TEMPO MATTINA]]</f>
        <v>0.16666666666666663</v>
      </c>
      <c r="W1732" s="7">
        <f>((HOUR(Tabella1[[#This Row],[TOT. ORE]])*60)+MINUTE(Tabella1[[#This Row],[TOT. ORE]]))</f>
        <v>240</v>
      </c>
      <c r="X1732">
        <v>15</v>
      </c>
      <c r="Y1732" s="6">
        <f>Tabella1[[#This Row],[TOT. MINUTI]]-Tabella1[[#This Row],[FERMO MACCHINA]]</f>
        <v>225</v>
      </c>
      <c r="Z1732" s="6">
        <f>ROUNDDOWN(Tabella1[[#This Row],[DIFFERENZA EFFETTIVA - SCARTI]]/Tabella1[[#This Row],[TEMPO EFFETTIVO]]*60,0)</f>
        <v>293</v>
      </c>
      <c r="AA1732" t="s">
        <v>543</v>
      </c>
    </row>
    <row r="1733" spans="1:27" x14ac:dyDescent="0.25">
      <c r="A1733" s="1">
        <v>44820</v>
      </c>
      <c r="B1733">
        <v>31</v>
      </c>
      <c r="C1733" s="6" t="str">
        <f>VLOOKUP(Tabella1[[#This Row],[COD. OPERATORE]],Tabella3[],2,FALSE)</f>
        <v>MARISTELLA</v>
      </c>
      <c r="D1733" t="s">
        <v>16</v>
      </c>
      <c r="E1733" t="s">
        <v>26</v>
      </c>
      <c r="F1733">
        <v>8</v>
      </c>
      <c r="G1733" s="6" t="str">
        <f>VLOOKUP(Tabella1[[#This Row],[COD. MACCHINA]],Tabella35[],2,FALSE)</f>
        <v>MONTAGGIO RUOTE</v>
      </c>
      <c r="H1733">
        <v>50</v>
      </c>
      <c r="I1733">
        <v>1450</v>
      </c>
      <c r="J1733" s="6">
        <f>Tabella1[[#This Row],[ASS. FINALI]]-Tabella1[[#This Row],[ASS.INIZIALI]]</f>
        <v>1400</v>
      </c>
      <c r="K1733" t="s">
        <v>20</v>
      </c>
      <c r="M1733" s="6">
        <f>ROUNDDOWN(IF(Tabella1[[#This Row],[DOPPIO OPERATORE '[SI/NO']]]="SI",Tabella1[[#This Row],[DIFFERENZA]]/2,Tabella1[[#This Row],[DIFFERENZA]]),0)</f>
        <v>1400</v>
      </c>
      <c r="O1733" s="6">
        <f>Tabella1[[#This Row],[DIFFERENZA EFFETTIVA SE DOPPIO OPERATORE]]-Tabella1[[#This Row],[SCARTI]]</f>
        <v>1400</v>
      </c>
      <c r="P1733" s="4">
        <v>0.4236111111111111</v>
      </c>
      <c r="Q1733" s="4">
        <v>0.5</v>
      </c>
      <c r="R1733" s="5">
        <f>Tabella1[[#This Row],[ORA FINE MATTINA]]-Tabella1[[#This Row],[ORA INIZIO MATTINA]]</f>
        <v>7.6388888888888895E-2</v>
      </c>
      <c r="S1733" s="4">
        <v>0.5625</v>
      </c>
      <c r="T1733" s="4">
        <v>0.64930555555555558</v>
      </c>
      <c r="U1733" s="5">
        <f>Tabella1[[#This Row],[ORA FINE POMERIGGIO]]-Tabella1[[#This Row],[ORA INIZIO POMERIGGIO]]</f>
        <v>8.680555555555558E-2</v>
      </c>
      <c r="V1733" s="5">
        <f>Tabella1[[#This Row],[TOT. TEMPO POMERIGGIO]]+Tabella1[[#This Row],[TOT. TEMPO MATTINA]]</f>
        <v>0.16319444444444448</v>
      </c>
      <c r="W1733" s="7">
        <f>((HOUR(Tabella1[[#This Row],[TOT. ORE]])*60)+MINUTE(Tabella1[[#This Row],[TOT. ORE]]))</f>
        <v>235</v>
      </c>
      <c r="X1733">
        <v>15</v>
      </c>
      <c r="Y1733" s="6">
        <f>Tabella1[[#This Row],[TOT. MINUTI]]-Tabella1[[#This Row],[FERMO MACCHINA]]</f>
        <v>220</v>
      </c>
      <c r="Z1733" s="6">
        <f>ROUNDDOWN(Tabella1[[#This Row],[DIFFERENZA EFFETTIVA - SCARTI]]/Tabella1[[#This Row],[TEMPO EFFETTIVO]]*60,0)</f>
        <v>381</v>
      </c>
      <c r="AA1733" t="s">
        <v>481</v>
      </c>
    </row>
    <row r="1734" spans="1:27" x14ac:dyDescent="0.25">
      <c r="A1734" s="1">
        <v>44820</v>
      </c>
      <c r="B1734">
        <v>31</v>
      </c>
      <c r="C1734" s="6" t="str">
        <f>VLOOKUP(Tabella1[[#This Row],[COD. OPERATORE]],Tabella3[],2,FALSE)</f>
        <v>MARISTELLA</v>
      </c>
      <c r="D1734" t="s">
        <v>16</v>
      </c>
      <c r="E1734" t="s">
        <v>26</v>
      </c>
      <c r="F1734">
        <v>6</v>
      </c>
      <c r="G1734" s="6" t="str">
        <f>VLOOKUP(Tabella1[[#This Row],[COD. MACCHINA]],Tabella35[],2,FALSE)</f>
        <v>MSA matr.4319</v>
      </c>
      <c r="H1734">
        <v>646599</v>
      </c>
      <c r="I1734">
        <v>646906</v>
      </c>
      <c r="J1734" s="6">
        <f>Tabella1[[#This Row],[ASS. FINALI]]-Tabella1[[#This Row],[ASS.INIZIALI]]</f>
        <v>307</v>
      </c>
      <c r="K1734" t="s">
        <v>20</v>
      </c>
      <c r="M1734" s="6">
        <f>ROUNDDOWN(IF(Tabella1[[#This Row],[DOPPIO OPERATORE '[SI/NO']]]="SI",Tabella1[[#This Row],[DIFFERENZA]]/2,Tabella1[[#This Row],[DIFFERENZA]]),0)</f>
        <v>307</v>
      </c>
      <c r="O1734" s="6">
        <f>Tabella1[[#This Row],[DIFFERENZA EFFETTIVA SE DOPPIO OPERATORE]]-Tabella1[[#This Row],[SCARTI]]</f>
        <v>307</v>
      </c>
      <c r="P1734" s="4">
        <v>0.64930555555555558</v>
      </c>
      <c r="Q1734" s="4">
        <v>0.72916666666666663</v>
      </c>
      <c r="R1734" s="5">
        <f>Tabella1[[#This Row],[ORA FINE MATTINA]]-Tabella1[[#This Row],[ORA INIZIO MATTINA]]</f>
        <v>7.9861111111111049E-2</v>
      </c>
      <c r="S1734" s="4"/>
      <c r="T1734" s="4"/>
      <c r="U1734" s="5">
        <f>Tabella1[[#This Row],[ORA FINE POMERIGGIO]]-Tabella1[[#This Row],[ORA INIZIO POMERIGGIO]]</f>
        <v>0</v>
      </c>
      <c r="V1734" s="5">
        <f>Tabella1[[#This Row],[TOT. TEMPO POMERIGGIO]]+Tabella1[[#This Row],[TOT. TEMPO MATTINA]]</f>
        <v>7.9861111111111049E-2</v>
      </c>
      <c r="W1734" s="7">
        <f>((HOUR(Tabella1[[#This Row],[TOT. ORE]])*60)+MINUTE(Tabella1[[#This Row],[TOT. ORE]]))</f>
        <v>115</v>
      </c>
      <c r="Y1734" s="6">
        <f>Tabella1[[#This Row],[TOT. MINUTI]]-Tabella1[[#This Row],[FERMO MACCHINA]]</f>
        <v>115</v>
      </c>
      <c r="Z1734" s="6">
        <f>ROUNDDOWN(Tabella1[[#This Row],[DIFFERENZA EFFETTIVA - SCARTI]]/Tabella1[[#This Row],[TEMPO EFFETTIVO]]*60,0)</f>
        <v>160</v>
      </c>
    </row>
    <row r="1735" spans="1:27" x14ac:dyDescent="0.25">
      <c r="A1735" s="1">
        <v>44823</v>
      </c>
      <c r="B1735">
        <v>31</v>
      </c>
      <c r="C1735" s="6" t="str">
        <f>VLOOKUP(Tabella1[[#This Row],[COD. OPERATORE]],Tabella3[],2,FALSE)</f>
        <v>MARISTELLA</v>
      </c>
      <c r="D1735" t="s">
        <v>16</v>
      </c>
      <c r="E1735" t="s">
        <v>26</v>
      </c>
      <c r="F1735">
        <v>6</v>
      </c>
      <c r="G1735" s="6" t="str">
        <f>VLOOKUP(Tabella1[[#This Row],[COD. MACCHINA]],Tabella35[],2,FALSE)</f>
        <v>MSA matr.4319</v>
      </c>
      <c r="H1735">
        <v>646906</v>
      </c>
      <c r="I1735">
        <v>647028</v>
      </c>
      <c r="J1735" s="6">
        <f>Tabella1[[#This Row],[ASS. FINALI]]-Tabella1[[#This Row],[ASS.INIZIALI]]</f>
        <v>122</v>
      </c>
      <c r="K1735" t="s">
        <v>20</v>
      </c>
      <c r="M1735" s="6">
        <f>ROUNDDOWN(IF(Tabella1[[#This Row],[DOPPIO OPERATORE '[SI/NO']]]="SI",Tabella1[[#This Row],[DIFFERENZA]]/2,Tabella1[[#This Row],[DIFFERENZA]]),0)</f>
        <v>122</v>
      </c>
      <c r="O1735" s="6">
        <f>Tabella1[[#This Row],[DIFFERENZA EFFETTIVA SE DOPPIO OPERATORE]]-Tabella1[[#This Row],[SCARTI]]</f>
        <v>122</v>
      </c>
      <c r="P1735" s="4">
        <v>0.33333333333333331</v>
      </c>
      <c r="Q1735" s="4">
        <v>0.36458333333333331</v>
      </c>
      <c r="R1735" s="5">
        <f>Tabella1[[#This Row],[ORA FINE MATTINA]]-Tabella1[[#This Row],[ORA INIZIO MATTINA]]</f>
        <v>3.125E-2</v>
      </c>
      <c r="S1735" s="4"/>
      <c r="T1735" s="4"/>
      <c r="U1735" s="5">
        <f>Tabella1[[#This Row],[ORA FINE POMERIGGIO]]-Tabella1[[#This Row],[ORA INIZIO POMERIGGIO]]</f>
        <v>0</v>
      </c>
      <c r="V1735" s="5">
        <f>Tabella1[[#This Row],[TOT. TEMPO POMERIGGIO]]+Tabella1[[#This Row],[TOT. TEMPO MATTINA]]</f>
        <v>3.125E-2</v>
      </c>
      <c r="W1735" s="7">
        <f>((HOUR(Tabella1[[#This Row],[TOT. ORE]])*60)+MINUTE(Tabella1[[#This Row],[TOT. ORE]]))</f>
        <v>45</v>
      </c>
      <c r="Y1735" s="6">
        <f>Tabella1[[#This Row],[TOT. MINUTI]]-Tabella1[[#This Row],[FERMO MACCHINA]]</f>
        <v>45</v>
      </c>
      <c r="Z1735" s="6">
        <f>ROUNDDOWN(Tabella1[[#This Row],[DIFFERENZA EFFETTIVA - SCARTI]]/Tabella1[[#This Row],[TEMPO EFFETTIVO]]*60,0)</f>
        <v>162</v>
      </c>
    </row>
    <row r="1736" spans="1:27" x14ac:dyDescent="0.25">
      <c r="A1736" s="1">
        <v>44823</v>
      </c>
      <c r="B1736">
        <v>31</v>
      </c>
      <c r="C1736" s="6" t="str">
        <f>VLOOKUP(Tabella1[[#This Row],[COD. OPERATORE]],Tabella3[],2,FALSE)</f>
        <v>MARISTELLA</v>
      </c>
      <c r="D1736" t="s">
        <v>16</v>
      </c>
      <c r="E1736" t="s">
        <v>544</v>
      </c>
      <c r="F1736">
        <v>8</v>
      </c>
      <c r="G1736" s="6" t="str">
        <f>VLOOKUP(Tabella1[[#This Row],[COD. MACCHINA]],Tabella35[],2,FALSE)</f>
        <v>MONTAGGIO RUOTE</v>
      </c>
      <c r="H1736">
        <v>0</v>
      </c>
      <c r="I1736">
        <v>300</v>
      </c>
      <c r="J1736" s="6">
        <f>Tabella1[[#This Row],[ASS. FINALI]]-Tabella1[[#This Row],[ASS.INIZIALI]]</f>
        <v>300</v>
      </c>
      <c r="K1736" t="s">
        <v>20</v>
      </c>
      <c r="M1736" s="6">
        <f>ROUNDDOWN(IF(Tabella1[[#This Row],[DOPPIO OPERATORE '[SI/NO']]]="SI",Tabella1[[#This Row],[DIFFERENZA]]/2,Tabella1[[#This Row],[DIFFERENZA]]),0)</f>
        <v>300</v>
      </c>
      <c r="O1736" s="6">
        <f>Tabella1[[#This Row],[DIFFERENZA EFFETTIVA SE DOPPIO OPERATORE]]-Tabella1[[#This Row],[SCARTI]]</f>
        <v>300</v>
      </c>
      <c r="P1736" s="4">
        <v>0.36458333333333331</v>
      </c>
      <c r="Q1736" s="4">
        <v>0.40277777777777773</v>
      </c>
      <c r="R1736" s="5">
        <f>Tabella1[[#This Row],[ORA FINE MATTINA]]-Tabella1[[#This Row],[ORA INIZIO MATTINA]]</f>
        <v>3.819444444444442E-2</v>
      </c>
      <c r="S1736" s="4"/>
      <c r="T1736" s="4"/>
      <c r="U1736" s="5">
        <f>Tabella1[[#This Row],[ORA FINE POMERIGGIO]]-Tabella1[[#This Row],[ORA INIZIO POMERIGGIO]]</f>
        <v>0</v>
      </c>
      <c r="V1736" s="5">
        <f>Tabella1[[#This Row],[TOT. TEMPO POMERIGGIO]]+Tabella1[[#This Row],[TOT. TEMPO MATTINA]]</f>
        <v>3.819444444444442E-2</v>
      </c>
      <c r="W1736" s="7">
        <f>((HOUR(Tabella1[[#This Row],[TOT. ORE]])*60)+MINUTE(Tabella1[[#This Row],[TOT. ORE]]))</f>
        <v>55</v>
      </c>
      <c r="Y1736" s="6">
        <f>Tabella1[[#This Row],[TOT. MINUTI]]-Tabella1[[#This Row],[FERMO MACCHINA]]</f>
        <v>55</v>
      </c>
      <c r="Z1736" s="6">
        <f>ROUNDDOWN(Tabella1[[#This Row],[DIFFERENZA EFFETTIVA - SCARTI]]/Tabella1[[#This Row],[TEMPO EFFETTIVO]]*60,0)</f>
        <v>327</v>
      </c>
    </row>
    <row r="1737" spans="1:27" x14ac:dyDescent="0.25">
      <c r="A1737" s="1">
        <v>44823</v>
      </c>
      <c r="B1737">
        <v>31</v>
      </c>
      <c r="C1737" s="6" t="str">
        <f>VLOOKUP(Tabella1[[#This Row],[COD. OPERATORE]],Tabella3[],2,FALSE)</f>
        <v>MARISTELLA</v>
      </c>
      <c r="D1737" t="s">
        <v>16</v>
      </c>
      <c r="E1737" t="s">
        <v>544</v>
      </c>
      <c r="F1737">
        <v>6</v>
      </c>
      <c r="G1737" s="6" t="str">
        <f>VLOOKUP(Tabella1[[#This Row],[COD. MACCHINA]],Tabella35[],2,FALSE)</f>
        <v>MSA matr.4319</v>
      </c>
      <c r="H1737">
        <v>647028</v>
      </c>
      <c r="I1737">
        <v>647190</v>
      </c>
      <c r="J1737" s="6">
        <f>Tabella1[[#This Row],[ASS. FINALI]]-Tabella1[[#This Row],[ASS.INIZIALI]]</f>
        <v>162</v>
      </c>
      <c r="K1737" t="s">
        <v>20</v>
      </c>
      <c r="M1737" s="6">
        <f>ROUNDDOWN(IF(Tabella1[[#This Row],[DOPPIO OPERATORE '[SI/NO']]]="SI",Tabella1[[#This Row],[DIFFERENZA]]/2,Tabella1[[#This Row],[DIFFERENZA]]),0)</f>
        <v>162</v>
      </c>
      <c r="O1737" s="6">
        <f>Tabella1[[#This Row],[DIFFERENZA EFFETTIVA SE DOPPIO OPERATORE]]-Tabella1[[#This Row],[SCARTI]]</f>
        <v>162</v>
      </c>
      <c r="P1737" s="4">
        <v>0.38194444444444442</v>
      </c>
      <c r="Q1737" s="4">
        <v>0.4236111111111111</v>
      </c>
      <c r="R1737" s="5">
        <f>Tabella1[[#This Row],[ORA FINE MATTINA]]-Tabella1[[#This Row],[ORA INIZIO MATTINA]]</f>
        <v>4.1666666666666685E-2</v>
      </c>
      <c r="S1737" s="4"/>
      <c r="T1737" s="4"/>
      <c r="U1737" s="5">
        <f>Tabella1[[#This Row],[ORA FINE POMERIGGIO]]-Tabella1[[#This Row],[ORA INIZIO POMERIGGIO]]</f>
        <v>0</v>
      </c>
      <c r="V1737" s="5">
        <f>Tabella1[[#This Row],[TOT. TEMPO POMERIGGIO]]+Tabella1[[#This Row],[TOT. TEMPO MATTINA]]</f>
        <v>4.1666666666666685E-2</v>
      </c>
      <c r="W1737" s="7">
        <f>((HOUR(Tabella1[[#This Row],[TOT. ORE]])*60)+MINUTE(Tabella1[[#This Row],[TOT. ORE]]))</f>
        <v>60</v>
      </c>
      <c r="Y1737" s="6">
        <f>Tabella1[[#This Row],[TOT. MINUTI]]-Tabella1[[#This Row],[FERMO MACCHINA]]</f>
        <v>60</v>
      </c>
      <c r="Z1737" s="6">
        <f>ROUNDDOWN(Tabella1[[#This Row],[DIFFERENZA EFFETTIVA - SCARTI]]/Tabella1[[#This Row],[TEMPO EFFETTIVO]]*60,0)</f>
        <v>162</v>
      </c>
    </row>
    <row r="1738" spans="1:27" x14ac:dyDescent="0.25">
      <c r="A1738" s="1">
        <v>44823</v>
      </c>
      <c r="B1738">
        <v>31</v>
      </c>
      <c r="C1738" s="6" t="str">
        <f>VLOOKUP(Tabella1[[#This Row],[COD. OPERATORE]],Tabella3[],2,FALSE)</f>
        <v>MARISTELLA</v>
      </c>
      <c r="D1738" t="s">
        <v>56</v>
      </c>
      <c r="E1738" t="s">
        <v>71</v>
      </c>
      <c r="F1738" t="s">
        <v>64</v>
      </c>
      <c r="G1738" s="6" t="str">
        <f>VLOOKUP(Tabella1[[#This Row],[COD. MACCHINA]],Tabella35[],2,FALSE)</f>
        <v>MANUALE</v>
      </c>
      <c r="H1738">
        <v>180</v>
      </c>
      <c r="I1738">
        <v>2250</v>
      </c>
      <c r="J1738" s="6">
        <f>Tabella1[[#This Row],[ASS. FINALI]]-Tabella1[[#This Row],[ASS.INIZIALI]]</f>
        <v>2070</v>
      </c>
      <c r="K1738" t="s">
        <v>20</v>
      </c>
      <c r="M1738" s="6">
        <f>ROUNDDOWN(IF(Tabella1[[#This Row],[DOPPIO OPERATORE '[SI/NO']]]="SI",Tabella1[[#This Row],[DIFFERENZA]]/2,Tabella1[[#This Row],[DIFFERENZA]]),0)</f>
        <v>2070</v>
      </c>
      <c r="O1738" s="6">
        <f>Tabella1[[#This Row],[DIFFERENZA EFFETTIVA SE DOPPIO OPERATORE]]-Tabella1[[#This Row],[SCARTI]]</f>
        <v>2070</v>
      </c>
      <c r="P1738" s="4">
        <v>0.4236111111111111</v>
      </c>
      <c r="Q1738" s="4">
        <v>0.5</v>
      </c>
      <c r="R1738" s="5">
        <f>Tabella1[[#This Row],[ORA FINE MATTINA]]-Tabella1[[#This Row],[ORA INIZIO MATTINA]]</f>
        <v>7.6388888888888895E-2</v>
      </c>
      <c r="S1738" s="4">
        <v>0.5625</v>
      </c>
      <c r="T1738" s="4">
        <v>0.72916666666666663</v>
      </c>
      <c r="U1738" s="5">
        <f>Tabella1[[#This Row],[ORA FINE POMERIGGIO]]-Tabella1[[#This Row],[ORA INIZIO POMERIGGIO]]</f>
        <v>0.16666666666666663</v>
      </c>
      <c r="V1738" s="5">
        <f>Tabella1[[#This Row],[TOT. TEMPO POMERIGGIO]]+Tabella1[[#This Row],[TOT. TEMPO MATTINA]]</f>
        <v>0.24305555555555552</v>
      </c>
      <c r="W1738" s="7">
        <f>((HOUR(Tabella1[[#This Row],[TOT. ORE]])*60)+MINUTE(Tabella1[[#This Row],[TOT. ORE]]))</f>
        <v>350</v>
      </c>
      <c r="Y1738" s="6">
        <f>Tabella1[[#This Row],[TOT. MINUTI]]-Tabella1[[#This Row],[FERMO MACCHINA]]</f>
        <v>350</v>
      </c>
      <c r="Z1738" s="6">
        <f>ROUNDDOWN(Tabella1[[#This Row],[DIFFERENZA EFFETTIVA - SCARTI]]/Tabella1[[#This Row],[TEMPO EFFETTIVO]]*60,0)</f>
        <v>354</v>
      </c>
      <c r="AA1738" t="s">
        <v>450</v>
      </c>
    </row>
    <row r="1739" spans="1:27" x14ac:dyDescent="0.25">
      <c r="A1739" s="1">
        <v>44824</v>
      </c>
      <c r="B1739">
        <v>31</v>
      </c>
      <c r="C1739" s="6" t="str">
        <f>VLOOKUP(Tabella1[[#This Row],[COD. OPERATORE]],Tabella3[],2,FALSE)</f>
        <v>MARISTELLA</v>
      </c>
      <c r="D1739" t="s">
        <v>16</v>
      </c>
      <c r="E1739" t="s">
        <v>62</v>
      </c>
      <c r="F1739">
        <v>9</v>
      </c>
      <c r="G1739" s="6" t="str">
        <f>VLOOKUP(Tabella1[[#This Row],[COD. MACCHINA]],Tabella35[],2,FALSE)</f>
        <v>MONTAGGIO ANELLINI</v>
      </c>
      <c r="H1739">
        <v>300</v>
      </c>
      <c r="I1739">
        <v>2800</v>
      </c>
      <c r="J1739" s="6">
        <f>Tabella1[[#This Row],[ASS. FINALI]]-Tabella1[[#This Row],[ASS.INIZIALI]]</f>
        <v>2500</v>
      </c>
      <c r="K1739" t="s">
        <v>20</v>
      </c>
      <c r="M1739" s="6">
        <f>ROUNDDOWN(IF(Tabella1[[#This Row],[DOPPIO OPERATORE '[SI/NO']]]="SI",Tabella1[[#This Row],[DIFFERENZA]]/2,Tabella1[[#This Row],[DIFFERENZA]]),0)</f>
        <v>2500</v>
      </c>
      <c r="O1739" s="6">
        <f>Tabella1[[#This Row],[DIFFERENZA EFFETTIVA SE DOPPIO OPERATORE]]-Tabella1[[#This Row],[SCARTI]]</f>
        <v>2500</v>
      </c>
      <c r="P1739" s="4">
        <v>0.42708333333333331</v>
      </c>
      <c r="Q1739" s="4">
        <v>0.5</v>
      </c>
      <c r="R1739" s="5">
        <f>Tabella1[[#This Row],[ORA FINE MATTINA]]-Tabella1[[#This Row],[ORA INIZIO MATTINA]]</f>
        <v>7.2916666666666685E-2</v>
      </c>
      <c r="S1739" s="4"/>
      <c r="T1739" s="4"/>
      <c r="U1739" s="5">
        <f>Tabella1[[#This Row],[ORA FINE POMERIGGIO]]-Tabella1[[#This Row],[ORA INIZIO POMERIGGIO]]</f>
        <v>0</v>
      </c>
      <c r="V1739" s="5">
        <f>Tabella1[[#This Row],[TOT. TEMPO POMERIGGIO]]+Tabella1[[#This Row],[TOT. TEMPO MATTINA]]</f>
        <v>7.2916666666666685E-2</v>
      </c>
      <c r="W1739" s="7">
        <f>((HOUR(Tabella1[[#This Row],[TOT. ORE]])*60)+MINUTE(Tabella1[[#This Row],[TOT. ORE]]))</f>
        <v>105</v>
      </c>
      <c r="Y1739" s="6">
        <f>Tabella1[[#This Row],[TOT. MINUTI]]-Tabella1[[#This Row],[FERMO MACCHINA]]</f>
        <v>105</v>
      </c>
      <c r="Z1739" s="6">
        <f>ROUNDDOWN(Tabella1[[#This Row],[DIFFERENZA EFFETTIVA - SCARTI]]/Tabella1[[#This Row],[TEMPO EFFETTIVO]]*60,0)</f>
        <v>1428</v>
      </c>
    </row>
    <row r="1740" spans="1:27" x14ac:dyDescent="0.25">
      <c r="A1740" s="1">
        <v>44824</v>
      </c>
      <c r="B1740">
        <v>31</v>
      </c>
      <c r="C1740" s="6" t="str">
        <f>VLOOKUP(Tabella1[[#This Row],[COD. OPERATORE]],Tabella3[],2,FALSE)</f>
        <v>MARISTELLA</v>
      </c>
      <c r="D1740" t="s">
        <v>16</v>
      </c>
      <c r="E1740" t="s">
        <v>26</v>
      </c>
      <c r="F1740">
        <v>8</v>
      </c>
      <c r="G1740" s="6" t="str">
        <f>VLOOKUP(Tabella1[[#This Row],[COD. MACCHINA]],Tabella35[],2,FALSE)</f>
        <v>MONTAGGIO RUOTE</v>
      </c>
      <c r="H1740">
        <v>0</v>
      </c>
      <c r="I1740">
        <v>1450</v>
      </c>
      <c r="J1740" s="6">
        <f>Tabella1[[#This Row],[ASS. FINALI]]-Tabella1[[#This Row],[ASS.INIZIALI]]</f>
        <v>1450</v>
      </c>
      <c r="K1740" t="s">
        <v>20</v>
      </c>
      <c r="M1740" s="6">
        <f>ROUNDDOWN(IF(Tabella1[[#This Row],[DOPPIO OPERATORE '[SI/NO']]]="SI",Tabella1[[#This Row],[DIFFERENZA]]/2,Tabella1[[#This Row],[DIFFERENZA]]),0)</f>
        <v>1450</v>
      </c>
      <c r="O1740" s="6">
        <f>Tabella1[[#This Row],[DIFFERENZA EFFETTIVA SE DOPPIO OPERATORE]]-Tabella1[[#This Row],[SCARTI]]</f>
        <v>1450</v>
      </c>
      <c r="P1740" s="4">
        <v>0.5625</v>
      </c>
      <c r="Q1740" s="4">
        <v>0.72916666666666663</v>
      </c>
      <c r="R1740" s="5">
        <f>Tabella1[[#This Row],[ORA FINE MATTINA]]-Tabella1[[#This Row],[ORA INIZIO MATTINA]]</f>
        <v>0.16666666666666663</v>
      </c>
      <c r="S1740" s="4"/>
      <c r="T1740" s="4"/>
      <c r="U1740" s="5">
        <f>Tabella1[[#This Row],[ORA FINE POMERIGGIO]]-Tabella1[[#This Row],[ORA INIZIO POMERIGGIO]]</f>
        <v>0</v>
      </c>
      <c r="V1740" s="5">
        <f>Tabella1[[#This Row],[TOT. TEMPO POMERIGGIO]]+Tabella1[[#This Row],[TOT. TEMPO MATTINA]]</f>
        <v>0.16666666666666663</v>
      </c>
      <c r="W1740" s="7">
        <f>((HOUR(Tabella1[[#This Row],[TOT. ORE]])*60)+MINUTE(Tabella1[[#This Row],[TOT. ORE]]))</f>
        <v>240</v>
      </c>
      <c r="Y1740" s="6">
        <f>Tabella1[[#This Row],[TOT. MINUTI]]-Tabella1[[#This Row],[FERMO MACCHINA]]</f>
        <v>240</v>
      </c>
      <c r="Z1740" s="6">
        <f>ROUNDDOWN(Tabella1[[#This Row],[DIFFERENZA EFFETTIVA - SCARTI]]/Tabella1[[#This Row],[TEMPO EFFETTIVO]]*60,0)</f>
        <v>362</v>
      </c>
      <c r="AA1740" t="s">
        <v>450</v>
      </c>
    </row>
    <row r="1741" spans="1:27" x14ac:dyDescent="0.25">
      <c r="A1741" s="1">
        <v>44820</v>
      </c>
      <c r="B1741">
        <v>2</v>
      </c>
      <c r="C1741" s="6" t="str">
        <f>VLOOKUP(Tabella1[[#This Row],[COD. OPERATORE]],Tabella3[],2,FALSE)</f>
        <v>DAVIDE</v>
      </c>
      <c r="D1741" t="s">
        <v>262</v>
      </c>
      <c r="E1741" t="s">
        <v>503</v>
      </c>
      <c r="F1741" t="s">
        <v>64</v>
      </c>
      <c r="G1741" s="6" t="str">
        <f>VLOOKUP(Tabella1[[#This Row],[COD. MACCHINA]],Tabella35[],2,FALSE)</f>
        <v>MANUALE</v>
      </c>
      <c r="H1741">
        <v>800</v>
      </c>
      <c r="I1741">
        <v>1000</v>
      </c>
      <c r="J1741" s="6">
        <f>Tabella1[[#This Row],[ASS. FINALI]]-Tabella1[[#This Row],[ASS.INIZIALI]]</f>
        <v>200</v>
      </c>
      <c r="K1741" t="s">
        <v>20</v>
      </c>
      <c r="M1741" s="6">
        <f>ROUNDDOWN(IF(Tabella1[[#This Row],[DOPPIO OPERATORE '[SI/NO']]]="SI",Tabella1[[#This Row],[DIFFERENZA]]/2,Tabella1[[#This Row],[DIFFERENZA]]),0)</f>
        <v>200</v>
      </c>
      <c r="O1741" s="6">
        <f>Tabella1[[#This Row],[DIFFERENZA EFFETTIVA SE DOPPIO OPERATORE]]-Tabella1[[#This Row],[SCARTI]]</f>
        <v>200</v>
      </c>
      <c r="P1741" s="4">
        <v>0.41666666666666669</v>
      </c>
      <c r="Q1741" s="4">
        <v>0.48958333333333331</v>
      </c>
      <c r="R1741" s="5">
        <f>Tabella1[[#This Row],[ORA FINE MATTINA]]-Tabella1[[#This Row],[ORA INIZIO MATTINA]]</f>
        <v>7.291666666666663E-2</v>
      </c>
      <c r="S1741" s="4"/>
      <c r="T1741" s="4"/>
      <c r="U1741" s="5">
        <f>Tabella1[[#This Row],[ORA FINE POMERIGGIO]]-Tabella1[[#This Row],[ORA INIZIO POMERIGGIO]]</f>
        <v>0</v>
      </c>
      <c r="V1741" s="5">
        <f>Tabella1[[#This Row],[TOT. TEMPO POMERIGGIO]]+Tabella1[[#This Row],[TOT. TEMPO MATTINA]]</f>
        <v>7.291666666666663E-2</v>
      </c>
      <c r="W1741" s="7">
        <f>((HOUR(Tabella1[[#This Row],[TOT. ORE]])*60)+MINUTE(Tabella1[[#This Row],[TOT. ORE]]))</f>
        <v>105</v>
      </c>
      <c r="Y1741" s="6">
        <f>Tabella1[[#This Row],[TOT. MINUTI]]-Tabella1[[#This Row],[FERMO MACCHINA]]</f>
        <v>105</v>
      </c>
      <c r="Z1741" s="6">
        <f>ROUNDDOWN(Tabella1[[#This Row],[DIFFERENZA EFFETTIVA - SCARTI]]/Tabella1[[#This Row],[TEMPO EFFETTIVO]]*60,0)</f>
        <v>114</v>
      </c>
      <c r="AA1741" t="s">
        <v>537</v>
      </c>
    </row>
    <row r="1742" spans="1:27" x14ac:dyDescent="0.25">
      <c r="A1742" s="1">
        <v>44820</v>
      </c>
      <c r="B1742">
        <v>2</v>
      </c>
      <c r="C1742" s="6" t="str">
        <f>VLOOKUP(Tabella1[[#This Row],[COD. OPERATORE]],Tabella3[],2,FALSE)</f>
        <v>DAVIDE</v>
      </c>
      <c r="D1742" t="s">
        <v>262</v>
      </c>
      <c r="E1742" t="s">
        <v>503</v>
      </c>
      <c r="F1742" t="s">
        <v>64</v>
      </c>
      <c r="G1742" s="6" t="str">
        <f>VLOOKUP(Tabella1[[#This Row],[COD. MACCHINA]],Tabella35[],2,FALSE)</f>
        <v>MANUALE</v>
      </c>
      <c r="H1742">
        <v>1000</v>
      </c>
      <c r="I1742">
        <v>1500</v>
      </c>
      <c r="J1742" s="6">
        <f>Tabella1[[#This Row],[ASS. FINALI]]-Tabella1[[#This Row],[ASS.INIZIALI]]</f>
        <v>500</v>
      </c>
      <c r="K1742" t="s">
        <v>20</v>
      </c>
      <c r="M1742" s="6">
        <f>ROUNDDOWN(IF(Tabella1[[#This Row],[DOPPIO OPERATORE '[SI/NO']]]="SI",Tabella1[[#This Row],[DIFFERENZA]]/2,Tabella1[[#This Row],[DIFFERENZA]]),0)</f>
        <v>500</v>
      </c>
      <c r="O1742" s="6">
        <f>Tabella1[[#This Row],[DIFFERENZA EFFETTIVA SE DOPPIO OPERATORE]]-Tabella1[[#This Row],[SCARTI]]</f>
        <v>500</v>
      </c>
      <c r="P1742" s="4">
        <v>0.64583333333333337</v>
      </c>
      <c r="Q1742" s="4">
        <v>0.75</v>
      </c>
      <c r="R1742" s="5">
        <f>Tabella1[[#This Row],[ORA FINE MATTINA]]-Tabella1[[#This Row],[ORA INIZIO MATTINA]]</f>
        <v>0.10416666666666663</v>
      </c>
      <c r="S1742" s="4"/>
      <c r="T1742" s="4"/>
      <c r="U1742" s="5">
        <f>Tabella1[[#This Row],[ORA FINE POMERIGGIO]]-Tabella1[[#This Row],[ORA INIZIO POMERIGGIO]]</f>
        <v>0</v>
      </c>
      <c r="V1742" s="5">
        <f>Tabella1[[#This Row],[TOT. TEMPO POMERIGGIO]]+Tabella1[[#This Row],[TOT. TEMPO MATTINA]]</f>
        <v>0.10416666666666663</v>
      </c>
      <c r="W1742" s="7">
        <f>((HOUR(Tabella1[[#This Row],[TOT. ORE]])*60)+MINUTE(Tabella1[[#This Row],[TOT. ORE]]))</f>
        <v>150</v>
      </c>
      <c r="Y1742" s="6">
        <f>Tabella1[[#This Row],[TOT. MINUTI]]-Tabella1[[#This Row],[FERMO MACCHINA]]</f>
        <v>150</v>
      </c>
      <c r="Z1742" s="6">
        <f>ROUNDDOWN(Tabella1[[#This Row],[DIFFERENZA EFFETTIVA - SCARTI]]/Tabella1[[#This Row],[TEMPO EFFETTIVO]]*60,0)</f>
        <v>200</v>
      </c>
      <c r="AA1742" t="s">
        <v>537</v>
      </c>
    </row>
    <row r="1743" spans="1:27" x14ac:dyDescent="0.25">
      <c r="A1743" s="1">
        <v>44823</v>
      </c>
      <c r="B1743">
        <v>2</v>
      </c>
      <c r="C1743" s="6" t="str">
        <f>VLOOKUP(Tabella1[[#This Row],[COD. OPERATORE]],Tabella3[],2,FALSE)</f>
        <v>DAVIDE</v>
      </c>
      <c r="D1743" t="s">
        <v>74</v>
      </c>
      <c r="E1743" t="s">
        <v>131</v>
      </c>
      <c r="F1743">
        <v>4</v>
      </c>
      <c r="G1743" s="6" t="str">
        <f>VLOOKUP(Tabella1[[#This Row],[COD. MACCHINA]],Tabella35[],2,FALSE)</f>
        <v>LASER VERDE</v>
      </c>
      <c r="H1743">
        <v>2295</v>
      </c>
      <c r="I1743">
        <v>3176</v>
      </c>
      <c r="J1743" s="6">
        <f>Tabella1[[#This Row],[ASS. FINALI]]-Tabella1[[#This Row],[ASS.INIZIALI]]</f>
        <v>881</v>
      </c>
      <c r="K1743" t="s">
        <v>20</v>
      </c>
      <c r="M1743" s="6">
        <f>ROUNDDOWN(IF(Tabella1[[#This Row],[DOPPIO OPERATORE '[SI/NO']]]="SI",Tabella1[[#This Row],[DIFFERENZA]]/2,Tabella1[[#This Row],[DIFFERENZA]]),0)</f>
        <v>881</v>
      </c>
      <c r="O1743" s="6">
        <f>Tabella1[[#This Row],[DIFFERENZA EFFETTIVA SE DOPPIO OPERATORE]]-Tabella1[[#This Row],[SCARTI]]</f>
        <v>881</v>
      </c>
      <c r="P1743" s="4">
        <v>0.58333333333333337</v>
      </c>
      <c r="Q1743" s="4">
        <v>0.75</v>
      </c>
      <c r="R1743" s="5">
        <f>Tabella1[[#This Row],[ORA FINE MATTINA]]-Tabella1[[#This Row],[ORA INIZIO MATTINA]]</f>
        <v>0.16666666666666663</v>
      </c>
      <c r="S1743" s="4"/>
      <c r="T1743" s="4"/>
      <c r="U1743" s="5">
        <f>Tabella1[[#This Row],[ORA FINE POMERIGGIO]]-Tabella1[[#This Row],[ORA INIZIO POMERIGGIO]]</f>
        <v>0</v>
      </c>
      <c r="V1743" s="5">
        <f>Tabella1[[#This Row],[TOT. TEMPO POMERIGGIO]]+Tabella1[[#This Row],[TOT. TEMPO MATTINA]]</f>
        <v>0.16666666666666663</v>
      </c>
      <c r="W1743" s="7">
        <f>((HOUR(Tabella1[[#This Row],[TOT. ORE]])*60)+MINUTE(Tabella1[[#This Row],[TOT. ORE]]))</f>
        <v>240</v>
      </c>
      <c r="Y1743" s="6">
        <f>Tabella1[[#This Row],[TOT. MINUTI]]-Tabella1[[#This Row],[FERMO MACCHINA]]</f>
        <v>240</v>
      </c>
      <c r="Z1743" s="6">
        <f>ROUNDDOWN(Tabella1[[#This Row],[DIFFERENZA EFFETTIVA - SCARTI]]/Tabella1[[#This Row],[TEMPO EFFETTIVO]]*60,0)</f>
        <v>220</v>
      </c>
    </row>
    <row r="1744" spans="1:27" x14ac:dyDescent="0.25">
      <c r="A1744" s="1">
        <v>44823</v>
      </c>
      <c r="B1744">
        <v>2</v>
      </c>
      <c r="C1744" s="6" t="str">
        <f>VLOOKUP(Tabella1[[#This Row],[COD. OPERATORE]],Tabella3[],2,FALSE)</f>
        <v>DAVIDE</v>
      </c>
      <c r="D1744" t="s">
        <v>74</v>
      </c>
      <c r="E1744" t="s">
        <v>155</v>
      </c>
      <c r="F1744">
        <v>22</v>
      </c>
      <c r="G1744" s="6" t="str">
        <f>VLOOKUP(Tabella1[[#This Row],[COD. MACCHINA]],Tabella35[],2,FALSE)</f>
        <v>LASER VIOLA</v>
      </c>
      <c r="H1744">
        <v>9864</v>
      </c>
      <c r="I1744">
        <v>10737</v>
      </c>
      <c r="J1744" s="6">
        <f>Tabella1[[#This Row],[ASS. FINALI]]-Tabella1[[#This Row],[ASS.INIZIALI]]</f>
        <v>873</v>
      </c>
      <c r="K1744" t="s">
        <v>20</v>
      </c>
      <c r="M1744" s="6">
        <f>ROUNDDOWN(IF(Tabella1[[#This Row],[DOPPIO OPERATORE '[SI/NO']]]="SI",Tabella1[[#This Row],[DIFFERENZA]]/2,Tabella1[[#This Row],[DIFFERENZA]]),0)</f>
        <v>873</v>
      </c>
      <c r="O1744" s="6">
        <f>Tabella1[[#This Row],[DIFFERENZA EFFETTIVA SE DOPPIO OPERATORE]]-Tabella1[[#This Row],[SCARTI]]</f>
        <v>873</v>
      </c>
      <c r="P1744" s="4">
        <v>0.33333333333333331</v>
      </c>
      <c r="Q1744" s="4">
        <v>0.5</v>
      </c>
      <c r="R1744" s="5">
        <f>Tabella1[[#This Row],[ORA FINE MATTINA]]-Tabella1[[#This Row],[ORA INIZIO MATTINA]]</f>
        <v>0.16666666666666669</v>
      </c>
      <c r="S1744" s="4"/>
      <c r="T1744" s="4"/>
      <c r="U1744" s="5">
        <f>Tabella1[[#This Row],[ORA FINE POMERIGGIO]]-Tabella1[[#This Row],[ORA INIZIO POMERIGGIO]]</f>
        <v>0</v>
      </c>
      <c r="V1744" s="5">
        <f>Tabella1[[#This Row],[TOT. TEMPO POMERIGGIO]]+Tabella1[[#This Row],[TOT. TEMPO MATTINA]]</f>
        <v>0.16666666666666669</v>
      </c>
      <c r="W1744" s="7">
        <f>((HOUR(Tabella1[[#This Row],[TOT. ORE]])*60)+MINUTE(Tabella1[[#This Row],[TOT. ORE]]))</f>
        <v>240</v>
      </c>
      <c r="Y1744" s="6">
        <f>Tabella1[[#This Row],[TOT. MINUTI]]-Tabella1[[#This Row],[FERMO MACCHINA]]</f>
        <v>240</v>
      </c>
      <c r="Z1744" s="6">
        <f>ROUNDDOWN(Tabella1[[#This Row],[DIFFERENZA EFFETTIVA - SCARTI]]/Tabella1[[#This Row],[TEMPO EFFETTIVO]]*60,0)</f>
        <v>218</v>
      </c>
    </row>
    <row r="1745" spans="1:27" x14ac:dyDescent="0.25">
      <c r="A1745" s="1">
        <v>44824</v>
      </c>
      <c r="B1745">
        <v>2</v>
      </c>
      <c r="C1745" s="6" t="str">
        <f>VLOOKUP(Tabella1[[#This Row],[COD. OPERATORE]],Tabella3[],2,FALSE)</f>
        <v>DAVIDE</v>
      </c>
      <c r="D1745" t="s">
        <v>56</v>
      </c>
      <c r="E1745" t="s">
        <v>71</v>
      </c>
      <c r="F1745" t="s">
        <v>64</v>
      </c>
      <c r="G1745" s="6" t="str">
        <f>VLOOKUP(Tabella1[[#This Row],[COD. MACCHINA]],Tabella35[],2,FALSE)</f>
        <v>MANUALE</v>
      </c>
      <c r="H1745">
        <v>0</v>
      </c>
      <c r="I1745">
        <v>230</v>
      </c>
      <c r="J1745" s="6">
        <f>Tabella1[[#This Row],[ASS. FINALI]]-Tabella1[[#This Row],[ASS.INIZIALI]]</f>
        <v>230</v>
      </c>
      <c r="K1745" t="s">
        <v>20</v>
      </c>
      <c r="M1745" s="6">
        <f>ROUNDDOWN(IF(Tabella1[[#This Row],[DOPPIO OPERATORE '[SI/NO']]]="SI",Tabella1[[#This Row],[DIFFERENZA]]/2,Tabella1[[#This Row],[DIFFERENZA]]),0)</f>
        <v>230</v>
      </c>
      <c r="O1745" s="6">
        <f>Tabella1[[#This Row],[DIFFERENZA EFFETTIVA SE DOPPIO OPERATORE]]-Tabella1[[#This Row],[SCARTI]]</f>
        <v>230</v>
      </c>
      <c r="P1745" s="4">
        <v>0.625</v>
      </c>
      <c r="Q1745" s="4">
        <v>0.75</v>
      </c>
      <c r="R1745" s="5">
        <f>Tabella1[[#This Row],[ORA FINE MATTINA]]-Tabella1[[#This Row],[ORA INIZIO MATTINA]]</f>
        <v>0.125</v>
      </c>
      <c r="S1745" s="4"/>
      <c r="T1745" s="4"/>
      <c r="U1745" s="5">
        <f>Tabella1[[#This Row],[ORA FINE POMERIGGIO]]-Tabella1[[#This Row],[ORA INIZIO POMERIGGIO]]</f>
        <v>0</v>
      </c>
      <c r="V1745" s="5">
        <f>Tabella1[[#This Row],[TOT. TEMPO POMERIGGIO]]+Tabella1[[#This Row],[TOT. TEMPO MATTINA]]</f>
        <v>0.125</v>
      </c>
      <c r="W1745" s="7">
        <f>((HOUR(Tabella1[[#This Row],[TOT. ORE]])*60)+MINUTE(Tabella1[[#This Row],[TOT. ORE]]))</f>
        <v>180</v>
      </c>
      <c r="Y1745" s="6">
        <f>Tabella1[[#This Row],[TOT. MINUTI]]-Tabella1[[#This Row],[FERMO MACCHINA]]</f>
        <v>180</v>
      </c>
      <c r="Z1745" s="6">
        <f>ROUNDDOWN(Tabella1[[#This Row],[DIFFERENZA EFFETTIVA - SCARTI]]/Tabella1[[#This Row],[TEMPO EFFETTIVO]]*60,0)</f>
        <v>76</v>
      </c>
    </row>
    <row r="1746" spans="1:27" x14ac:dyDescent="0.25">
      <c r="A1746" s="1">
        <v>44816</v>
      </c>
      <c r="B1746">
        <v>1</v>
      </c>
      <c r="C1746" s="6" t="str">
        <f>VLOOKUP(Tabella1[[#This Row],[COD. OPERATORE]],Tabella3[],2,FALSE)</f>
        <v>ROBY</v>
      </c>
      <c r="D1746" t="s">
        <v>56</v>
      </c>
      <c r="E1746" t="s">
        <v>90</v>
      </c>
      <c r="F1746" t="s">
        <v>64</v>
      </c>
      <c r="G1746" s="6" t="str">
        <f>VLOOKUP(Tabella1[[#This Row],[COD. MACCHINA]],Tabella35[],2,FALSE)</f>
        <v>MANUALE</v>
      </c>
      <c r="H1746">
        <v>1600</v>
      </c>
      <c r="I1746">
        <v>1800</v>
      </c>
      <c r="J1746" s="6">
        <f>Tabella1[[#This Row],[ASS. FINALI]]-Tabella1[[#This Row],[ASS.INIZIALI]]</f>
        <v>200</v>
      </c>
      <c r="K1746" t="s">
        <v>58</v>
      </c>
      <c r="L1746">
        <v>8</v>
      </c>
      <c r="M1746" s="6">
        <f>ROUNDDOWN(IF(Tabella1[[#This Row],[DOPPIO OPERATORE '[SI/NO']]]="SI",Tabella1[[#This Row],[DIFFERENZA]]/2,Tabella1[[#This Row],[DIFFERENZA]]),0)</f>
        <v>100</v>
      </c>
      <c r="O1746" s="6">
        <f>Tabella1[[#This Row],[DIFFERENZA EFFETTIVA SE DOPPIO OPERATORE]]-Tabella1[[#This Row],[SCARTI]]</f>
        <v>100</v>
      </c>
      <c r="P1746" s="4">
        <v>0.35416666666666669</v>
      </c>
      <c r="Q1746" s="4">
        <v>0.40277777777777773</v>
      </c>
      <c r="R1746" s="5">
        <f>Tabella1[[#This Row],[ORA FINE MATTINA]]-Tabella1[[#This Row],[ORA INIZIO MATTINA]]</f>
        <v>4.8611111111111049E-2</v>
      </c>
      <c r="S1746" s="4"/>
      <c r="T1746" s="4"/>
      <c r="U1746" s="5">
        <f>Tabella1[[#This Row],[ORA FINE POMERIGGIO]]-Tabella1[[#This Row],[ORA INIZIO POMERIGGIO]]</f>
        <v>0</v>
      </c>
      <c r="V1746" s="5">
        <f>Tabella1[[#This Row],[TOT. TEMPO POMERIGGIO]]+Tabella1[[#This Row],[TOT. TEMPO MATTINA]]</f>
        <v>4.8611111111111049E-2</v>
      </c>
      <c r="W1746" s="7">
        <f>((HOUR(Tabella1[[#This Row],[TOT. ORE]])*60)+MINUTE(Tabella1[[#This Row],[TOT. ORE]]))</f>
        <v>70</v>
      </c>
      <c r="Y1746" s="6">
        <f>Tabella1[[#This Row],[TOT. MINUTI]]-Tabella1[[#This Row],[FERMO MACCHINA]]</f>
        <v>70</v>
      </c>
      <c r="Z1746" s="6">
        <f>ROUNDDOWN(Tabella1[[#This Row],[DIFFERENZA EFFETTIVA - SCARTI]]/Tabella1[[#This Row],[TEMPO EFFETTIVO]]*60,0)</f>
        <v>85</v>
      </c>
      <c r="AA1746" t="s">
        <v>450</v>
      </c>
    </row>
    <row r="1747" spans="1:27" x14ac:dyDescent="0.25">
      <c r="A1747" s="1">
        <v>44816</v>
      </c>
      <c r="B1747">
        <v>1</v>
      </c>
      <c r="C1747" s="6" t="str">
        <f>VLOOKUP(Tabella1[[#This Row],[COD. OPERATORE]],Tabella3[],2,FALSE)</f>
        <v>ROBY</v>
      </c>
      <c r="D1747" t="s">
        <v>56</v>
      </c>
      <c r="E1747" t="s">
        <v>540</v>
      </c>
      <c r="F1747" t="s">
        <v>64</v>
      </c>
      <c r="G1747" s="6" t="str">
        <f>VLOOKUP(Tabella1[[#This Row],[COD. MACCHINA]],Tabella35[],2,FALSE)</f>
        <v>MANUALE</v>
      </c>
      <c r="H1747">
        <v>0</v>
      </c>
      <c r="I1747">
        <v>230</v>
      </c>
      <c r="J1747" s="6">
        <f>Tabella1[[#This Row],[ASS. FINALI]]-Tabella1[[#This Row],[ASS.INIZIALI]]</f>
        <v>230</v>
      </c>
      <c r="K1747" t="s">
        <v>58</v>
      </c>
      <c r="L1747">
        <v>8</v>
      </c>
      <c r="M1747" s="6">
        <f>ROUNDDOWN(IF(Tabella1[[#This Row],[DOPPIO OPERATORE '[SI/NO']]]="SI",Tabella1[[#This Row],[DIFFERENZA]]/2,Tabella1[[#This Row],[DIFFERENZA]]),0)</f>
        <v>115</v>
      </c>
      <c r="O1747" s="6">
        <f>Tabella1[[#This Row],[DIFFERENZA EFFETTIVA SE DOPPIO OPERATORE]]-Tabella1[[#This Row],[SCARTI]]</f>
        <v>115</v>
      </c>
      <c r="P1747" s="4">
        <v>0.40625</v>
      </c>
      <c r="Q1747" s="4">
        <v>0.5</v>
      </c>
      <c r="R1747" s="5">
        <f>Tabella1[[#This Row],[ORA FINE MATTINA]]-Tabella1[[#This Row],[ORA INIZIO MATTINA]]</f>
        <v>9.375E-2</v>
      </c>
      <c r="S1747" s="4"/>
      <c r="T1747" s="4"/>
      <c r="U1747" s="5">
        <f>Tabella1[[#This Row],[ORA FINE POMERIGGIO]]-Tabella1[[#This Row],[ORA INIZIO POMERIGGIO]]</f>
        <v>0</v>
      </c>
      <c r="V1747" s="5">
        <f>Tabella1[[#This Row],[TOT. TEMPO POMERIGGIO]]+Tabella1[[#This Row],[TOT. TEMPO MATTINA]]</f>
        <v>9.375E-2</v>
      </c>
      <c r="W1747" s="7">
        <f>((HOUR(Tabella1[[#This Row],[TOT. ORE]])*60)+MINUTE(Tabella1[[#This Row],[TOT. ORE]]))</f>
        <v>135</v>
      </c>
      <c r="Y1747" s="6">
        <f>Tabella1[[#This Row],[TOT. MINUTI]]-Tabella1[[#This Row],[FERMO MACCHINA]]</f>
        <v>135</v>
      </c>
      <c r="Z1747" s="6">
        <f>ROUNDDOWN(Tabella1[[#This Row],[DIFFERENZA EFFETTIVA - SCARTI]]/Tabella1[[#This Row],[TEMPO EFFETTIVO]]*60,0)</f>
        <v>51</v>
      </c>
      <c r="AA1747" t="s">
        <v>450</v>
      </c>
    </row>
    <row r="1748" spans="1:27" x14ac:dyDescent="0.25">
      <c r="A1748" s="1">
        <v>44816</v>
      </c>
      <c r="B1748">
        <v>1</v>
      </c>
      <c r="C1748" s="6" t="str">
        <f>VLOOKUP(Tabella1[[#This Row],[COD. OPERATORE]],Tabella3[],2,FALSE)</f>
        <v>ROBY</v>
      </c>
      <c r="D1748" t="s">
        <v>56</v>
      </c>
      <c r="E1748" t="s">
        <v>245</v>
      </c>
      <c r="F1748" t="s">
        <v>64</v>
      </c>
      <c r="G1748" s="6" t="str">
        <f>VLOOKUP(Tabella1[[#This Row],[COD. MACCHINA]],Tabella35[],2,FALSE)</f>
        <v>MANUALE</v>
      </c>
      <c r="H1748">
        <v>60</v>
      </c>
      <c r="I1748">
        <v>500</v>
      </c>
      <c r="J1748" s="6">
        <f>Tabella1[[#This Row],[ASS. FINALI]]-Tabella1[[#This Row],[ASS.INIZIALI]]</f>
        <v>440</v>
      </c>
      <c r="K1748" t="s">
        <v>58</v>
      </c>
      <c r="L1748" t="s">
        <v>545</v>
      </c>
      <c r="M1748" s="6">
        <f>ROUNDDOWN(IF(Tabella1[[#This Row],[DOPPIO OPERATORE '[SI/NO']]]="SI",Tabella1[[#This Row],[DIFFERENZA]]/2,Tabella1[[#This Row],[DIFFERENZA]]),0)</f>
        <v>220</v>
      </c>
      <c r="O1748" s="6">
        <f>Tabella1[[#This Row],[DIFFERENZA EFFETTIVA SE DOPPIO OPERATORE]]-Tabella1[[#This Row],[SCARTI]]</f>
        <v>220</v>
      </c>
      <c r="P1748" s="4">
        <v>0.5625</v>
      </c>
      <c r="Q1748" s="4">
        <v>0.67361111111111116</v>
      </c>
      <c r="R1748" s="5">
        <f>Tabella1[[#This Row],[ORA FINE MATTINA]]-Tabella1[[#This Row],[ORA INIZIO MATTINA]]</f>
        <v>0.11111111111111116</v>
      </c>
      <c r="S1748" s="4"/>
      <c r="T1748" s="4"/>
      <c r="U1748" s="5">
        <f>Tabella1[[#This Row],[ORA FINE POMERIGGIO]]-Tabella1[[#This Row],[ORA INIZIO POMERIGGIO]]</f>
        <v>0</v>
      </c>
      <c r="V1748" s="5">
        <f>Tabella1[[#This Row],[TOT. TEMPO POMERIGGIO]]+Tabella1[[#This Row],[TOT. TEMPO MATTINA]]</f>
        <v>0.11111111111111116</v>
      </c>
      <c r="W1748" s="7">
        <f>((HOUR(Tabella1[[#This Row],[TOT. ORE]])*60)+MINUTE(Tabella1[[#This Row],[TOT. ORE]]))</f>
        <v>160</v>
      </c>
      <c r="Y1748" s="6">
        <f>Tabella1[[#This Row],[TOT. MINUTI]]-Tabella1[[#This Row],[FERMO MACCHINA]]</f>
        <v>160</v>
      </c>
      <c r="Z1748" s="6">
        <f>ROUNDDOWN(Tabella1[[#This Row],[DIFFERENZA EFFETTIVA - SCARTI]]/Tabella1[[#This Row],[TEMPO EFFETTIVO]]*60,0)</f>
        <v>82</v>
      </c>
      <c r="AA1748" t="s">
        <v>450</v>
      </c>
    </row>
    <row r="1749" spans="1:27" x14ac:dyDescent="0.25">
      <c r="A1749" s="1">
        <v>44817</v>
      </c>
      <c r="B1749">
        <v>1</v>
      </c>
      <c r="C1749" s="6" t="str">
        <f>VLOOKUP(Tabella1[[#This Row],[COD. OPERATORE]],Tabella3[],2,FALSE)</f>
        <v>ROBY</v>
      </c>
      <c r="D1749" t="s">
        <v>56</v>
      </c>
      <c r="E1749" t="s">
        <v>245</v>
      </c>
      <c r="F1749" t="s">
        <v>64</v>
      </c>
      <c r="G1749" s="6" t="str">
        <f>VLOOKUP(Tabella1[[#This Row],[COD. MACCHINA]],Tabella35[],2,FALSE)</f>
        <v>MANUALE</v>
      </c>
      <c r="H1749">
        <v>250</v>
      </c>
      <c r="I1749">
        <v>509</v>
      </c>
      <c r="J1749" s="6">
        <f>Tabella1[[#This Row],[ASS. FINALI]]-Tabella1[[#This Row],[ASS.INIZIALI]]</f>
        <v>259</v>
      </c>
      <c r="K1749" t="s">
        <v>58</v>
      </c>
      <c r="L1749">
        <v>31</v>
      </c>
      <c r="M1749" s="6">
        <f>ROUNDDOWN(IF(Tabella1[[#This Row],[DOPPIO OPERATORE '[SI/NO']]]="SI",Tabella1[[#This Row],[DIFFERENZA]]/2,Tabella1[[#This Row],[DIFFERENZA]]),0)</f>
        <v>129</v>
      </c>
      <c r="O1749" s="6">
        <f>Tabella1[[#This Row],[DIFFERENZA EFFETTIVA SE DOPPIO OPERATORE]]-Tabella1[[#This Row],[SCARTI]]</f>
        <v>129</v>
      </c>
      <c r="P1749" s="4">
        <v>0.67361111111111116</v>
      </c>
      <c r="Q1749" s="4">
        <v>0.72916666666666663</v>
      </c>
      <c r="R1749" s="5">
        <f>Tabella1[[#This Row],[ORA FINE MATTINA]]-Tabella1[[#This Row],[ORA INIZIO MATTINA]]</f>
        <v>5.5555555555555469E-2</v>
      </c>
      <c r="S1749" s="4"/>
      <c r="T1749" s="4"/>
      <c r="U1749" s="5">
        <f>Tabella1[[#This Row],[ORA FINE POMERIGGIO]]-Tabella1[[#This Row],[ORA INIZIO POMERIGGIO]]</f>
        <v>0</v>
      </c>
      <c r="V1749" s="5">
        <f>Tabella1[[#This Row],[TOT. TEMPO POMERIGGIO]]+Tabella1[[#This Row],[TOT. TEMPO MATTINA]]</f>
        <v>5.5555555555555469E-2</v>
      </c>
      <c r="W1749" s="7">
        <f>((HOUR(Tabella1[[#This Row],[TOT. ORE]])*60)+MINUTE(Tabella1[[#This Row],[TOT. ORE]]))</f>
        <v>80</v>
      </c>
      <c r="Y1749" s="6">
        <f>Tabella1[[#This Row],[TOT. MINUTI]]-Tabella1[[#This Row],[FERMO MACCHINA]]</f>
        <v>80</v>
      </c>
      <c r="Z1749" s="6">
        <f>ROUNDDOWN(Tabella1[[#This Row],[DIFFERENZA EFFETTIVA - SCARTI]]/Tabella1[[#This Row],[TEMPO EFFETTIVO]]*60,0)</f>
        <v>96</v>
      </c>
      <c r="AA1749" t="s">
        <v>450</v>
      </c>
    </row>
    <row r="1750" spans="1:27" x14ac:dyDescent="0.25">
      <c r="A1750" s="1">
        <v>44817</v>
      </c>
      <c r="B1750">
        <v>1</v>
      </c>
      <c r="C1750" s="6" t="str">
        <f>VLOOKUP(Tabella1[[#This Row],[COD. OPERATORE]],Tabella3[],2,FALSE)</f>
        <v>ROBY</v>
      </c>
      <c r="D1750" t="s">
        <v>56</v>
      </c>
      <c r="E1750" t="s">
        <v>245</v>
      </c>
      <c r="F1750" t="s">
        <v>64</v>
      </c>
      <c r="G1750" s="6" t="str">
        <f>VLOOKUP(Tabella1[[#This Row],[COD. MACCHINA]],Tabella35[],2,FALSE)</f>
        <v>MANUALE</v>
      </c>
      <c r="H1750">
        <v>509</v>
      </c>
      <c r="I1750">
        <v>1700</v>
      </c>
      <c r="J1750" s="6">
        <f>Tabella1[[#This Row],[ASS. FINALI]]-Tabella1[[#This Row],[ASS.INIZIALI]]</f>
        <v>1191</v>
      </c>
      <c r="K1750" t="s">
        <v>58</v>
      </c>
      <c r="L1750" t="s">
        <v>546</v>
      </c>
      <c r="M1750" s="6">
        <f>ROUNDDOWN(IF(Tabella1[[#This Row],[DOPPIO OPERATORE '[SI/NO']]]="SI",Tabella1[[#This Row],[DIFFERENZA]]/2,Tabella1[[#This Row],[DIFFERENZA]]),0)</f>
        <v>595</v>
      </c>
      <c r="O1750" s="6">
        <f>Tabella1[[#This Row],[DIFFERENZA EFFETTIVA SE DOPPIO OPERATORE]]-Tabella1[[#This Row],[SCARTI]]</f>
        <v>595</v>
      </c>
      <c r="P1750" s="4">
        <v>0.33333333333333331</v>
      </c>
      <c r="Q1750" s="4">
        <v>0.5</v>
      </c>
      <c r="R1750" s="5">
        <f>Tabella1[[#This Row],[ORA FINE MATTINA]]-Tabella1[[#This Row],[ORA INIZIO MATTINA]]</f>
        <v>0.16666666666666669</v>
      </c>
      <c r="S1750" s="4">
        <v>0.5625</v>
      </c>
      <c r="T1750" s="4">
        <v>0.72916666666666663</v>
      </c>
      <c r="U1750" s="5">
        <f>Tabella1[[#This Row],[ORA FINE POMERIGGIO]]-Tabella1[[#This Row],[ORA INIZIO POMERIGGIO]]</f>
        <v>0.16666666666666663</v>
      </c>
      <c r="V1750" s="5">
        <f>Tabella1[[#This Row],[TOT. TEMPO POMERIGGIO]]+Tabella1[[#This Row],[TOT. TEMPO MATTINA]]</f>
        <v>0.33333333333333331</v>
      </c>
      <c r="W1750" s="7">
        <f>((HOUR(Tabella1[[#This Row],[TOT. ORE]])*60)+MINUTE(Tabella1[[#This Row],[TOT. ORE]]))</f>
        <v>480</v>
      </c>
      <c r="Y1750" s="6">
        <f>Tabella1[[#This Row],[TOT. MINUTI]]-Tabella1[[#This Row],[FERMO MACCHINA]]</f>
        <v>480</v>
      </c>
      <c r="Z1750" s="6">
        <f>ROUNDDOWN(Tabella1[[#This Row],[DIFFERENZA EFFETTIVA - SCARTI]]/Tabella1[[#This Row],[TEMPO EFFETTIVO]]*60,0)</f>
        <v>74</v>
      </c>
      <c r="AA1750" t="s">
        <v>547</v>
      </c>
    </row>
    <row r="1751" spans="1:27" x14ac:dyDescent="0.25">
      <c r="A1751" s="1">
        <v>44818</v>
      </c>
      <c r="B1751">
        <v>1</v>
      </c>
      <c r="C1751" s="6" t="str">
        <f>VLOOKUP(Tabella1[[#This Row],[COD. OPERATORE]],Tabella3[],2,FALSE)</f>
        <v>ROBY</v>
      </c>
      <c r="D1751" t="s">
        <v>74</v>
      </c>
      <c r="E1751" t="s">
        <v>155</v>
      </c>
      <c r="F1751">
        <v>22</v>
      </c>
      <c r="G1751" s="6" t="str">
        <f>VLOOKUP(Tabella1[[#This Row],[COD. MACCHINA]],Tabella35[],2,FALSE)</f>
        <v>LASER VIOLA</v>
      </c>
      <c r="H1751">
        <v>6839</v>
      </c>
      <c r="I1751">
        <v>7855</v>
      </c>
      <c r="J1751" s="6">
        <f>Tabella1[[#This Row],[ASS. FINALI]]-Tabella1[[#This Row],[ASS.INIZIALI]]</f>
        <v>1016</v>
      </c>
      <c r="K1751" t="s">
        <v>20</v>
      </c>
      <c r="M1751" s="6">
        <f>ROUNDDOWN(IF(Tabella1[[#This Row],[DOPPIO OPERATORE '[SI/NO']]]="SI",Tabella1[[#This Row],[DIFFERENZA]]/2,Tabella1[[#This Row],[DIFFERENZA]]),0)</f>
        <v>1016</v>
      </c>
      <c r="O1751" s="6">
        <f>Tabella1[[#This Row],[DIFFERENZA EFFETTIVA SE DOPPIO OPERATORE]]-Tabella1[[#This Row],[SCARTI]]</f>
        <v>1016</v>
      </c>
      <c r="P1751" s="4">
        <v>0.33333333333333331</v>
      </c>
      <c r="Q1751" s="4">
        <v>0.5</v>
      </c>
      <c r="R1751" s="5">
        <f>Tabella1[[#This Row],[ORA FINE MATTINA]]-Tabella1[[#This Row],[ORA INIZIO MATTINA]]</f>
        <v>0.16666666666666669</v>
      </c>
      <c r="S1751" s="4">
        <v>0.5625</v>
      </c>
      <c r="T1751" s="4">
        <v>0.72916666666666663</v>
      </c>
      <c r="U1751" s="5">
        <f>Tabella1[[#This Row],[ORA FINE POMERIGGIO]]-Tabella1[[#This Row],[ORA INIZIO POMERIGGIO]]</f>
        <v>0.16666666666666663</v>
      </c>
      <c r="V1751" s="5">
        <f>Tabella1[[#This Row],[TOT. TEMPO POMERIGGIO]]+Tabella1[[#This Row],[TOT. TEMPO MATTINA]]</f>
        <v>0.33333333333333331</v>
      </c>
      <c r="W1751" s="7">
        <f>((HOUR(Tabella1[[#This Row],[TOT. ORE]])*60)+MINUTE(Tabella1[[#This Row],[TOT. ORE]]))</f>
        <v>480</v>
      </c>
      <c r="Y1751" s="6">
        <f>Tabella1[[#This Row],[TOT. MINUTI]]-Tabella1[[#This Row],[FERMO MACCHINA]]</f>
        <v>480</v>
      </c>
      <c r="Z1751" s="6">
        <f>ROUNDDOWN(Tabella1[[#This Row],[DIFFERENZA EFFETTIVA - SCARTI]]/Tabella1[[#This Row],[TEMPO EFFETTIVO]]*60,0)</f>
        <v>127</v>
      </c>
    </row>
    <row r="1752" spans="1:27" x14ac:dyDescent="0.25">
      <c r="A1752" s="1">
        <v>44818</v>
      </c>
      <c r="B1752">
        <v>1</v>
      </c>
      <c r="C1752" s="6" t="str">
        <f>VLOOKUP(Tabella1[[#This Row],[COD. OPERATORE]],Tabella3[],2,FALSE)</f>
        <v>ROBY</v>
      </c>
      <c r="D1752" t="s">
        <v>74</v>
      </c>
      <c r="E1752" t="s">
        <v>142</v>
      </c>
      <c r="F1752">
        <v>4</v>
      </c>
      <c r="G1752" s="6" t="str">
        <f>VLOOKUP(Tabella1[[#This Row],[COD. MACCHINA]],Tabella35[],2,FALSE)</f>
        <v>LASER VERDE</v>
      </c>
      <c r="H1752">
        <v>901</v>
      </c>
      <c r="I1752">
        <v>1619</v>
      </c>
      <c r="J1752" s="6">
        <f>Tabella1[[#This Row],[ASS. FINALI]]-Tabella1[[#This Row],[ASS.INIZIALI]]</f>
        <v>718</v>
      </c>
      <c r="K1752" t="s">
        <v>20</v>
      </c>
      <c r="M1752" s="6">
        <f>ROUNDDOWN(IF(Tabella1[[#This Row],[DOPPIO OPERATORE '[SI/NO']]]="SI",Tabella1[[#This Row],[DIFFERENZA]]/2,Tabella1[[#This Row],[DIFFERENZA]]),0)</f>
        <v>718</v>
      </c>
      <c r="O1752" s="6">
        <f>Tabella1[[#This Row],[DIFFERENZA EFFETTIVA SE DOPPIO OPERATORE]]-Tabella1[[#This Row],[SCARTI]]</f>
        <v>718</v>
      </c>
      <c r="P1752" s="4">
        <v>0.33333333333333331</v>
      </c>
      <c r="Q1752" s="4">
        <v>0.5</v>
      </c>
      <c r="R1752" s="5">
        <f>Tabella1[[#This Row],[ORA FINE MATTINA]]-Tabella1[[#This Row],[ORA INIZIO MATTINA]]</f>
        <v>0.16666666666666669</v>
      </c>
      <c r="S1752" s="4">
        <v>0.54166666666666663</v>
      </c>
      <c r="T1752" s="4">
        <v>0.63888888888888895</v>
      </c>
      <c r="U1752" s="5">
        <f>Tabella1[[#This Row],[ORA FINE POMERIGGIO]]-Tabella1[[#This Row],[ORA INIZIO POMERIGGIO]]</f>
        <v>9.7222222222222321E-2</v>
      </c>
      <c r="V1752" s="5">
        <f>Tabella1[[#This Row],[TOT. TEMPO POMERIGGIO]]+Tabella1[[#This Row],[TOT. TEMPO MATTINA]]</f>
        <v>0.26388888888888901</v>
      </c>
      <c r="W1752" s="7">
        <f>((HOUR(Tabella1[[#This Row],[TOT. ORE]])*60)+MINUTE(Tabella1[[#This Row],[TOT. ORE]]))</f>
        <v>380</v>
      </c>
      <c r="Y1752" s="6">
        <f>Tabella1[[#This Row],[TOT. MINUTI]]-Tabella1[[#This Row],[FERMO MACCHINA]]</f>
        <v>380</v>
      </c>
      <c r="Z1752" s="6">
        <f>ROUNDDOWN(Tabella1[[#This Row],[DIFFERENZA EFFETTIVA - SCARTI]]/Tabella1[[#This Row],[TEMPO EFFETTIVO]]*60,0)</f>
        <v>113</v>
      </c>
    </row>
    <row r="1753" spans="1:27" x14ac:dyDescent="0.25">
      <c r="A1753" s="1">
        <v>44818</v>
      </c>
      <c r="B1753">
        <v>1</v>
      </c>
      <c r="C1753" s="6" t="str">
        <f>VLOOKUP(Tabella1[[#This Row],[COD. OPERATORE]],Tabella3[],2,FALSE)</f>
        <v>ROBY</v>
      </c>
      <c r="D1753" t="s">
        <v>74</v>
      </c>
      <c r="E1753" t="s">
        <v>131</v>
      </c>
      <c r="F1753">
        <v>4</v>
      </c>
      <c r="G1753" s="6" t="str">
        <f>VLOOKUP(Tabella1[[#This Row],[COD. MACCHINA]],Tabella35[],2,FALSE)</f>
        <v>LASER VERDE</v>
      </c>
      <c r="H1753">
        <v>0</v>
      </c>
      <c r="I1753">
        <v>202</v>
      </c>
      <c r="J1753" s="6">
        <f>Tabella1[[#This Row],[ASS. FINALI]]-Tabella1[[#This Row],[ASS.INIZIALI]]</f>
        <v>202</v>
      </c>
      <c r="K1753" t="s">
        <v>20</v>
      </c>
      <c r="M1753" s="6">
        <f>ROUNDDOWN(IF(Tabella1[[#This Row],[DOPPIO OPERATORE '[SI/NO']]]="SI",Tabella1[[#This Row],[DIFFERENZA]]/2,Tabella1[[#This Row],[DIFFERENZA]]),0)</f>
        <v>202</v>
      </c>
      <c r="O1753" s="6">
        <f>Tabella1[[#This Row],[DIFFERENZA EFFETTIVA SE DOPPIO OPERATORE]]-Tabella1[[#This Row],[SCARTI]]</f>
        <v>202</v>
      </c>
      <c r="P1753" s="4">
        <v>0.67013888888888884</v>
      </c>
      <c r="Q1753" s="4">
        <v>0.72916666666666663</v>
      </c>
      <c r="R1753" s="5">
        <f>Tabella1[[#This Row],[ORA FINE MATTINA]]-Tabella1[[#This Row],[ORA INIZIO MATTINA]]</f>
        <v>5.902777777777779E-2</v>
      </c>
      <c r="S1753" s="4"/>
      <c r="T1753" s="4"/>
      <c r="U1753" s="5">
        <f>Tabella1[[#This Row],[ORA FINE POMERIGGIO]]-Tabella1[[#This Row],[ORA INIZIO POMERIGGIO]]</f>
        <v>0</v>
      </c>
      <c r="V1753" s="5">
        <f>Tabella1[[#This Row],[TOT. TEMPO POMERIGGIO]]+Tabella1[[#This Row],[TOT. TEMPO MATTINA]]</f>
        <v>5.902777777777779E-2</v>
      </c>
      <c r="W1753" s="7">
        <f>((HOUR(Tabella1[[#This Row],[TOT. ORE]])*60)+MINUTE(Tabella1[[#This Row],[TOT. ORE]]))</f>
        <v>85</v>
      </c>
      <c r="Y1753" s="6">
        <f>Tabella1[[#This Row],[TOT. MINUTI]]-Tabella1[[#This Row],[FERMO MACCHINA]]</f>
        <v>85</v>
      </c>
      <c r="Z1753" s="6">
        <f>ROUNDDOWN(Tabella1[[#This Row],[DIFFERENZA EFFETTIVA - SCARTI]]/Tabella1[[#This Row],[TEMPO EFFETTIVO]]*60,0)</f>
        <v>142</v>
      </c>
    </row>
    <row r="1754" spans="1:27" x14ac:dyDescent="0.25">
      <c r="A1754" s="1">
        <v>44819</v>
      </c>
      <c r="B1754">
        <v>1</v>
      </c>
      <c r="C1754" s="6" t="str">
        <f>VLOOKUP(Tabella1[[#This Row],[COD. OPERATORE]],Tabella3[],2,FALSE)</f>
        <v>ROBY</v>
      </c>
      <c r="D1754" t="s">
        <v>74</v>
      </c>
      <c r="E1754" t="s">
        <v>548</v>
      </c>
      <c r="F1754">
        <v>14</v>
      </c>
      <c r="G1754" s="6" t="str">
        <f>VLOOKUP(Tabella1[[#This Row],[COD. MACCHINA]],Tabella35[],2,FALSE)</f>
        <v>PRESSA MANUALE</v>
      </c>
      <c r="H1754">
        <v>1850</v>
      </c>
      <c r="I1754">
        <v>5000</v>
      </c>
      <c r="J1754" s="6">
        <f>Tabella1[[#This Row],[ASS. FINALI]]-Tabella1[[#This Row],[ASS.INIZIALI]]</f>
        <v>3150</v>
      </c>
      <c r="K1754" t="s">
        <v>20</v>
      </c>
      <c r="M1754" s="6">
        <f>ROUNDDOWN(IF(Tabella1[[#This Row],[DOPPIO OPERATORE '[SI/NO']]]="SI",Tabella1[[#This Row],[DIFFERENZA]]/2,Tabella1[[#This Row],[DIFFERENZA]]),0)</f>
        <v>3150</v>
      </c>
      <c r="O1754" s="6">
        <f>Tabella1[[#This Row],[DIFFERENZA EFFETTIVA SE DOPPIO OPERATORE]]-Tabella1[[#This Row],[SCARTI]]</f>
        <v>3150</v>
      </c>
      <c r="P1754" s="4">
        <v>0.36805555555555558</v>
      </c>
      <c r="Q1754" s="4">
        <v>0.5</v>
      </c>
      <c r="R1754" s="5">
        <f>Tabella1[[#This Row],[ORA FINE MATTINA]]-Tabella1[[#This Row],[ORA INIZIO MATTINA]]</f>
        <v>0.13194444444444442</v>
      </c>
      <c r="S1754" s="4">
        <v>0.5625</v>
      </c>
      <c r="T1754" s="4">
        <v>0.63888888888888895</v>
      </c>
      <c r="U1754" s="5">
        <f>Tabella1[[#This Row],[ORA FINE POMERIGGIO]]-Tabella1[[#This Row],[ORA INIZIO POMERIGGIO]]</f>
        <v>7.6388888888888951E-2</v>
      </c>
      <c r="V1754" s="5">
        <f>Tabella1[[#This Row],[TOT. TEMPO POMERIGGIO]]+Tabella1[[#This Row],[TOT. TEMPO MATTINA]]</f>
        <v>0.20833333333333337</v>
      </c>
      <c r="W1754" s="7">
        <f>((HOUR(Tabella1[[#This Row],[TOT. ORE]])*60)+MINUTE(Tabella1[[#This Row],[TOT. ORE]]))</f>
        <v>300</v>
      </c>
      <c r="Y1754" s="6">
        <f>Tabella1[[#This Row],[TOT. MINUTI]]-Tabella1[[#This Row],[FERMO MACCHINA]]</f>
        <v>300</v>
      </c>
      <c r="Z1754" s="6">
        <f>ROUNDDOWN(Tabella1[[#This Row],[DIFFERENZA EFFETTIVA - SCARTI]]/Tabella1[[#This Row],[TEMPO EFFETTIVO]]*60,0)</f>
        <v>630</v>
      </c>
    </row>
    <row r="1755" spans="1:27" x14ac:dyDescent="0.25">
      <c r="A1755" s="1">
        <v>44816</v>
      </c>
      <c r="B1755">
        <v>31</v>
      </c>
      <c r="C1755" s="6" t="str">
        <f>VLOOKUP(Tabella1[[#This Row],[COD. OPERATORE]],Tabella3[],2,FALSE)</f>
        <v>MARISTELLA</v>
      </c>
      <c r="D1755" t="s">
        <v>56</v>
      </c>
      <c r="E1755" t="s">
        <v>540</v>
      </c>
      <c r="F1755" t="s">
        <v>64</v>
      </c>
      <c r="G1755" s="6" t="str">
        <f>VLOOKUP(Tabella1[[#This Row],[COD. MACCHINA]],Tabella35[],2,FALSE)</f>
        <v>MANUALE</v>
      </c>
      <c r="H1755">
        <v>250</v>
      </c>
      <c r="I1755">
        <v>509</v>
      </c>
      <c r="J1755" s="6">
        <f>Tabella1[[#This Row],[ASS. FINALI]]-Tabella1[[#This Row],[ASS.INIZIALI]]</f>
        <v>259</v>
      </c>
      <c r="K1755" t="s">
        <v>20</v>
      </c>
      <c r="M1755" s="6">
        <f>ROUNDDOWN(IF(Tabella1[[#This Row],[DOPPIO OPERATORE '[SI/NO']]]="SI",Tabella1[[#This Row],[DIFFERENZA]]/2,Tabella1[[#This Row],[DIFFERENZA]]),0)</f>
        <v>259</v>
      </c>
      <c r="O1755" s="6">
        <f>Tabella1[[#This Row],[DIFFERENZA EFFETTIVA SE DOPPIO OPERATORE]]-Tabella1[[#This Row],[SCARTI]]</f>
        <v>259</v>
      </c>
      <c r="P1755" s="4">
        <v>0.67013888888888884</v>
      </c>
      <c r="Q1755" s="4">
        <v>0.72916666666666663</v>
      </c>
      <c r="R1755" s="5">
        <f>Tabella1[[#This Row],[ORA FINE MATTINA]]-Tabella1[[#This Row],[ORA INIZIO MATTINA]]</f>
        <v>5.902777777777779E-2</v>
      </c>
      <c r="S1755" s="4"/>
      <c r="T1755" s="4"/>
      <c r="U1755" s="5">
        <f>Tabella1[[#This Row],[ORA FINE POMERIGGIO]]-Tabella1[[#This Row],[ORA INIZIO POMERIGGIO]]</f>
        <v>0</v>
      </c>
      <c r="V1755" s="5">
        <f>Tabella1[[#This Row],[TOT. TEMPO POMERIGGIO]]+Tabella1[[#This Row],[TOT. TEMPO MATTINA]]</f>
        <v>5.902777777777779E-2</v>
      </c>
      <c r="W1755" s="7">
        <f>((HOUR(Tabella1[[#This Row],[TOT. ORE]])*60)+MINUTE(Tabella1[[#This Row],[TOT. ORE]]))</f>
        <v>85</v>
      </c>
      <c r="Y1755" s="6">
        <f>Tabella1[[#This Row],[TOT. MINUTI]]-Tabella1[[#This Row],[FERMO MACCHINA]]</f>
        <v>85</v>
      </c>
      <c r="Z1755" s="6">
        <f>ROUNDDOWN(Tabella1[[#This Row],[DIFFERENZA EFFETTIVA - SCARTI]]/Tabella1[[#This Row],[TEMPO EFFETTIVO]]*60,0)</f>
        <v>182</v>
      </c>
    </row>
    <row r="1756" spans="1:27" x14ac:dyDescent="0.25">
      <c r="A1756" s="1">
        <v>44817</v>
      </c>
      <c r="B1756">
        <v>31</v>
      </c>
      <c r="C1756" s="6" t="str">
        <f>VLOOKUP(Tabella1[[#This Row],[COD. OPERATORE]],Tabella3[],2,FALSE)</f>
        <v>MARISTELLA</v>
      </c>
      <c r="D1756" t="s">
        <v>16</v>
      </c>
      <c r="E1756" t="s">
        <v>26</v>
      </c>
      <c r="F1756">
        <v>8</v>
      </c>
      <c r="G1756" s="6" t="str">
        <f>VLOOKUP(Tabella1[[#This Row],[COD. MACCHINA]],Tabella35[],2,FALSE)</f>
        <v>MONTAGGIO RUOTE</v>
      </c>
      <c r="H1756">
        <v>0</v>
      </c>
      <c r="I1756">
        <v>1000</v>
      </c>
      <c r="J1756" s="6">
        <f>Tabella1[[#This Row],[ASS. FINALI]]-Tabella1[[#This Row],[ASS.INIZIALI]]</f>
        <v>1000</v>
      </c>
      <c r="K1756" t="s">
        <v>20</v>
      </c>
      <c r="M1756" s="6">
        <f>ROUNDDOWN(IF(Tabella1[[#This Row],[DOPPIO OPERATORE '[SI/NO']]]="SI",Tabella1[[#This Row],[DIFFERENZA]]/2,Tabella1[[#This Row],[DIFFERENZA]]),0)</f>
        <v>1000</v>
      </c>
      <c r="O1756" s="6">
        <f>Tabella1[[#This Row],[DIFFERENZA EFFETTIVA SE DOPPIO OPERATORE]]-Tabella1[[#This Row],[SCARTI]]</f>
        <v>1000</v>
      </c>
      <c r="P1756" s="4">
        <v>0.4513888888888889</v>
      </c>
      <c r="Q1756" s="4">
        <v>0.5</v>
      </c>
      <c r="R1756" s="5">
        <f>Tabella1[[#This Row],[ORA FINE MATTINA]]-Tabella1[[#This Row],[ORA INIZIO MATTINA]]</f>
        <v>4.8611111111111105E-2</v>
      </c>
      <c r="S1756" s="4">
        <v>0.5625</v>
      </c>
      <c r="T1756" s="4">
        <v>0.63541666666666663</v>
      </c>
      <c r="U1756" s="5">
        <f>Tabella1[[#This Row],[ORA FINE POMERIGGIO]]-Tabella1[[#This Row],[ORA INIZIO POMERIGGIO]]</f>
        <v>7.291666666666663E-2</v>
      </c>
      <c r="V1756" s="5">
        <f>Tabella1[[#This Row],[TOT. TEMPO POMERIGGIO]]+Tabella1[[#This Row],[TOT. TEMPO MATTINA]]</f>
        <v>0.12152777777777773</v>
      </c>
      <c r="W1756" s="7">
        <f>((HOUR(Tabella1[[#This Row],[TOT. ORE]])*60)+MINUTE(Tabella1[[#This Row],[TOT. ORE]]))</f>
        <v>175</v>
      </c>
      <c r="X1756">
        <v>15</v>
      </c>
      <c r="Y1756" s="6">
        <f>Tabella1[[#This Row],[TOT. MINUTI]]-Tabella1[[#This Row],[FERMO MACCHINA]]</f>
        <v>160</v>
      </c>
      <c r="Z1756" s="6">
        <f>ROUNDDOWN(Tabella1[[#This Row],[DIFFERENZA EFFETTIVA - SCARTI]]/Tabella1[[#This Row],[TEMPO EFFETTIVO]]*60,0)</f>
        <v>375</v>
      </c>
      <c r="AA1756" t="s">
        <v>549</v>
      </c>
    </row>
    <row r="1757" spans="1:27" x14ac:dyDescent="0.25">
      <c r="A1757" s="1">
        <v>44817</v>
      </c>
      <c r="B1757">
        <v>31</v>
      </c>
      <c r="C1757" s="6" t="str">
        <f>VLOOKUP(Tabella1[[#This Row],[COD. OPERATORE]],Tabella3[],2,FALSE)</f>
        <v>MARISTELLA</v>
      </c>
      <c r="D1757" t="s">
        <v>16</v>
      </c>
      <c r="E1757" t="s">
        <v>62</v>
      </c>
      <c r="F1757">
        <v>9</v>
      </c>
      <c r="G1757" s="6" t="str">
        <f>VLOOKUP(Tabella1[[#This Row],[COD. MACCHINA]],Tabella35[],2,FALSE)</f>
        <v>MONTAGGIO ANELLINI</v>
      </c>
      <c r="H1757">
        <v>0</v>
      </c>
      <c r="I1757">
        <v>1300</v>
      </c>
      <c r="J1757" s="6">
        <f>Tabella1[[#This Row],[ASS. FINALI]]-Tabella1[[#This Row],[ASS.INIZIALI]]</f>
        <v>1300</v>
      </c>
      <c r="K1757" t="s">
        <v>20</v>
      </c>
      <c r="M1757" s="6">
        <f>ROUNDDOWN(IF(Tabella1[[#This Row],[DOPPIO OPERATORE '[SI/NO']]]="SI",Tabella1[[#This Row],[DIFFERENZA]]/2,Tabella1[[#This Row],[DIFFERENZA]]),0)</f>
        <v>1300</v>
      </c>
      <c r="O1757" s="6">
        <f>Tabella1[[#This Row],[DIFFERENZA EFFETTIVA SE DOPPIO OPERATORE]]-Tabella1[[#This Row],[SCARTI]]</f>
        <v>1300</v>
      </c>
      <c r="P1757" s="4">
        <v>0.63541666666666663</v>
      </c>
      <c r="Q1757" s="4">
        <v>0.70138888888888884</v>
      </c>
      <c r="R1757" s="5">
        <f>Tabella1[[#This Row],[ORA FINE MATTINA]]-Tabella1[[#This Row],[ORA INIZIO MATTINA]]</f>
        <v>6.597222222222221E-2</v>
      </c>
      <c r="S1757" s="4"/>
      <c r="T1757" s="4"/>
      <c r="U1757" s="5">
        <f>Tabella1[[#This Row],[ORA FINE POMERIGGIO]]-Tabella1[[#This Row],[ORA INIZIO POMERIGGIO]]</f>
        <v>0</v>
      </c>
      <c r="V1757" s="5">
        <f>Tabella1[[#This Row],[TOT. TEMPO POMERIGGIO]]+Tabella1[[#This Row],[TOT. TEMPO MATTINA]]</f>
        <v>6.597222222222221E-2</v>
      </c>
      <c r="W1757" s="7">
        <f>((HOUR(Tabella1[[#This Row],[TOT. ORE]])*60)+MINUTE(Tabella1[[#This Row],[TOT. ORE]]))</f>
        <v>95</v>
      </c>
      <c r="Y1757" s="6">
        <f>Tabella1[[#This Row],[TOT. MINUTI]]-Tabella1[[#This Row],[FERMO MACCHINA]]</f>
        <v>95</v>
      </c>
      <c r="Z1757" s="6">
        <f>ROUNDDOWN(Tabella1[[#This Row],[DIFFERENZA EFFETTIVA - SCARTI]]/Tabella1[[#This Row],[TEMPO EFFETTIVO]]*60,0)</f>
        <v>821</v>
      </c>
    </row>
    <row r="1758" spans="1:27" x14ac:dyDescent="0.25">
      <c r="A1758" s="1">
        <v>44817</v>
      </c>
      <c r="B1758">
        <v>31</v>
      </c>
      <c r="C1758" s="6" t="str">
        <f>VLOOKUP(Tabella1[[#This Row],[COD. OPERATORE]],Tabella3[],2,FALSE)</f>
        <v>MARISTELLA</v>
      </c>
      <c r="D1758" t="s">
        <v>16</v>
      </c>
      <c r="E1758" t="s">
        <v>26</v>
      </c>
      <c r="F1758">
        <v>8</v>
      </c>
      <c r="G1758" s="6" t="str">
        <f>VLOOKUP(Tabella1[[#This Row],[COD. MACCHINA]],Tabella35[],2,FALSE)</f>
        <v>MONTAGGIO RUOTE</v>
      </c>
      <c r="H1758">
        <v>0</v>
      </c>
      <c r="I1758">
        <v>250</v>
      </c>
      <c r="J1758" s="6">
        <f>Tabella1[[#This Row],[ASS. FINALI]]-Tabella1[[#This Row],[ASS.INIZIALI]]</f>
        <v>250</v>
      </c>
      <c r="K1758" t="s">
        <v>20</v>
      </c>
      <c r="M1758" s="6">
        <f>ROUNDDOWN(IF(Tabella1[[#This Row],[DOPPIO OPERATORE '[SI/NO']]]="SI",Tabella1[[#This Row],[DIFFERENZA]]/2,Tabella1[[#This Row],[DIFFERENZA]]),0)</f>
        <v>250</v>
      </c>
      <c r="O1758" s="6">
        <f>Tabella1[[#This Row],[DIFFERENZA EFFETTIVA SE DOPPIO OPERATORE]]-Tabella1[[#This Row],[SCARTI]]</f>
        <v>250</v>
      </c>
      <c r="P1758" s="4">
        <v>0.70138888888888884</v>
      </c>
      <c r="Q1758" s="4">
        <v>0.72916666666666663</v>
      </c>
      <c r="R1758" s="5">
        <f>Tabella1[[#This Row],[ORA FINE MATTINA]]-Tabella1[[#This Row],[ORA INIZIO MATTINA]]</f>
        <v>2.777777777777779E-2</v>
      </c>
      <c r="S1758" s="4"/>
      <c r="T1758" s="4"/>
      <c r="U1758" s="5">
        <f>Tabella1[[#This Row],[ORA FINE POMERIGGIO]]-Tabella1[[#This Row],[ORA INIZIO POMERIGGIO]]</f>
        <v>0</v>
      </c>
      <c r="V1758" s="5">
        <f>Tabella1[[#This Row],[TOT. TEMPO POMERIGGIO]]+Tabella1[[#This Row],[TOT. TEMPO MATTINA]]</f>
        <v>2.777777777777779E-2</v>
      </c>
      <c r="W1758" s="7">
        <f>((HOUR(Tabella1[[#This Row],[TOT. ORE]])*60)+MINUTE(Tabella1[[#This Row],[TOT. ORE]]))</f>
        <v>40</v>
      </c>
      <c r="Y1758" s="6">
        <f>Tabella1[[#This Row],[TOT. MINUTI]]-Tabella1[[#This Row],[FERMO MACCHINA]]</f>
        <v>40</v>
      </c>
      <c r="Z1758" s="6">
        <f>ROUNDDOWN(Tabella1[[#This Row],[DIFFERENZA EFFETTIVA - SCARTI]]/Tabella1[[#This Row],[TEMPO EFFETTIVO]]*60,0)</f>
        <v>375</v>
      </c>
    </row>
    <row r="1759" spans="1:27" x14ac:dyDescent="0.25">
      <c r="A1759" s="1">
        <v>44817</v>
      </c>
      <c r="B1759">
        <v>31</v>
      </c>
      <c r="C1759" s="6" t="str">
        <f>VLOOKUP(Tabella1[[#This Row],[COD. OPERATORE]],Tabella3[],2,FALSE)</f>
        <v>MARISTELLA</v>
      </c>
      <c r="D1759" t="s">
        <v>16</v>
      </c>
      <c r="E1759" t="s">
        <v>26</v>
      </c>
      <c r="F1759">
        <v>8</v>
      </c>
      <c r="G1759" s="6" t="str">
        <f>VLOOKUP(Tabella1[[#This Row],[COD. MACCHINA]],Tabella35[],2,FALSE)</f>
        <v>MONTAGGIO RUOTE</v>
      </c>
      <c r="H1759">
        <v>0</v>
      </c>
      <c r="I1759">
        <v>850</v>
      </c>
      <c r="J1759" s="6">
        <f>Tabella1[[#This Row],[ASS. FINALI]]-Tabella1[[#This Row],[ASS.INIZIALI]]</f>
        <v>850</v>
      </c>
      <c r="K1759" t="s">
        <v>20</v>
      </c>
      <c r="M1759" s="6">
        <f>ROUNDDOWN(IF(Tabella1[[#This Row],[DOPPIO OPERATORE '[SI/NO']]]="SI",Tabella1[[#This Row],[DIFFERENZA]]/2,Tabella1[[#This Row],[DIFFERENZA]]),0)</f>
        <v>850</v>
      </c>
      <c r="O1759" s="6">
        <f>Tabella1[[#This Row],[DIFFERENZA EFFETTIVA SE DOPPIO OPERATORE]]-Tabella1[[#This Row],[SCARTI]]</f>
        <v>850</v>
      </c>
      <c r="P1759" s="4">
        <v>0.36805555555555558</v>
      </c>
      <c r="Q1759" s="4">
        <v>0.45833333333333331</v>
      </c>
      <c r="R1759" s="5">
        <f>Tabella1[[#This Row],[ORA FINE MATTINA]]-Tabella1[[#This Row],[ORA INIZIO MATTINA]]</f>
        <v>9.0277777777777735E-2</v>
      </c>
      <c r="S1759" s="4"/>
      <c r="T1759" s="4"/>
      <c r="U1759" s="5">
        <f>Tabella1[[#This Row],[ORA FINE POMERIGGIO]]-Tabella1[[#This Row],[ORA INIZIO POMERIGGIO]]</f>
        <v>0</v>
      </c>
      <c r="V1759" s="5">
        <f>Tabella1[[#This Row],[TOT. TEMPO POMERIGGIO]]+Tabella1[[#This Row],[TOT. TEMPO MATTINA]]</f>
        <v>9.0277777777777735E-2</v>
      </c>
      <c r="W1759" s="7">
        <f>((HOUR(Tabella1[[#This Row],[TOT. ORE]])*60)+MINUTE(Tabella1[[#This Row],[TOT. ORE]]))</f>
        <v>130</v>
      </c>
      <c r="Y1759" s="6">
        <f>Tabella1[[#This Row],[TOT. MINUTI]]-Tabella1[[#This Row],[FERMO MACCHINA]]</f>
        <v>130</v>
      </c>
      <c r="Z1759" s="6">
        <f>ROUNDDOWN(Tabella1[[#This Row],[DIFFERENZA EFFETTIVA - SCARTI]]/Tabella1[[#This Row],[TEMPO EFFETTIVO]]*60,0)</f>
        <v>392</v>
      </c>
      <c r="AA1759" t="s">
        <v>550</v>
      </c>
    </row>
    <row r="1760" spans="1:27" x14ac:dyDescent="0.25">
      <c r="A1760" s="1">
        <v>44818</v>
      </c>
      <c r="B1760">
        <v>31</v>
      </c>
      <c r="C1760" s="6" t="str">
        <f>VLOOKUP(Tabella1[[#This Row],[COD. OPERATORE]],Tabella3[],2,FALSE)</f>
        <v>MARISTELLA</v>
      </c>
      <c r="D1760" t="s">
        <v>16</v>
      </c>
      <c r="E1760" t="s">
        <v>62</v>
      </c>
      <c r="F1760">
        <v>9</v>
      </c>
      <c r="G1760" s="6" t="str">
        <f>VLOOKUP(Tabella1[[#This Row],[COD. MACCHINA]],Tabella35[],2,FALSE)</f>
        <v>MONTAGGIO ANELLINI</v>
      </c>
      <c r="H1760">
        <v>0</v>
      </c>
      <c r="I1760">
        <v>4000</v>
      </c>
      <c r="J1760" s="6">
        <f>Tabella1[[#This Row],[ASS. FINALI]]-Tabella1[[#This Row],[ASS.INIZIALI]]</f>
        <v>4000</v>
      </c>
      <c r="K1760" t="s">
        <v>20</v>
      </c>
      <c r="M1760" s="6">
        <f>ROUNDDOWN(IF(Tabella1[[#This Row],[DOPPIO OPERATORE '[SI/NO']]]="SI",Tabella1[[#This Row],[DIFFERENZA]]/2,Tabella1[[#This Row],[DIFFERENZA]]),0)</f>
        <v>4000</v>
      </c>
      <c r="O1760" s="6">
        <f>Tabella1[[#This Row],[DIFFERENZA EFFETTIVA SE DOPPIO OPERATORE]]-Tabella1[[#This Row],[SCARTI]]</f>
        <v>4000</v>
      </c>
      <c r="P1760" s="4">
        <v>0.45833333333333331</v>
      </c>
      <c r="Q1760" s="4">
        <v>0.5</v>
      </c>
      <c r="R1760" s="5">
        <f>Tabella1[[#This Row],[ORA FINE MATTINA]]-Tabella1[[#This Row],[ORA INIZIO MATTINA]]</f>
        <v>4.1666666666666685E-2</v>
      </c>
      <c r="S1760" s="4">
        <v>0.5625</v>
      </c>
      <c r="T1760" s="4">
        <v>0.72916666666666663</v>
      </c>
      <c r="U1760" s="5">
        <f>Tabella1[[#This Row],[ORA FINE POMERIGGIO]]-Tabella1[[#This Row],[ORA INIZIO POMERIGGIO]]</f>
        <v>0.16666666666666663</v>
      </c>
      <c r="V1760" s="5">
        <f>Tabella1[[#This Row],[TOT. TEMPO POMERIGGIO]]+Tabella1[[#This Row],[TOT. TEMPO MATTINA]]</f>
        <v>0.20833333333333331</v>
      </c>
      <c r="W1760" s="7">
        <f>((HOUR(Tabella1[[#This Row],[TOT. ORE]])*60)+MINUTE(Tabella1[[#This Row],[TOT. ORE]]))</f>
        <v>300</v>
      </c>
      <c r="Y1760" s="6">
        <f>Tabella1[[#This Row],[TOT. MINUTI]]-Tabella1[[#This Row],[FERMO MACCHINA]]</f>
        <v>300</v>
      </c>
      <c r="Z1760" s="6">
        <f>ROUNDDOWN(Tabella1[[#This Row],[DIFFERENZA EFFETTIVA - SCARTI]]/Tabella1[[#This Row],[TEMPO EFFETTIVO]]*60,0)</f>
        <v>800</v>
      </c>
    </row>
    <row r="1761" spans="1:27" x14ac:dyDescent="0.25">
      <c r="A1761" s="1">
        <v>44819</v>
      </c>
      <c r="B1761">
        <v>31</v>
      </c>
      <c r="C1761" s="6" t="str">
        <f>VLOOKUP(Tabella1[[#This Row],[COD. OPERATORE]],Tabella3[],2,FALSE)</f>
        <v>MARISTELLA</v>
      </c>
      <c r="D1761" t="s">
        <v>16</v>
      </c>
      <c r="E1761" t="s">
        <v>26</v>
      </c>
      <c r="F1761">
        <v>8</v>
      </c>
      <c r="G1761" s="6" t="str">
        <f>VLOOKUP(Tabella1[[#This Row],[COD. MACCHINA]],Tabella35[],2,FALSE)</f>
        <v>MONTAGGIO RUOTE</v>
      </c>
      <c r="H1761">
        <v>0</v>
      </c>
      <c r="I1761">
        <v>1450</v>
      </c>
      <c r="J1761" s="6">
        <f>Tabella1[[#This Row],[ASS. FINALI]]-Tabella1[[#This Row],[ASS.INIZIALI]]</f>
        <v>1450</v>
      </c>
      <c r="K1761" t="s">
        <v>20</v>
      </c>
      <c r="M1761" s="6">
        <f>ROUNDDOWN(IF(Tabella1[[#This Row],[DOPPIO OPERATORE '[SI/NO']]]="SI",Tabella1[[#This Row],[DIFFERENZA]]/2,Tabella1[[#This Row],[DIFFERENZA]]),0)</f>
        <v>1450</v>
      </c>
      <c r="O1761" s="6">
        <f>Tabella1[[#This Row],[DIFFERENZA EFFETTIVA SE DOPPIO OPERATORE]]-Tabella1[[#This Row],[SCARTI]]</f>
        <v>1450</v>
      </c>
      <c r="P1761" s="4">
        <v>0.33333333333333331</v>
      </c>
      <c r="Q1761" s="4">
        <v>0.5</v>
      </c>
      <c r="R1761" s="5">
        <f>Tabella1[[#This Row],[ORA FINE MATTINA]]-Tabella1[[#This Row],[ORA INIZIO MATTINA]]</f>
        <v>0.16666666666666669</v>
      </c>
      <c r="S1761" s="4"/>
      <c r="T1761" s="4"/>
      <c r="U1761" s="5">
        <f>Tabella1[[#This Row],[ORA FINE POMERIGGIO]]-Tabella1[[#This Row],[ORA INIZIO POMERIGGIO]]</f>
        <v>0</v>
      </c>
      <c r="V1761" s="5">
        <f>Tabella1[[#This Row],[TOT. TEMPO POMERIGGIO]]+Tabella1[[#This Row],[TOT. TEMPO MATTINA]]</f>
        <v>0.16666666666666669</v>
      </c>
      <c r="W1761" s="7">
        <f>((HOUR(Tabella1[[#This Row],[TOT. ORE]])*60)+MINUTE(Tabella1[[#This Row],[TOT. ORE]]))</f>
        <v>240</v>
      </c>
      <c r="Y1761" s="6">
        <f>Tabella1[[#This Row],[TOT. MINUTI]]-Tabella1[[#This Row],[FERMO MACCHINA]]</f>
        <v>240</v>
      </c>
      <c r="Z1761" s="6">
        <f>ROUNDDOWN(Tabella1[[#This Row],[DIFFERENZA EFFETTIVA - SCARTI]]/Tabella1[[#This Row],[TEMPO EFFETTIVO]]*60,0)</f>
        <v>362</v>
      </c>
    </row>
    <row r="1762" spans="1:27" x14ac:dyDescent="0.25">
      <c r="A1762" s="1">
        <v>44819</v>
      </c>
      <c r="B1762">
        <v>31</v>
      </c>
      <c r="C1762" s="6" t="str">
        <f>VLOOKUP(Tabella1[[#This Row],[COD. OPERATORE]],Tabella3[],2,FALSE)</f>
        <v>MARISTELLA</v>
      </c>
      <c r="D1762" t="s">
        <v>16</v>
      </c>
      <c r="E1762" t="s">
        <v>26</v>
      </c>
      <c r="F1762">
        <v>6</v>
      </c>
      <c r="G1762" s="6" t="str">
        <f>VLOOKUP(Tabella1[[#This Row],[COD. MACCHINA]],Tabella35[],2,FALSE)</f>
        <v>MSA matr.4319</v>
      </c>
      <c r="H1762">
        <v>645452</v>
      </c>
      <c r="I1762">
        <v>646177</v>
      </c>
      <c r="J1762" s="6">
        <f>Tabella1[[#This Row],[ASS. FINALI]]-Tabella1[[#This Row],[ASS.INIZIALI]]</f>
        <v>725</v>
      </c>
      <c r="K1762" t="s">
        <v>20</v>
      </c>
      <c r="M1762" s="6">
        <f>ROUNDDOWN(IF(Tabella1[[#This Row],[DOPPIO OPERATORE '[SI/NO']]]="SI",Tabella1[[#This Row],[DIFFERENZA]]/2,Tabella1[[#This Row],[DIFFERENZA]]),0)</f>
        <v>725</v>
      </c>
      <c r="O1762" s="6">
        <f>Tabella1[[#This Row],[DIFFERENZA EFFETTIVA SE DOPPIO OPERATORE]]-Tabella1[[#This Row],[SCARTI]]</f>
        <v>725</v>
      </c>
      <c r="P1762" s="4">
        <v>0.5625</v>
      </c>
      <c r="Q1762" s="4">
        <v>0.72916666666666663</v>
      </c>
      <c r="R1762" s="5">
        <f>Tabella1[[#This Row],[ORA FINE MATTINA]]-Tabella1[[#This Row],[ORA INIZIO MATTINA]]</f>
        <v>0.16666666666666663</v>
      </c>
      <c r="S1762" s="4"/>
      <c r="T1762" s="4"/>
      <c r="U1762" s="5">
        <f>Tabella1[[#This Row],[ORA FINE POMERIGGIO]]-Tabella1[[#This Row],[ORA INIZIO POMERIGGIO]]</f>
        <v>0</v>
      </c>
      <c r="V1762" s="5">
        <f>Tabella1[[#This Row],[TOT. TEMPO POMERIGGIO]]+Tabella1[[#This Row],[TOT. TEMPO MATTINA]]</f>
        <v>0.16666666666666663</v>
      </c>
      <c r="W1762" s="7">
        <f>((HOUR(Tabella1[[#This Row],[TOT. ORE]])*60)+MINUTE(Tabella1[[#This Row],[TOT. ORE]]))</f>
        <v>240</v>
      </c>
      <c r="Y1762" s="6">
        <f>Tabella1[[#This Row],[TOT. MINUTI]]-Tabella1[[#This Row],[FERMO MACCHINA]]</f>
        <v>240</v>
      </c>
      <c r="Z1762" s="6">
        <f>ROUNDDOWN(Tabella1[[#This Row],[DIFFERENZA EFFETTIVA - SCARTI]]/Tabella1[[#This Row],[TEMPO EFFETTIVO]]*60,0)</f>
        <v>181</v>
      </c>
    </row>
    <row r="1763" spans="1:27" x14ac:dyDescent="0.25">
      <c r="A1763" s="1">
        <v>44820</v>
      </c>
      <c r="B1763">
        <v>31</v>
      </c>
      <c r="C1763" s="6" t="str">
        <f>VLOOKUP(Tabella1[[#This Row],[COD. OPERATORE]],Tabella3[],2,FALSE)</f>
        <v>MARISTELLA</v>
      </c>
      <c r="D1763" t="s">
        <v>16</v>
      </c>
      <c r="E1763" t="s">
        <v>26</v>
      </c>
      <c r="F1763">
        <v>6</v>
      </c>
      <c r="G1763" s="6" t="str">
        <f>VLOOKUP(Tabella1[[#This Row],[COD. MACCHINA]],Tabella35[],2,FALSE)</f>
        <v>MSA matr.4319</v>
      </c>
      <c r="H1763">
        <v>646177</v>
      </c>
      <c r="I1763">
        <v>646511</v>
      </c>
      <c r="J1763" s="6">
        <f>Tabella1[[#This Row],[ASS. FINALI]]-Tabella1[[#This Row],[ASS.INIZIALI]]</f>
        <v>334</v>
      </c>
      <c r="K1763" t="s">
        <v>20</v>
      </c>
      <c r="M1763" s="6">
        <f>ROUNDDOWN(IF(Tabella1[[#This Row],[DOPPIO OPERATORE '[SI/NO']]]="SI",Tabella1[[#This Row],[DIFFERENZA]]/2,Tabella1[[#This Row],[DIFFERENZA]]),0)</f>
        <v>334</v>
      </c>
      <c r="O1763" s="6">
        <f>Tabella1[[#This Row],[DIFFERENZA EFFETTIVA SE DOPPIO OPERATORE]]-Tabella1[[#This Row],[SCARTI]]</f>
        <v>334</v>
      </c>
      <c r="P1763" s="4">
        <v>0.33333333333333331</v>
      </c>
      <c r="Q1763" s="4">
        <v>0.41666666666666669</v>
      </c>
      <c r="R1763" s="5">
        <f>Tabella1[[#This Row],[ORA FINE MATTINA]]-Tabella1[[#This Row],[ORA INIZIO MATTINA]]</f>
        <v>8.333333333333337E-2</v>
      </c>
      <c r="S1763" s="4"/>
      <c r="T1763" s="4"/>
      <c r="U1763" s="5">
        <f>Tabella1[[#This Row],[ORA FINE POMERIGGIO]]-Tabella1[[#This Row],[ORA INIZIO POMERIGGIO]]</f>
        <v>0</v>
      </c>
      <c r="V1763" s="5">
        <f>Tabella1[[#This Row],[TOT. TEMPO POMERIGGIO]]+Tabella1[[#This Row],[TOT. TEMPO MATTINA]]</f>
        <v>8.333333333333337E-2</v>
      </c>
      <c r="W1763" s="7">
        <f>((HOUR(Tabella1[[#This Row],[TOT. ORE]])*60)+MINUTE(Tabella1[[#This Row],[TOT. ORE]]))</f>
        <v>120</v>
      </c>
      <c r="Y1763" s="6">
        <f>Tabella1[[#This Row],[TOT. MINUTI]]-Tabella1[[#This Row],[FERMO MACCHINA]]</f>
        <v>120</v>
      </c>
      <c r="Z1763" s="6">
        <f>ROUNDDOWN(Tabella1[[#This Row],[DIFFERENZA EFFETTIVA - SCARTI]]/Tabella1[[#This Row],[TEMPO EFFETTIVO]]*60,0)</f>
        <v>167</v>
      </c>
    </row>
    <row r="1764" spans="1:27" x14ac:dyDescent="0.25">
      <c r="A1764" s="1">
        <v>44818</v>
      </c>
      <c r="B1764">
        <v>2</v>
      </c>
      <c r="C1764" s="6" t="str">
        <f>VLOOKUP(Tabella1[[#This Row],[COD. OPERATORE]],Tabella3[],2,FALSE)</f>
        <v>DAVIDE</v>
      </c>
      <c r="D1764" t="s">
        <v>56</v>
      </c>
      <c r="E1764" t="s">
        <v>73</v>
      </c>
      <c r="F1764" t="s">
        <v>64</v>
      </c>
      <c r="G1764" s="6" t="str">
        <f>VLOOKUP(Tabella1[[#This Row],[COD. MACCHINA]],Tabella35[],2,FALSE)</f>
        <v>MANUALE</v>
      </c>
      <c r="H1764">
        <v>180</v>
      </c>
      <c r="I1764">
        <v>900</v>
      </c>
      <c r="J1764" s="6">
        <f>Tabella1[[#This Row],[ASS. FINALI]]-Tabella1[[#This Row],[ASS.INIZIALI]]</f>
        <v>720</v>
      </c>
      <c r="K1764" t="s">
        <v>58</v>
      </c>
      <c r="L1764">
        <v>32</v>
      </c>
      <c r="M1764" s="6">
        <f>ROUNDDOWN(IF(Tabella1[[#This Row],[DOPPIO OPERATORE '[SI/NO']]]="SI",Tabella1[[#This Row],[DIFFERENZA]]/2,Tabella1[[#This Row],[DIFFERENZA]]),0)</f>
        <v>360</v>
      </c>
      <c r="O1764" s="6">
        <f>Tabella1[[#This Row],[DIFFERENZA EFFETTIVA SE DOPPIO OPERATORE]]-Tabella1[[#This Row],[SCARTI]]</f>
        <v>360</v>
      </c>
      <c r="P1764" s="4">
        <v>0.64583333333333337</v>
      </c>
      <c r="Q1764" s="4">
        <v>0.75</v>
      </c>
      <c r="R1764" s="5">
        <f>Tabella1[[#This Row],[ORA FINE MATTINA]]-Tabella1[[#This Row],[ORA INIZIO MATTINA]]</f>
        <v>0.10416666666666663</v>
      </c>
      <c r="S1764" s="4"/>
      <c r="T1764" s="4"/>
      <c r="U1764" s="5">
        <f>Tabella1[[#This Row],[ORA FINE POMERIGGIO]]-Tabella1[[#This Row],[ORA INIZIO POMERIGGIO]]</f>
        <v>0</v>
      </c>
      <c r="V1764" s="5">
        <f>Tabella1[[#This Row],[TOT. TEMPO POMERIGGIO]]+Tabella1[[#This Row],[TOT. TEMPO MATTINA]]</f>
        <v>0.10416666666666663</v>
      </c>
      <c r="W1764" s="7">
        <f>((HOUR(Tabella1[[#This Row],[TOT. ORE]])*60)+MINUTE(Tabella1[[#This Row],[TOT. ORE]]))</f>
        <v>150</v>
      </c>
      <c r="Y1764" s="6">
        <f>Tabella1[[#This Row],[TOT. MINUTI]]-Tabella1[[#This Row],[FERMO MACCHINA]]</f>
        <v>150</v>
      </c>
      <c r="Z1764" s="6">
        <f>ROUNDDOWN(Tabella1[[#This Row],[DIFFERENZA EFFETTIVA - SCARTI]]/Tabella1[[#This Row],[TEMPO EFFETTIVO]]*60,0)</f>
        <v>144</v>
      </c>
    </row>
    <row r="1765" spans="1:27" x14ac:dyDescent="0.25">
      <c r="A1765" s="1">
        <v>44819</v>
      </c>
      <c r="B1765">
        <v>2</v>
      </c>
      <c r="C1765" s="6" t="str">
        <f>VLOOKUP(Tabella1[[#This Row],[COD. OPERATORE]],Tabella3[],2,FALSE)</f>
        <v>DAVIDE</v>
      </c>
      <c r="D1765" t="s">
        <v>56</v>
      </c>
      <c r="E1765" t="s">
        <v>73</v>
      </c>
      <c r="F1765" t="s">
        <v>64</v>
      </c>
      <c r="G1765" s="6" t="str">
        <f>VLOOKUP(Tabella1[[#This Row],[COD. MACCHINA]],Tabella35[],2,FALSE)</f>
        <v>MANUALE</v>
      </c>
      <c r="H1765">
        <v>375</v>
      </c>
      <c r="I1765">
        <v>750</v>
      </c>
      <c r="J1765" s="6">
        <f>Tabella1[[#This Row],[ASS. FINALI]]-Tabella1[[#This Row],[ASS.INIZIALI]]</f>
        <v>375</v>
      </c>
      <c r="K1765" t="s">
        <v>20</v>
      </c>
      <c r="M1765" s="6">
        <f>ROUNDDOWN(IF(Tabella1[[#This Row],[DOPPIO OPERATORE '[SI/NO']]]="SI",Tabella1[[#This Row],[DIFFERENZA]]/2,Tabella1[[#This Row],[DIFFERENZA]]),0)</f>
        <v>375</v>
      </c>
      <c r="O1765" s="6">
        <f>Tabella1[[#This Row],[DIFFERENZA EFFETTIVA SE DOPPIO OPERATORE]]-Tabella1[[#This Row],[SCARTI]]</f>
        <v>375</v>
      </c>
      <c r="P1765" s="4">
        <v>0.45833333333333331</v>
      </c>
      <c r="Q1765" s="4">
        <v>0.5</v>
      </c>
      <c r="R1765" s="5">
        <f>Tabella1[[#This Row],[ORA FINE MATTINA]]-Tabella1[[#This Row],[ORA INIZIO MATTINA]]</f>
        <v>4.1666666666666685E-2</v>
      </c>
      <c r="S1765" s="4"/>
      <c r="T1765" s="4"/>
      <c r="U1765" s="5">
        <f>Tabella1[[#This Row],[ORA FINE POMERIGGIO]]-Tabella1[[#This Row],[ORA INIZIO POMERIGGIO]]</f>
        <v>0</v>
      </c>
      <c r="V1765" s="5">
        <f>Tabella1[[#This Row],[TOT. TEMPO POMERIGGIO]]+Tabella1[[#This Row],[TOT. TEMPO MATTINA]]</f>
        <v>4.1666666666666685E-2</v>
      </c>
      <c r="W1765" s="7">
        <f>((HOUR(Tabella1[[#This Row],[TOT. ORE]])*60)+MINUTE(Tabella1[[#This Row],[TOT. ORE]]))</f>
        <v>60</v>
      </c>
      <c r="Y1765" s="6">
        <f>Tabella1[[#This Row],[TOT. MINUTI]]-Tabella1[[#This Row],[FERMO MACCHINA]]</f>
        <v>60</v>
      </c>
      <c r="Z1765" s="6">
        <f>ROUNDDOWN(Tabella1[[#This Row],[DIFFERENZA EFFETTIVA - SCARTI]]/Tabella1[[#This Row],[TEMPO EFFETTIVO]]*60,0)</f>
        <v>375</v>
      </c>
    </row>
    <row r="1766" spans="1:27" x14ac:dyDescent="0.25">
      <c r="A1766" s="1">
        <v>44819</v>
      </c>
      <c r="B1766">
        <v>2</v>
      </c>
      <c r="C1766" s="6" t="str">
        <f>VLOOKUP(Tabella1[[#This Row],[COD. OPERATORE]],Tabella3[],2,FALSE)</f>
        <v>DAVIDE</v>
      </c>
      <c r="D1766" t="s">
        <v>262</v>
      </c>
      <c r="E1766" t="s">
        <v>503</v>
      </c>
      <c r="F1766" t="s">
        <v>64</v>
      </c>
      <c r="G1766" s="6" t="str">
        <f>VLOOKUP(Tabella1[[#This Row],[COD. MACCHINA]],Tabella35[],2,FALSE)</f>
        <v>MANUALE</v>
      </c>
      <c r="H1766">
        <v>100</v>
      </c>
      <c r="I1766">
        <v>800</v>
      </c>
      <c r="J1766" s="6">
        <f>Tabella1[[#This Row],[ASS. FINALI]]-Tabella1[[#This Row],[ASS.INIZIALI]]</f>
        <v>700</v>
      </c>
      <c r="K1766" t="s">
        <v>20</v>
      </c>
      <c r="M1766" s="6">
        <f>ROUNDDOWN(IF(Tabella1[[#This Row],[DOPPIO OPERATORE '[SI/NO']]]="SI",Tabella1[[#This Row],[DIFFERENZA]]/2,Tabella1[[#This Row],[DIFFERENZA]]),0)</f>
        <v>700</v>
      </c>
      <c r="O1766" s="6">
        <f>Tabella1[[#This Row],[DIFFERENZA EFFETTIVA SE DOPPIO OPERATORE]]-Tabella1[[#This Row],[SCARTI]]</f>
        <v>700</v>
      </c>
      <c r="P1766" s="4">
        <v>0.58333333333333337</v>
      </c>
      <c r="Q1766" s="4">
        <v>0.75</v>
      </c>
      <c r="R1766" s="5">
        <f>Tabella1[[#This Row],[ORA FINE MATTINA]]-Tabella1[[#This Row],[ORA INIZIO MATTINA]]</f>
        <v>0.16666666666666663</v>
      </c>
      <c r="S1766" s="4"/>
      <c r="T1766" s="4"/>
      <c r="U1766" s="5">
        <f>Tabella1[[#This Row],[ORA FINE POMERIGGIO]]-Tabella1[[#This Row],[ORA INIZIO POMERIGGIO]]</f>
        <v>0</v>
      </c>
      <c r="V1766" s="5">
        <f>Tabella1[[#This Row],[TOT. TEMPO POMERIGGIO]]+Tabella1[[#This Row],[TOT. TEMPO MATTINA]]</f>
        <v>0.16666666666666663</v>
      </c>
      <c r="W1766" s="7">
        <f>((HOUR(Tabella1[[#This Row],[TOT. ORE]])*60)+MINUTE(Tabella1[[#This Row],[TOT. ORE]]))</f>
        <v>240</v>
      </c>
      <c r="Y1766" s="6">
        <f>Tabella1[[#This Row],[TOT. MINUTI]]-Tabella1[[#This Row],[FERMO MACCHINA]]</f>
        <v>240</v>
      </c>
      <c r="Z1766" s="6">
        <f>ROUNDDOWN(Tabella1[[#This Row],[DIFFERENZA EFFETTIVA - SCARTI]]/Tabella1[[#This Row],[TEMPO EFFETTIVO]]*60,0)</f>
        <v>175</v>
      </c>
      <c r="AA1766" t="s">
        <v>537</v>
      </c>
    </row>
    <row r="1767" spans="1:27" x14ac:dyDescent="0.25">
      <c r="A1767" s="1">
        <v>44819</v>
      </c>
      <c r="B1767">
        <v>1</v>
      </c>
      <c r="C1767" s="6" t="str">
        <f>VLOOKUP(Tabella1[[#This Row],[COD. OPERATORE]],Tabella3[],2,FALSE)</f>
        <v>ROBY</v>
      </c>
      <c r="D1767" t="s">
        <v>56</v>
      </c>
      <c r="E1767" t="s">
        <v>73</v>
      </c>
      <c r="F1767" t="s">
        <v>64</v>
      </c>
      <c r="G1767" s="6" t="str">
        <f>VLOOKUP(Tabella1[[#This Row],[COD. MACCHINA]],Tabella35[],2,FALSE)</f>
        <v>MANUALE</v>
      </c>
      <c r="H1767">
        <v>1190</v>
      </c>
      <c r="I1767">
        <v>1500</v>
      </c>
      <c r="J1767" s="6">
        <f>Tabella1[[#This Row],[ASS. FINALI]]-Tabella1[[#This Row],[ASS.INIZIALI]]</f>
        <v>310</v>
      </c>
      <c r="K1767" t="s">
        <v>58</v>
      </c>
      <c r="L1767">
        <v>31</v>
      </c>
      <c r="M1767" s="6">
        <f>ROUNDDOWN(IF(Tabella1[[#This Row],[DOPPIO OPERATORE '[SI/NO']]]="SI",Tabella1[[#This Row],[DIFFERENZA]]/2,Tabella1[[#This Row],[DIFFERENZA]]),0)</f>
        <v>155</v>
      </c>
      <c r="O1767" s="6">
        <f>Tabella1[[#This Row],[DIFFERENZA EFFETTIVA SE DOPPIO OPERATORE]]-Tabella1[[#This Row],[SCARTI]]</f>
        <v>155</v>
      </c>
      <c r="P1767" s="4">
        <v>0.63888888888888895</v>
      </c>
      <c r="Q1767" s="4">
        <v>0.68055555555555547</v>
      </c>
      <c r="R1767" s="5">
        <f>Tabella1[[#This Row],[ORA FINE MATTINA]]-Tabella1[[#This Row],[ORA INIZIO MATTINA]]</f>
        <v>4.1666666666666519E-2</v>
      </c>
      <c r="S1767" s="4"/>
      <c r="T1767" s="4"/>
      <c r="U1767" s="5">
        <f>Tabella1[[#This Row],[ORA FINE POMERIGGIO]]-Tabella1[[#This Row],[ORA INIZIO POMERIGGIO]]</f>
        <v>0</v>
      </c>
      <c r="V1767" s="5">
        <f>Tabella1[[#This Row],[TOT. TEMPO POMERIGGIO]]+Tabella1[[#This Row],[TOT. TEMPO MATTINA]]</f>
        <v>4.1666666666666519E-2</v>
      </c>
      <c r="W1767" s="7">
        <f>((HOUR(Tabella1[[#This Row],[TOT. ORE]])*60)+MINUTE(Tabella1[[#This Row],[TOT. ORE]]))</f>
        <v>60</v>
      </c>
      <c r="Y1767" s="6">
        <f>Tabella1[[#This Row],[TOT. MINUTI]]-Tabella1[[#This Row],[FERMO MACCHINA]]</f>
        <v>60</v>
      </c>
      <c r="Z1767" s="6">
        <f>ROUNDDOWN(Tabella1[[#This Row],[DIFFERENZA EFFETTIVA - SCARTI]]/Tabella1[[#This Row],[TEMPO EFFETTIVO]]*60,0)</f>
        <v>155</v>
      </c>
      <c r="AA1767" t="s">
        <v>551</v>
      </c>
    </row>
    <row r="1768" spans="1:27" x14ac:dyDescent="0.25">
      <c r="A1768" s="1">
        <v>44819</v>
      </c>
      <c r="B1768">
        <v>1</v>
      </c>
      <c r="C1768" s="6" t="str">
        <f>VLOOKUP(Tabella1[[#This Row],[COD. OPERATORE]],Tabella3[],2,FALSE)</f>
        <v>ROBY</v>
      </c>
      <c r="D1768" t="s">
        <v>56</v>
      </c>
      <c r="E1768" t="s">
        <v>71</v>
      </c>
      <c r="F1768" t="s">
        <v>64</v>
      </c>
      <c r="G1768" s="6" t="str">
        <f>VLOOKUP(Tabella1[[#This Row],[COD. MACCHINA]],Tabella35[],2,FALSE)</f>
        <v>MANUALE</v>
      </c>
      <c r="H1768">
        <v>0</v>
      </c>
      <c r="I1768">
        <v>220</v>
      </c>
      <c r="J1768" s="6">
        <f>Tabella1[[#This Row],[ASS. FINALI]]-Tabella1[[#This Row],[ASS.INIZIALI]]</f>
        <v>220</v>
      </c>
      <c r="K1768" t="s">
        <v>58</v>
      </c>
      <c r="L1768">
        <v>32</v>
      </c>
      <c r="M1768" s="6">
        <f>ROUNDDOWN(IF(Tabella1[[#This Row],[DOPPIO OPERATORE '[SI/NO']]]="SI",Tabella1[[#This Row],[DIFFERENZA]]/2,Tabella1[[#This Row],[DIFFERENZA]]),0)</f>
        <v>110</v>
      </c>
      <c r="O1768" s="6">
        <f>Tabella1[[#This Row],[DIFFERENZA EFFETTIVA SE DOPPIO OPERATORE]]-Tabella1[[#This Row],[SCARTI]]</f>
        <v>110</v>
      </c>
      <c r="P1768" s="4">
        <v>0.68055555555555547</v>
      </c>
      <c r="Q1768" s="4">
        <v>0.72916666666666663</v>
      </c>
      <c r="R1768" s="5">
        <f>Tabella1[[#This Row],[ORA FINE MATTINA]]-Tabella1[[#This Row],[ORA INIZIO MATTINA]]</f>
        <v>4.861111111111116E-2</v>
      </c>
      <c r="S1768" s="4"/>
      <c r="T1768" s="4"/>
      <c r="U1768" s="5">
        <f>Tabella1[[#This Row],[ORA FINE POMERIGGIO]]-Tabella1[[#This Row],[ORA INIZIO POMERIGGIO]]</f>
        <v>0</v>
      </c>
      <c r="V1768" s="5">
        <f>Tabella1[[#This Row],[TOT. TEMPO POMERIGGIO]]+Tabella1[[#This Row],[TOT. TEMPO MATTINA]]</f>
        <v>4.861111111111116E-2</v>
      </c>
      <c r="W1768" s="7">
        <f>((HOUR(Tabella1[[#This Row],[TOT. ORE]])*60)+MINUTE(Tabella1[[#This Row],[TOT. ORE]]))</f>
        <v>70</v>
      </c>
      <c r="Y1768" s="6">
        <f>Tabella1[[#This Row],[TOT. MINUTI]]-Tabella1[[#This Row],[FERMO MACCHINA]]</f>
        <v>70</v>
      </c>
      <c r="Z1768" s="6">
        <f>ROUNDDOWN(Tabella1[[#This Row],[DIFFERENZA EFFETTIVA - SCARTI]]/Tabella1[[#This Row],[TEMPO EFFETTIVO]]*60,0)</f>
        <v>94</v>
      </c>
      <c r="AA1768" t="s">
        <v>552</v>
      </c>
    </row>
    <row r="1769" spans="1:27" x14ac:dyDescent="0.25">
      <c r="A1769" s="1">
        <v>44820</v>
      </c>
      <c r="B1769">
        <v>1</v>
      </c>
      <c r="C1769" s="6" t="str">
        <f>VLOOKUP(Tabella1[[#This Row],[COD. OPERATORE]],Tabella3[],2,FALSE)</f>
        <v>ROBY</v>
      </c>
      <c r="D1769" t="s">
        <v>56</v>
      </c>
      <c r="E1769" t="s">
        <v>71</v>
      </c>
      <c r="F1769" t="s">
        <v>64</v>
      </c>
      <c r="G1769" s="6" t="str">
        <f>VLOOKUP(Tabella1[[#This Row],[COD. MACCHINA]],Tabella35[],2,FALSE)</f>
        <v>MANUALE</v>
      </c>
      <c r="H1769">
        <v>295</v>
      </c>
      <c r="I1769">
        <v>650</v>
      </c>
      <c r="J1769" s="6">
        <f>Tabella1[[#This Row],[ASS. FINALI]]-Tabella1[[#This Row],[ASS.INIZIALI]]</f>
        <v>355</v>
      </c>
      <c r="K1769" t="s">
        <v>58</v>
      </c>
      <c r="L1769">
        <v>32</v>
      </c>
      <c r="M1769" s="6">
        <f>ROUNDDOWN(IF(Tabella1[[#This Row],[DOPPIO OPERATORE '[SI/NO']]]="SI",Tabella1[[#This Row],[DIFFERENZA]]/2,Tabella1[[#This Row],[DIFFERENZA]]),0)</f>
        <v>177</v>
      </c>
      <c r="O1769" s="6">
        <f>Tabella1[[#This Row],[DIFFERENZA EFFETTIVA SE DOPPIO OPERATORE]]-Tabella1[[#This Row],[SCARTI]]</f>
        <v>177</v>
      </c>
      <c r="P1769" s="4">
        <v>0.40277777777777773</v>
      </c>
      <c r="Q1769" s="4">
        <v>0.5</v>
      </c>
      <c r="R1769" s="5">
        <f>Tabella1[[#This Row],[ORA FINE MATTINA]]-Tabella1[[#This Row],[ORA INIZIO MATTINA]]</f>
        <v>9.7222222222222265E-2</v>
      </c>
      <c r="S1769" s="4"/>
      <c r="T1769" s="4"/>
      <c r="U1769" s="5">
        <f>Tabella1[[#This Row],[ORA FINE POMERIGGIO]]-Tabella1[[#This Row],[ORA INIZIO POMERIGGIO]]</f>
        <v>0</v>
      </c>
      <c r="V1769" s="5">
        <f>Tabella1[[#This Row],[TOT. TEMPO POMERIGGIO]]+Tabella1[[#This Row],[TOT. TEMPO MATTINA]]</f>
        <v>9.7222222222222265E-2</v>
      </c>
      <c r="W1769" s="7">
        <f>((HOUR(Tabella1[[#This Row],[TOT. ORE]])*60)+MINUTE(Tabella1[[#This Row],[TOT. ORE]]))</f>
        <v>140</v>
      </c>
      <c r="Y1769" s="6">
        <f>Tabella1[[#This Row],[TOT. MINUTI]]-Tabella1[[#This Row],[FERMO MACCHINA]]</f>
        <v>140</v>
      </c>
      <c r="Z1769" s="6">
        <f>ROUNDDOWN(Tabella1[[#This Row],[DIFFERENZA EFFETTIVA - SCARTI]]/Tabella1[[#This Row],[TEMPO EFFETTIVO]]*60,0)</f>
        <v>75</v>
      </c>
      <c r="AA1769" t="s">
        <v>553</v>
      </c>
    </row>
    <row r="1770" spans="1:27" x14ac:dyDescent="0.25">
      <c r="A1770" s="1">
        <v>44820</v>
      </c>
      <c r="B1770">
        <v>1</v>
      </c>
      <c r="C1770" s="6" t="str">
        <f>VLOOKUP(Tabella1[[#This Row],[COD. OPERATORE]],Tabella3[],2,FALSE)</f>
        <v>ROBY</v>
      </c>
      <c r="D1770" t="s">
        <v>56</v>
      </c>
      <c r="E1770" t="s">
        <v>554</v>
      </c>
      <c r="F1770" t="s">
        <v>64</v>
      </c>
      <c r="G1770" s="6" t="str">
        <f>VLOOKUP(Tabella1[[#This Row],[COD. MACCHINA]],Tabella35[],2,FALSE)</f>
        <v>MANUALE</v>
      </c>
      <c r="H1770">
        <v>0</v>
      </c>
      <c r="I1770">
        <v>200</v>
      </c>
      <c r="J1770" s="6">
        <f>Tabella1[[#This Row],[ASS. FINALI]]-Tabella1[[#This Row],[ASS.INIZIALI]]</f>
        <v>200</v>
      </c>
      <c r="K1770" t="s">
        <v>20</v>
      </c>
      <c r="M1770" s="6">
        <f>ROUNDDOWN(IF(Tabella1[[#This Row],[DOPPIO OPERATORE '[SI/NO']]]="SI",Tabella1[[#This Row],[DIFFERENZA]]/2,Tabella1[[#This Row],[DIFFERENZA]]),0)</f>
        <v>200</v>
      </c>
      <c r="O1770" s="6">
        <f>Tabella1[[#This Row],[DIFFERENZA EFFETTIVA SE DOPPIO OPERATORE]]-Tabella1[[#This Row],[SCARTI]]</f>
        <v>200</v>
      </c>
      <c r="P1770" s="4">
        <v>0.63888888888888895</v>
      </c>
      <c r="Q1770" s="4">
        <v>0.65625</v>
      </c>
      <c r="R1770" s="5">
        <f>Tabella1[[#This Row],[ORA FINE MATTINA]]-Tabella1[[#This Row],[ORA INIZIO MATTINA]]</f>
        <v>1.7361111111111049E-2</v>
      </c>
      <c r="S1770" s="4"/>
      <c r="T1770" s="4"/>
      <c r="U1770" s="5">
        <f>Tabella1[[#This Row],[ORA FINE POMERIGGIO]]-Tabella1[[#This Row],[ORA INIZIO POMERIGGIO]]</f>
        <v>0</v>
      </c>
      <c r="V1770" s="5">
        <f>Tabella1[[#This Row],[TOT. TEMPO POMERIGGIO]]+Tabella1[[#This Row],[TOT. TEMPO MATTINA]]</f>
        <v>1.7361111111111049E-2</v>
      </c>
      <c r="W1770" s="7">
        <f>((HOUR(Tabella1[[#This Row],[TOT. ORE]])*60)+MINUTE(Tabella1[[#This Row],[TOT. ORE]]))</f>
        <v>25</v>
      </c>
      <c r="Y1770" s="6">
        <f>Tabella1[[#This Row],[TOT. MINUTI]]-Tabella1[[#This Row],[FERMO MACCHINA]]</f>
        <v>25</v>
      </c>
      <c r="Z1770" s="6">
        <f>ROUNDDOWN(Tabella1[[#This Row],[DIFFERENZA EFFETTIVA - SCARTI]]/Tabella1[[#This Row],[TEMPO EFFETTIVO]]*60,0)</f>
        <v>480</v>
      </c>
    </row>
    <row r="1771" spans="1:27" x14ac:dyDescent="0.25">
      <c r="A1771" s="1">
        <v>44728</v>
      </c>
      <c r="B1771">
        <v>1</v>
      </c>
      <c r="C1771" s="6" t="str">
        <f>VLOOKUP(Tabella1[[#This Row],[COD. OPERATORE]],Tabella3[],2,FALSE)</f>
        <v>ROBY</v>
      </c>
      <c r="D1771" t="s">
        <v>56</v>
      </c>
      <c r="E1771" t="s">
        <v>71</v>
      </c>
      <c r="F1771" t="s">
        <v>64</v>
      </c>
      <c r="G1771" s="6" t="str">
        <f>VLOOKUP(Tabella1[[#This Row],[COD. MACCHINA]],Tabella35[],2,FALSE)</f>
        <v>MANUALE</v>
      </c>
      <c r="H1771">
        <v>720</v>
      </c>
      <c r="I1771">
        <v>1014</v>
      </c>
      <c r="J1771" s="6">
        <f>Tabella1[[#This Row],[ASS. FINALI]]-Tabella1[[#This Row],[ASS.INIZIALI]]</f>
        <v>294</v>
      </c>
      <c r="K1771" t="s">
        <v>58</v>
      </c>
      <c r="L1771">
        <v>32</v>
      </c>
      <c r="M1771" s="6">
        <f>ROUNDDOWN(IF(Tabella1[[#This Row],[DOPPIO OPERATORE '[SI/NO']]]="SI",Tabella1[[#This Row],[DIFFERENZA]]/2,Tabella1[[#This Row],[DIFFERENZA]]),0)</f>
        <v>147</v>
      </c>
      <c r="O1771" s="6">
        <f>Tabella1[[#This Row],[DIFFERENZA EFFETTIVA SE DOPPIO OPERATORE]]-Tabella1[[#This Row],[SCARTI]]</f>
        <v>147</v>
      </c>
      <c r="P1771" s="4">
        <v>0.65972222222222221</v>
      </c>
      <c r="Q1771" s="4">
        <v>0.72916666666666663</v>
      </c>
      <c r="R1771" s="5">
        <f>Tabella1[[#This Row],[ORA FINE MATTINA]]-Tabella1[[#This Row],[ORA INIZIO MATTINA]]</f>
        <v>6.944444444444442E-2</v>
      </c>
      <c r="S1771" s="4"/>
      <c r="T1771" s="4"/>
      <c r="U1771" s="5">
        <f>Tabella1[[#This Row],[ORA FINE POMERIGGIO]]-Tabella1[[#This Row],[ORA INIZIO POMERIGGIO]]</f>
        <v>0</v>
      </c>
      <c r="V1771" s="5">
        <f>Tabella1[[#This Row],[TOT. TEMPO POMERIGGIO]]+Tabella1[[#This Row],[TOT. TEMPO MATTINA]]</f>
        <v>6.944444444444442E-2</v>
      </c>
      <c r="W1771" s="7">
        <f>((HOUR(Tabella1[[#This Row],[TOT. ORE]])*60)+MINUTE(Tabella1[[#This Row],[TOT. ORE]]))</f>
        <v>100</v>
      </c>
      <c r="Y1771" s="6">
        <f>Tabella1[[#This Row],[TOT. MINUTI]]-Tabella1[[#This Row],[FERMO MACCHINA]]</f>
        <v>100</v>
      </c>
      <c r="Z1771" s="6">
        <f>ROUNDDOWN(Tabella1[[#This Row],[DIFFERENZA EFFETTIVA - SCARTI]]/Tabella1[[#This Row],[TEMPO EFFETTIVO]]*60,0)</f>
        <v>88</v>
      </c>
      <c r="AA1771" t="s">
        <v>553</v>
      </c>
    </row>
    <row r="1772" spans="1:27" x14ac:dyDescent="0.25">
      <c r="A1772" s="1">
        <v>44823</v>
      </c>
      <c r="B1772">
        <v>1</v>
      </c>
      <c r="C1772" s="6" t="str">
        <f>VLOOKUP(Tabella1[[#This Row],[COD. OPERATORE]],Tabella3[],2,FALSE)</f>
        <v>ROBY</v>
      </c>
      <c r="D1772" t="s">
        <v>56</v>
      </c>
      <c r="E1772" t="s">
        <v>71</v>
      </c>
      <c r="F1772" t="s">
        <v>64</v>
      </c>
      <c r="G1772" s="6" t="str">
        <f>VLOOKUP(Tabella1[[#This Row],[COD. MACCHINA]],Tabella35[],2,FALSE)</f>
        <v>MANUALE</v>
      </c>
      <c r="H1772">
        <v>1080</v>
      </c>
      <c r="I1772">
        <v>2250</v>
      </c>
      <c r="J1772" s="6">
        <f>Tabella1[[#This Row],[ASS. FINALI]]-Tabella1[[#This Row],[ASS.INIZIALI]]</f>
        <v>1170</v>
      </c>
      <c r="K1772" t="s">
        <v>58</v>
      </c>
      <c r="L1772">
        <v>31</v>
      </c>
      <c r="M1772" s="6">
        <f>ROUNDDOWN(IF(Tabella1[[#This Row],[DOPPIO OPERATORE '[SI/NO']]]="SI",Tabella1[[#This Row],[DIFFERENZA]]/2,Tabella1[[#This Row],[DIFFERENZA]]),0)</f>
        <v>585</v>
      </c>
      <c r="O1772" s="6">
        <f>Tabella1[[#This Row],[DIFFERENZA EFFETTIVA SE DOPPIO OPERATORE]]-Tabella1[[#This Row],[SCARTI]]</f>
        <v>585</v>
      </c>
      <c r="P1772" s="4">
        <v>0.375</v>
      </c>
      <c r="Q1772" s="4">
        <v>0.5</v>
      </c>
      <c r="R1772" s="5">
        <f>Tabella1[[#This Row],[ORA FINE MATTINA]]-Tabella1[[#This Row],[ORA INIZIO MATTINA]]</f>
        <v>0.125</v>
      </c>
      <c r="S1772" s="4">
        <v>0.5625</v>
      </c>
      <c r="T1772" s="4">
        <v>0.72916666666666663</v>
      </c>
      <c r="U1772" s="5">
        <f>Tabella1[[#This Row],[ORA FINE POMERIGGIO]]-Tabella1[[#This Row],[ORA INIZIO POMERIGGIO]]</f>
        <v>0.16666666666666663</v>
      </c>
      <c r="V1772" s="5">
        <f>Tabella1[[#This Row],[TOT. TEMPO POMERIGGIO]]+Tabella1[[#This Row],[TOT. TEMPO MATTINA]]</f>
        <v>0.29166666666666663</v>
      </c>
      <c r="W1772" s="7">
        <f>((HOUR(Tabella1[[#This Row],[TOT. ORE]])*60)+MINUTE(Tabella1[[#This Row],[TOT. ORE]]))</f>
        <v>420</v>
      </c>
      <c r="Y1772" s="6">
        <f>Tabella1[[#This Row],[TOT. MINUTI]]-Tabella1[[#This Row],[FERMO MACCHINA]]</f>
        <v>420</v>
      </c>
      <c r="Z1772" s="6">
        <f>ROUNDDOWN(Tabella1[[#This Row],[DIFFERENZA EFFETTIVA - SCARTI]]/Tabella1[[#This Row],[TEMPO EFFETTIVO]]*60,0)</f>
        <v>83</v>
      </c>
      <c r="AA1772" t="s">
        <v>553</v>
      </c>
    </row>
    <row r="1773" spans="1:27" x14ac:dyDescent="0.25">
      <c r="A1773" s="1">
        <v>44824</v>
      </c>
      <c r="B1773">
        <v>1</v>
      </c>
      <c r="C1773" s="6" t="str">
        <f>VLOOKUP(Tabella1[[#This Row],[COD. OPERATORE]],Tabella3[],2,FALSE)</f>
        <v>ROBY</v>
      </c>
      <c r="D1773" t="s">
        <v>74</v>
      </c>
      <c r="E1773" t="s">
        <v>131</v>
      </c>
      <c r="F1773">
        <v>4</v>
      </c>
      <c r="G1773" s="6" t="str">
        <f>VLOOKUP(Tabella1[[#This Row],[COD. MACCHINA]],Tabella35[],2,FALSE)</f>
        <v>LASER VERDE</v>
      </c>
      <c r="H1773">
        <v>3178</v>
      </c>
      <c r="I1773">
        <v>3996</v>
      </c>
      <c r="J1773" s="6">
        <f>Tabella1[[#This Row],[ASS. FINALI]]-Tabella1[[#This Row],[ASS.INIZIALI]]</f>
        <v>818</v>
      </c>
      <c r="K1773" t="s">
        <v>20</v>
      </c>
      <c r="M1773" s="6">
        <f>ROUNDDOWN(IF(Tabella1[[#This Row],[DOPPIO OPERATORE '[SI/NO']]]="SI",Tabella1[[#This Row],[DIFFERENZA]]/2,Tabella1[[#This Row],[DIFFERENZA]]),0)</f>
        <v>818</v>
      </c>
      <c r="O1773" s="6">
        <f>Tabella1[[#This Row],[DIFFERENZA EFFETTIVA SE DOPPIO OPERATORE]]-Tabella1[[#This Row],[SCARTI]]</f>
        <v>818</v>
      </c>
      <c r="P1773" s="4">
        <v>0.33333333333333331</v>
      </c>
      <c r="Q1773" s="4">
        <v>0.5</v>
      </c>
      <c r="R1773" s="5">
        <f>Tabella1[[#This Row],[ORA FINE MATTINA]]-Tabella1[[#This Row],[ORA INIZIO MATTINA]]</f>
        <v>0.16666666666666669</v>
      </c>
      <c r="S1773" s="4"/>
      <c r="T1773" s="4"/>
      <c r="U1773" s="5">
        <f>Tabella1[[#This Row],[ORA FINE POMERIGGIO]]-Tabella1[[#This Row],[ORA INIZIO POMERIGGIO]]</f>
        <v>0</v>
      </c>
      <c r="V1773" s="5">
        <f>Tabella1[[#This Row],[TOT. TEMPO POMERIGGIO]]+Tabella1[[#This Row],[TOT. TEMPO MATTINA]]</f>
        <v>0.16666666666666669</v>
      </c>
      <c r="W1773" s="7">
        <f>((HOUR(Tabella1[[#This Row],[TOT. ORE]])*60)+MINUTE(Tabella1[[#This Row],[TOT. ORE]]))</f>
        <v>240</v>
      </c>
      <c r="X1773">
        <v>15</v>
      </c>
      <c r="Y1773" s="6">
        <f>Tabella1[[#This Row],[TOT. MINUTI]]-Tabella1[[#This Row],[FERMO MACCHINA]]</f>
        <v>225</v>
      </c>
      <c r="Z1773" s="6">
        <f>ROUNDDOWN(Tabella1[[#This Row],[DIFFERENZA EFFETTIVA - SCARTI]]/Tabella1[[#This Row],[TEMPO EFFETTIVO]]*60,0)</f>
        <v>218</v>
      </c>
      <c r="AA1773" t="s">
        <v>555</v>
      </c>
    </row>
    <row r="1774" spans="1:27" x14ac:dyDescent="0.25">
      <c r="A1774" s="1">
        <v>44824</v>
      </c>
      <c r="B1774">
        <v>1</v>
      </c>
      <c r="C1774" s="6" t="str">
        <f>VLOOKUP(Tabella1[[#This Row],[COD. OPERATORE]],Tabella3[],2,FALSE)</f>
        <v>ROBY</v>
      </c>
      <c r="D1774" t="s">
        <v>74</v>
      </c>
      <c r="E1774" t="s">
        <v>155</v>
      </c>
      <c r="F1774">
        <v>22</v>
      </c>
      <c r="G1774" s="6" t="str">
        <f>VLOOKUP(Tabella1[[#This Row],[COD. MACCHINA]],Tabella35[],2,FALSE)</f>
        <v>LASER VIOLA</v>
      </c>
      <c r="H1774">
        <v>10739</v>
      </c>
      <c r="I1774">
        <v>11638</v>
      </c>
      <c r="J1774" s="6">
        <f>Tabella1[[#This Row],[ASS. FINALI]]-Tabella1[[#This Row],[ASS.INIZIALI]]</f>
        <v>899</v>
      </c>
      <c r="K1774" t="s">
        <v>20</v>
      </c>
      <c r="M1774" s="6">
        <f>ROUNDDOWN(IF(Tabella1[[#This Row],[DOPPIO OPERATORE '[SI/NO']]]="SI",Tabella1[[#This Row],[DIFFERENZA]]/2,Tabella1[[#This Row],[DIFFERENZA]]),0)</f>
        <v>899</v>
      </c>
      <c r="O1774" s="6">
        <f>Tabella1[[#This Row],[DIFFERENZA EFFETTIVA SE DOPPIO OPERATORE]]-Tabella1[[#This Row],[SCARTI]]</f>
        <v>899</v>
      </c>
      <c r="P1774" s="4">
        <v>0.5625</v>
      </c>
      <c r="Q1774" s="4">
        <v>0.72916666666666663</v>
      </c>
      <c r="R1774" s="5">
        <f>Tabella1[[#This Row],[ORA FINE MATTINA]]-Tabella1[[#This Row],[ORA INIZIO MATTINA]]</f>
        <v>0.16666666666666663</v>
      </c>
      <c r="S1774" s="4"/>
      <c r="T1774" s="4"/>
      <c r="U1774" s="5">
        <f>Tabella1[[#This Row],[ORA FINE POMERIGGIO]]-Tabella1[[#This Row],[ORA INIZIO POMERIGGIO]]</f>
        <v>0</v>
      </c>
      <c r="V1774" s="5">
        <f>Tabella1[[#This Row],[TOT. TEMPO POMERIGGIO]]+Tabella1[[#This Row],[TOT. TEMPO MATTINA]]</f>
        <v>0.16666666666666663</v>
      </c>
      <c r="W1774" s="7">
        <f>((HOUR(Tabella1[[#This Row],[TOT. ORE]])*60)+MINUTE(Tabella1[[#This Row],[TOT. ORE]]))</f>
        <v>240</v>
      </c>
      <c r="X1774">
        <v>15</v>
      </c>
      <c r="Y1774" s="6">
        <f>Tabella1[[#This Row],[TOT. MINUTI]]-Tabella1[[#This Row],[FERMO MACCHINA]]</f>
        <v>225</v>
      </c>
      <c r="Z1774" s="6">
        <f>ROUNDDOWN(Tabella1[[#This Row],[DIFFERENZA EFFETTIVA - SCARTI]]/Tabella1[[#This Row],[TEMPO EFFETTIVO]]*60,0)</f>
        <v>239</v>
      </c>
      <c r="AA1774" t="s">
        <v>555</v>
      </c>
    </row>
    <row r="1775" spans="1:27" x14ac:dyDescent="0.25">
      <c r="A1775" s="1">
        <v>44818</v>
      </c>
      <c r="B1775">
        <v>32</v>
      </c>
      <c r="C1775" s="6" t="str">
        <f>VLOOKUP(Tabella1[[#This Row],[COD. OPERATORE]],Tabella3[],2,FALSE)</f>
        <v>ALESSANDRA</v>
      </c>
      <c r="D1775" t="s">
        <v>56</v>
      </c>
      <c r="E1775" t="s">
        <v>540</v>
      </c>
      <c r="F1775" t="s">
        <v>64</v>
      </c>
      <c r="G1775" s="6" t="str">
        <f>VLOOKUP(Tabella1[[#This Row],[COD. MACCHINA]],Tabella35[],2,FALSE)</f>
        <v>MANUALE</v>
      </c>
      <c r="H1775">
        <v>1726</v>
      </c>
      <c r="I1775">
        <v>1925</v>
      </c>
      <c r="J1775" s="6">
        <f>Tabella1[[#This Row],[ASS. FINALI]]-Tabella1[[#This Row],[ASS.INIZIALI]]</f>
        <v>199</v>
      </c>
      <c r="K1775" t="s">
        <v>20</v>
      </c>
      <c r="M1775" s="6">
        <f>ROUNDDOWN(IF(Tabella1[[#This Row],[DOPPIO OPERATORE '[SI/NO']]]="SI",Tabella1[[#This Row],[DIFFERENZA]]/2,Tabella1[[#This Row],[DIFFERENZA]]),0)</f>
        <v>199</v>
      </c>
      <c r="O1775" s="6">
        <f>Tabella1[[#This Row],[DIFFERENZA EFFETTIVA SE DOPPIO OPERATORE]]-Tabella1[[#This Row],[SCARTI]]</f>
        <v>199</v>
      </c>
      <c r="P1775" s="4">
        <v>0.3923611111111111</v>
      </c>
      <c r="Q1775" s="4">
        <v>0.5</v>
      </c>
      <c r="R1775" s="5">
        <f>Tabella1[[#This Row],[ORA FINE MATTINA]]-Tabella1[[#This Row],[ORA INIZIO MATTINA]]</f>
        <v>0.1076388888888889</v>
      </c>
      <c r="S1775" s="4">
        <v>0.5625</v>
      </c>
      <c r="T1775" s="4">
        <v>0.59722222222222221</v>
      </c>
      <c r="U1775" s="5">
        <f>Tabella1[[#This Row],[ORA FINE POMERIGGIO]]-Tabella1[[#This Row],[ORA INIZIO POMERIGGIO]]</f>
        <v>3.472222222222221E-2</v>
      </c>
      <c r="V1775" s="5">
        <f>Tabella1[[#This Row],[TOT. TEMPO POMERIGGIO]]+Tabella1[[#This Row],[TOT. TEMPO MATTINA]]</f>
        <v>0.1423611111111111</v>
      </c>
      <c r="W1775" s="7">
        <f>((HOUR(Tabella1[[#This Row],[TOT. ORE]])*60)+MINUTE(Tabella1[[#This Row],[TOT. ORE]]))</f>
        <v>205</v>
      </c>
      <c r="Y1775" s="6">
        <f>Tabella1[[#This Row],[TOT. MINUTI]]-Tabella1[[#This Row],[FERMO MACCHINA]]</f>
        <v>205</v>
      </c>
      <c r="Z1775" s="6">
        <f>ROUNDDOWN(Tabella1[[#This Row],[DIFFERENZA EFFETTIVA - SCARTI]]/Tabella1[[#This Row],[TEMPO EFFETTIVO]]*60,0)</f>
        <v>58</v>
      </c>
      <c r="AA1775" t="s">
        <v>450</v>
      </c>
    </row>
    <row r="1776" spans="1:27" x14ac:dyDescent="0.25">
      <c r="A1776" s="1">
        <v>44818</v>
      </c>
      <c r="B1776">
        <v>32</v>
      </c>
      <c r="C1776" s="6" t="str">
        <f>VLOOKUP(Tabella1[[#This Row],[COD. OPERATORE]],Tabella3[],2,FALSE)</f>
        <v>ALESSANDRA</v>
      </c>
      <c r="D1776" t="s">
        <v>56</v>
      </c>
      <c r="E1776" t="s">
        <v>73</v>
      </c>
      <c r="F1776" t="s">
        <v>64</v>
      </c>
      <c r="G1776" s="6" t="str">
        <f>VLOOKUP(Tabella1[[#This Row],[COD. MACCHINA]],Tabella35[],2,FALSE)</f>
        <v>MANUALE</v>
      </c>
      <c r="H1776">
        <v>0</v>
      </c>
      <c r="I1776">
        <v>840</v>
      </c>
      <c r="J1776" s="6">
        <f>Tabella1[[#This Row],[ASS. FINALI]]-Tabella1[[#This Row],[ASS.INIZIALI]]</f>
        <v>840</v>
      </c>
      <c r="K1776" t="s">
        <v>58</v>
      </c>
      <c r="L1776">
        <v>2</v>
      </c>
      <c r="M1776" s="6">
        <f>ROUNDDOWN(IF(Tabella1[[#This Row],[DOPPIO OPERATORE '[SI/NO']]]="SI",Tabella1[[#This Row],[DIFFERENZA]]/2,Tabella1[[#This Row],[DIFFERENZA]]),0)</f>
        <v>420</v>
      </c>
      <c r="O1776" s="6">
        <f>Tabella1[[#This Row],[DIFFERENZA EFFETTIVA SE DOPPIO OPERATORE]]-Tabella1[[#This Row],[SCARTI]]</f>
        <v>420</v>
      </c>
      <c r="P1776" s="4">
        <v>0.59722222222222221</v>
      </c>
      <c r="Q1776" s="4">
        <v>0.72916666666666663</v>
      </c>
      <c r="R1776" s="5">
        <f>Tabella1[[#This Row],[ORA FINE MATTINA]]-Tabella1[[#This Row],[ORA INIZIO MATTINA]]</f>
        <v>0.13194444444444442</v>
      </c>
      <c r="S1776" s="4"/>
      <c r="T1776" s="4"/>
      <c r="U1776" s="5">
        <f>Tabella1[[#This Row],[ORA FINE POMERIGGIO]]-Tabella1[[#This Row],[ORA INIZIO POMERIGGIO]]</f>
        <v>0</v>
      </c>
      <c r="V1776" s="5">
        <f>Tabella1[[#This Row],[TOT. TEMPO POMERIGGIO]]+Tabella1[[#This Row],[TOT. TEMPO MATTINA]]</f>
        <v>0.13194444444444442</v>
      </c>
      <c r="W1776" s="7">
        <f>((HOUR(Tabella1[[#This Row],[TOT. ORE]])*60)+MINUTE(Tabella1[[#This Row],[TOT. ORE]]))</f>
        <v>190</v>
      </c>
      <c r="Y1776" s="6">
        <f>Tabella1[[#This Row],[TOT. MINUTI]]-Tabella1[[#This Row],[FERMO MACCHINA]]</f>
        <v>190</v>
      </c>
      <c r="Z1776" s="6">
        <f>ROUNDDOWN(Tabella1[[#This Row],[DIFFERENZA EFFETTIVA - SCARTI]]/Tabella1[[#This Row],[TEMPO EFFETTIVO]]*60,0)</f>
        <v>132</v>
      </c>
      <c r="AA1776" t="s">
        <v>450</v>
      </c>
    </row>
    <row r="1777" spans="1:27" x14ac:dyDescent="0.25">
      <c r="A1777" s="1">
        <v>44819</v>
      </c>
      <c r="B1777">
        <v>32</v>
      </c>
      <c r="C1777" s="6" t="str">
        <f>VLOOKUP(Tabella1[[#This Row],[COD. OPERATORE]],Tabella3[],2,FALSE)</f>
        <v>ALESSANDRA</v>
      </c>
      <c r="D1777" t="s">
        <v>56</v>
      </c>
      <c r="E1777" t="s">
        <v>73</v>
      </c>
      <c r="F1777" t="s">
        <v>64</v>
      </c>
      <c r="G1777" s="6" t="str">
        <f>VLOOKUP(Tabella1[[#This Row],[COD. MACCHINA]],Tabella35[],2,FALSE)</f>
        <v>MANUALE</v>
      </c>
      <c r="H1777">
        <v>0</v>
      </c>
      <c r="I1777">
        <v>500</v>
      </c>
      <c r="J1777" s="6">
        <f>Tabella1[[#This Row],[ASS. FINALI]]-Tabella1[[#This Row],[ASS.INIZIALI]]</f>
        <v>500</v>
      </c>
      <c r="K1777" t="s">
        <v>20</v>
      </c>
      <c r="M1777" s="6">
        <f>ROUNDDOWN(IF(Tabella1[[#This Row],[DOPPIO OPERATORE '[SI/NO']]]="SI",Tabella1[[#This Row],[DIFFERENZA]]/2,Tabella1[[#This Row],[DIFFERENZA]]),0)</f>
        <v>500</v>
      </c>
      <c r="O1777" s="6">
        <f>Tabella1[[#This Row],[DIFFERENZA EFFETTIVA SE DOPPIO OPERATORE]]-Tabella1[[#This Row],[SCARTI]]</f>
        <v>500</v>
      </c>
      <c r="P1777" s="4">
        <v>0.36805555555555558</v>
      </c>
      <c r="Q1777" s="4">
        <v>0.4375</v>
      </c>
      <c r="R1777" s="5">
        <f>Tabella1[[#This Row],[ORA FINE MATTINA]]-Tabella1[[#This Row],[ORA INIZIO MATTINA]]</f>
        <v>6.944444444444442E-2</v>
      </c>
      <c r="S1777" s="4"/>
      <c r="T1777" s="4"/>
      <c r="U1777" s="5">
        <f>Tabella1[[#This Row],[ORA FINE POMERIGGIO]]-Tabella1[[#This Row],[ORA INIZIO POMERIGGIO]]</f>
        <v>0</v>
      </c>
      <c r="V1777" s="5">
        <f>Tabella1[[#This Row],[TOT. TEMPO POMERIGGIO]]+Tabella1[[#This Row],[TOT. TEMPO MATTINA]]</f>
        <v>6.944444444444442E-2</v>
      </c>
      <c r="W1777" s="7">
        <f>((HOUR(Tabella1[[#This Row],[TOT. ORE]])*60)+MINUTE(Tabella1[[#This Row],[TOT. ORE]]))</f>
        <v>100</v>
      </c>
      <c r="Y1777" s="6">
        <f>Tabella1[[#This Row],[TOT. MINUTI]]-Tabella1[[#This Row],[FERMO MACCHINA]]</f>
        <v>100</v>
      </c>
      <c r="Z1777" s="6">
        <f>ROUNDDOWN(Tabella1[[#This Row],[DIFFERENZA EFFETTIVA - SCARTI]]/Tabella1[[#This Row],[TEMPO EFFETTIVO]]*60,0)</f>
        <v>300</v>
      </c>
      <c r="AA1777" t="s">
        <v>202</v>
      </c>
    </row>
    <row r="1778" spans="1:27" x14ac:dyDescent="0.25">
      <c r="A1778" s="1">
        <v>44819</v>
      </c>
      <c r="B1778">
        <v>32</v>
      </c>
      <c r="C1778" s="6" t="str">
        <f>VLOOKUP(Tabella1[[#This Row],[COD. OPERATORE]],Tabella3[],2,FALSE)</f>
        <v>ALESSANDRA</v>
      </c>
      <c r="D1778" t="s">
        <v>56</v>
      </c>
      <c r="E1778" t="s">
        <v>71</v>
      </c>
      <c r="F1778" t="s">
        <v>64</v>
      </c>
      <c r="G1778" s="6" t="str">
        <f>VLOOKUP(Tabella1[[#This Row],[COD. MACCHINA]],Tabella35[],2,FALSE)</f>
        <v>MANUALE</v>
      </c>
      <c r="H1778">
        <v>0</v>
      </c>
      <c r="I1778">
        <v>220</v>
      </c>
      <c r="J1778" s="6">
        <f>Tabella1[[#This Row],[ASS. FINALI]]-Tabella1[[#This Row],[ASS.INIZIALI]]</f>
        <v>220</v>
      </c>
      <c r="K1778" t="s">
        <v>58</v>
      </c>
      <c r="L1778">
        <v>1</v>
      </c>
      <c r="M1778" s="6">
        <f>ROUNDDOWN(IF(Tabella1[[#This Row],[DOPPIO OPERATORE '[SI/NO']]]="SI",Tabella1[[#This Row],[DIFFERENZA]]/2,Tabella1[[#This Row],[DIFFERENZA]]),0)</f>
        <v>110</v>
      </c>
      <c r="O1778" s="6">
        <f>Tabella1[[#This Row],[DIFFERENZA EFFETTIVA SE DOPPIO OPERATORE]]-Tabella1[[#This Row],[SCARTI]]</f>
        <v>110</v>
      </c>
      <c r="P1778" s="4">
        <v>0.68055555555555547</v>
      </c>
      <c r="Q1778" s="4">
        <v>0.72916666666666663</v>
      </c>
      <c r="R1778" s="5">
        <f>Tabella1[[#This Row],[ORA FINE MATTINA]]-Tabella1[[#This Row],[ORA INIZIO MATTINA]]</f>
        <v>4.861111111111116E-2</v>
      </c>
      <c r="S1778" s="4"/>
      <c r="T1778" s="4"/>
      <c r="U1778" s="5">
        <f>Tabella1[[#This Row],[ORA FINE POMERIGGIO]]-Tabella1[[#This Row],[ORA INIZIO POMERIGGIO]]</f>
        <v>0</v>
      </c>
      <c r="V1778" s="5">
        <f>Tabella1[[#This Row],[TOT. TEMPO POMERIGGIO]]+Tabella1[[#This Row],[TOT. TEMPO MATTINA]]</f>
        <v>4.861111111111116E-2</v>
      </c>
      <c r="W1778" s="7">
        <f>((HOUR(Tabella1[[#This Row],[TOT. ORE]])*60)+MINUTE(Tabella1[[#This Row],[TOT. ORE]]))</f>
        <v>70</v>
      </c>
      <c r="Y1778" s="6">
        <f>Tabella1[[#This Row],[TOT. MINUTI]]-Tabella1[[#This Row],[FERMO MACCHINA]]</f>
        <v>70</v>
      </c>
      <c r="Z1778" s="6">
        <f>ROUNDDOWN(Tabella1[[#This Row],[DIFFERENZA EFFETTIVA - SCARTI]]/Tabella1[[#This Row],[TEMPO EFFETTIVO]]*60,0)</f>
        <v>94</v>
      </c>
      <c r="AA1778" t="s">
        <v>450</v>
      </c>
    </row>
    <row r="1779" spans="1:27" x14ac:dyDescent="0.25">
      <c r="A1779" s="1">
        <v>44820</v>
      </c>
      <c r="B1779">
        <v>32</v>
      </c>
      <c r="C1779" s="6" t="str">
        <f>VLOOKUP(Tabella1[[#This Row],[COD. OPERATORE]],Tabella3[],2,FALSE)</f>
        <v>ALESSANDRA</v>
      </c>
      <c r="D1779" t="s">
        <v>56</v>
      </c>
      <c r="E1779" t="s">
        <v>71</v>
      </c>
      <c r="F1779" t="s">
        <v>64</v>
      </c>
      <c r="G1779" s="6" t="str">
        <f>VLOOKUP(Tabella1[[#This Row],[COD. MACCHINA]],Tabella35[],2,FALSE)</f>
        <v>MANUALE</v>
      </c>
      <c r="H1779">
        <v>720</v>
      </c>
      <c r="I1779">
        <v>1014</v>
      </c>
      <c r="J1779" s="6">
        <f>Tabella1[[#This Row],[ASS. FINALI]]-Tabella1[[#This Row],[ASS.INIZIALI]]</f>
        <v>294</v>
      </c>
      <c r="K1779" t="s">
        <v>20</v>
      </c>
      <c r="M1779" s="6">
        <f>ROUNDDOWN(IF(Tabella1[[#This Row],[DOPPIO OPERATORE '[SI/NO']]]="SI",Tabella1[[#This Row],[DIFFERENZA]]/2,Tabella1[[#This Row],[DIFFERENZA]]),0)</f>
        <v>294</v>
      </c>
      <c r="O1779" s="6">
        <f>Tabella1[[#This Row],[DIFFERENZA EFFETTIVA SE DOPPIO OPERATORE]]-Tabella1[[#This Row],[SCARTI]]</f>
        <v>294</v>
      </c>
      <c r="P1779" s="4">
        <v>0.65972222222222221</v>
      </c>
      <c r="Q1779" s="4">
        <v>0.72916666666666663</v>
      </c>
      <c r="R1779" s="5">
        <f>Tabella1[[#This Row],[ORA FINE MATTINA]]-Tabella1[[#This Row],[ORA INIZIO MATTINA]]</f>
        <v>6.944444444444442E-2</v>
      </c>
      <c r="S1779" s="4"/>
      <c r="T1779" s="4"/>
      <c r="U1779" s="5">
        <f>Tabella1[[#This Row],[ORA FINE POMERIGGIO]]-Tabella1[[#This Row],[ORA INIZIO POMERIGGIO]]</f>
        <v>0</v>
      </c>
      <c r="V1779" s="5">
        <f>Tabella1[[#This Row],[TOT. TEMPO POMERIGGIO]]+Tabella1[[#This Row],[TOT. TEMPO MATTINA]]</f>
        <v>6.944444444444442E-2</v>
      </c>
      <c r="W1779" s="7">
        <f>((HOUR(Tabella1[[#This Row],[TOT. ORE]])*60)+MINUTE(Tabella1[[#This Row],[TOT. ORE]]))</f>
        <v>100</v>
      </c>
      <c r="Y1779" s="6">
        <f>Tabella1[[#This Row],[TOT. MINUTI]]-Tabella1[[#This Row],[FERMO MACCHINA]]</f>
        <v>100</v>
      </c>
      <c r="Z1779" s="6">
        <f>ROUNDDOWN(Tabella1[[#This Row],[DIFFERENZA EFFETTIVA - SCARTI]]/Tabella1[[#This Row],[TEMPO EFFETTIVO]]*60,0)</f>
        <v>176</v>
      </c>
      <c r="AA1779" t="s">
        <v>450</v>
      </c>
    </row>
    <row r="1780" spans="1:27" x14ac:dyDescent="0.25">
      <c r="A1780" s="1">
        <v>44825</v>
      </c>
      <c r="B1780">
        <v>2</v>
      </c>
      <c r="C1780" s="6" t="str">
        <f>VLOOKUP(Tabella1[[#This Row],[COD. OPERATORE]],Tabella3[],2,FALSE)</f>
        <v>DAVIDE</v>
      </c>
      <c r="D1780" t="s">
        <v>56</v>
      </c>
      <c r="E1780" t="s">
        <v>556</v>
      </c>
      <c r="F1780" t="s">
        <v>64</v>
      </c>
      <c r="G1780" s="6" t="str">
        <f>VLOOKUP(Tabella1[[#This Row],[COD. MACCHINA]],Tabella35[],2,FALSE)</f>
        <v>MANUALE</v>
      </c>
      <c r="H1780">
        <v>0</v>
      </c>
      <c r="I1780">
        <v>250</v>
      </c>
      <c r="J1780" s="6">
        <f>Tabella1[[#This Row],[ASS. FINALI]]-Tabella1[[#This Row],[ASS.INIZIALI]]</f>
        <v>250</v>
      </c>
      <c r="K1780" t="s">
        <v>58</v>
      </c>
      <c r="L1780">
        <v>33</v>
      </c>
      <c r="M1780" s="6">
        <f>ROUNDDOWN(IF(Tabella1[[#This Row],[DOPPIO OPERATORE '[SI/NO']]]="SI",Tabella1[[#This Row],[DIFFERENZA]]/2,Tabella1[[#This Row],[DIFFERENZA]]),0)</f>
        <v>125</v>
      </c>
      <c r="O1780" s="6">
        <f>Tabella1[[#This Row],[DIFFERENZA EFFETTIVA SE DOPPIO OPERATORE]]-Tabella1[[#This Row],[SCARTI]]</f>
        <v>125</v>
      </c>
      <c r="P1780" s="4">
        <v>0.44791666666666669</v>
      </c>
      <c r="Q1780" s="4">
        <v>0.5</v>
      </c>
      <c r="R1780" s="5">
        <f>Tabella1[[#This Row],[ORA FINE MATTINA]]-Tabella1[[#This Row],[ORA INIZIO MATTINA]]</f>
        <v>5.2083333333333315E-2</v>
      </c>
      <c r="S1780" s="4"/>
      <c r="T1780" s="4"/>
      <c r="U1780" s="5">
        <f>Tabella1[[#This Row],[ORA FINE POMERIGGIO]]-Tabella1[[#This Row],[ORA INIZIO POMERIGGIO]]</f>
        <v>0</v>
      </c>
      <c r="V1780" s="5">
        <f>Tabella1[[#This Row],[TOT. TEMPO POMERIGGIO]]+Tabella1[[#This Row],[TOT. TEMPO MATTINA]]</f>
        <v>5.2083333333333315E-2</v>
      </c>
      <c r="W1780" s="7">
        <f>((HOUR(Tabella1[[#This Row],[TOT. ORE]])*60)+MINUTE(Tabella1[[#This Row],[TOT. ORE]]))</f>
        <v>75</v>
      </c>
      <c r="Y1780" s="6">
        <f>Tabella1[[#This Row],[TOT. MINUTI]]-Tabella1[[#This Row],[FERMO MACCHINA]]</f>
        <v>75</v>
      </c>
      <c r="Z1780" s="6">
        <f>ROUNDDOWN(Tabella1[[#This Row],[DIFFERENZA EFFETTIVA - SCARTI]]/Tabella1[[#This Row],[TEMPO EFFETTIVO]]*60,0)</f>
        <v>100</v>
      </c>
    </row>
    <row r="1781" spans="1:27" x14ac:dyDescent="0.25">
      <c r="A1781" s="1">
        <v>44825</v>
      </c>
      <c r="B1781">
        <v>2</v>
      </c>
      <c r="C1781" s="6" t="str">
        <f>VLOOKUP(Tabella1[[#This Row],[COD. OPERATORE]],Tabella3[],2,FALSE)</f>
        <v>DAVIDE</v>
      </c>
      <c r="D1781" t="s">
        <v>56</v>
      </c>
      <c r="E1781" t="s">
        <v>111</v>
      </c>
      <c r="F1781" t="s">
        <v>64</v>
      </c>
      <c r="G1781" s="6" t="str">
        <f>VLOOKUP(Tabella1[[#This Row],[COD. MACCHINA]],Tabella35[],2,FALSE)</f>
        <v>MANUALE</v>
      </c>
      <c r="H1781">
        <v>0</v>
      </c>
      <c r="I1781">
        <v>500</v>
      </c>
      <c r="J1781" s="6">
        <f>Tabella1[[#This Row],[ASS. FINALI]]-Tabella1[[#This Row],[ASS.INIZIALI]]</f>
        <v>500</v>
      </c>
      <c r="K1781" t="s">
        <v>58</v>
      </c>
      <c r="L1781">
        <v>33</v>
      </c>
      <c r="M1781" s="6">
        <f>ROUNDDOWN(IF(Tabella1[[#This Row],[DOPPIO OPERATORE '[SI/NO']]]="SI",Tabella1[[#This Row],[DIFFERENZA]]/2,Tabella1[[#This Row],[DIFFERENZA]]),0)</f>
        <v>250</v>
      </c>
      <c r="O1781" s="6">
        <f>Tabella1[[#This Row],[DIFFERENZA EFFETTIVA SE DOPPIO OPERATORE]]-Tabella1[[#This Row],[SCARTI]]</f>
        <v>250</v>
      </c>
      <c r="P1781" s="4">
        <v>0.58333333333333337</v>
      </c>
      <c r="Q1781" s="4">
        <v>0.65625</v>
      </c>
      <c r="R1781" s="5">
        <f>Tabella1[[#This Row],[ORA FINE MATTINA]]-Tabella1[[#This Row],[ORA INIZIO MATTINA]]</f>
        <v>7.291666666666663E-2</v>
      </c>
      <c r="S1781" s="4"/>
      <c r="T1781" s="4"/>
      <c r="U1781" s="5">
        <f>Tabella1[[#This Row],[ORA FINE POMERIGGIO]]-Tabella1[[#This Row],[ORA INIZIO POMERIGGIO]]</f>
        <v>0</v>
      </c>
      <c r="V1781" s="5">
        <f>Tabella1[[#This Row],[TOT. TEMPO POMERIGGIO]]+Tabella1[[#This Row],[TOT. TEMPO MATTINA]]</f>
        <v>7.291666666666663E-2</v>
      </c>
      <c r="W1781" s="7">
        <f>((HOUR(Tabella1[[#This Row],[TOT. ORE]])*60)+MINUTE(Tabella1[[#This Row],[TOT. ORE]]))</f>
        <v>105</v>
      </c>
      <c r="Y1781" s="6">
        <f>Tabella1[[#This Row],[TOT. MINUTI]]-Tabella1[[#This Row],[FERMO MACCHINA]]</f>
        <v>105</v>
      </c>
      <c r="Z1781" s="6">
        <f>ROUNDDOWN(Tabella1[[#This Row],[DIFFERENZA EFFETTIVA - SCARTI]]/Tabella1[[#This Row],[TEMPO EFFETTIVO]]*60,0)</f>
        <v>142</v>
      </c>
    </row>
    <row r="1782" spans="1:27" x14ac:dyDescent="0.25">
      <c r="A1782" s="1">
        <v>44825</v>
      </c>
      <c r="B1782">
        <v>2</v>
      </c>
      <c r="C1782" s="6" t="str">
        <f>VLOOKUP(Tabella1[[#This Row],[COD. OPERATORE]],Tabella3[],2,FALSE)</f>
        <v>DAVIDE</v>
      </c>
      <c r="D1782" t="s">
        <v>56</v>
      </c>
      <c r="E1782" t="s">
        <v>556</v>
      </c>
      <c r="F1782" t="s">
        <v>64</v>
      </c>
      <c r="G1782" s="6" t="str">
        <f>VLOOKUP(Tabella1[[#This Row],[COD. MACCHINA]],Tabella35[],2,FALSE)</f>
        <v>MANUALE</v>
      </c>
      <c r="H1782">
        <v>0</v>
      </c>
      <c r="I1782">
        <v>250</v>
      </c>
      <c r="J1782" s="6">
        <f>Tabella1[[#This Row],[ASS. FINALI]]-Tabella1[[#This Row],[ASS.INIZIALI]]</f>
        <v>250</v>
      </c>
      <c r="K1782" t="s">
        <v>58</v>
      </c>
      <c r="L1782">
        <v>33</v>
      </c>
      <c r="M1782" s="6">
        <f>ROUNDDOWN(IF(Tabella1[[#This Row],[DOPPIO OPERATORE '[SI/NO']]]="SI",Tabella1[[#This Row],[DIFFERENZA]]/2,Tabella1[[#This Row],[DIFFERENZA]]),0)</f>
        <v>125</v>
      </c>
      <c r="O1782" s="6">
        <f>Tabella1[[#This Row],[DIFFERENZA EFFETTIVA SE DOPPIO OPERATORE]]-Tabella1[[#This Row],[SCARTI]]</f>
        <v>125</v>
      </c>
      <c r="P1782" s="4">
        <v>0.65625</v>
      </c>
      <c r="Q1782" s="4">
        <v>0.67708333333333337</v>
      </c>
      <c r="R1782" s="5">
        <f>Tabella1[[#This Row],[ORA FINE MATTINA]]-Tabella1[[#This Row],[ORA INIZIO MATTINA]]</f>
        <v>2.083333333333337E-2</v>
      </c>
      <c r="S1782" s="4"/>
      <c r="T1782" s="4"/>
      <c r="U1782" s="5">
        <f>Tabella1[[#This Row],[ORA FINE POMERIGGIO]]-Tabella1[[#This Row],[ORA INIZIO POMERIGGIO]]</f>
        <v>0</v>
      </c>
      <c r="V1782" s="5">
        <f>Tabella1[[#This Row],[TOT. TEMPO POMERIGGIO]]+Tabella1[[#This Row],[TOT. TEMPO MATTINA]]</f>
        <v>2.083333333333337E-2</v>
      </c>
      <c r="W1782" s="7">
        <f>((HOUR(Tabella1[[#This Row],[TOT. ORE]])*60)+MINUTE(Tabella1[[#This Row],[TOT. ORE]]))</f>
        <v>30</v>
      </c>
      <c r="Y1782" s="6">
        <f>Tabella1[[#This Row],[TOT. MINUTI]]-Tabella1[[#This Row],[FERMO MACCHINA]]</f>
        <v>30</v>
      </c>
      <c r="Z1782" s="6">
        <f>ROUNDDOWN(Tabella1[[#This Row],[DIFFERENZA EFFETTIVA - SCARTI]]/Tabella1[[#This Row],[TEMPO EFFETTIVO]]*60,0)</f>
        <v>250</v>
      </c>
    </row>
    <row r="1783" spans="1:27" x14ac:dyDescent="0.25">
      <c r="A1783" s="1">
        <v>44825</v>
      </c>
      <c r="B1783">
        <v>2</v>
      </c>
      <c r="C1783" s="6" t="str">
        <f>VLOOKUP(Tabella1[[#This Row],[COD. OPERATORE]],Tabella3[],2,FALSE)</f>
        <v>DAVIDE</v>
      </c>
      <c r="D1783" t="s">
        <v>56</v>
      </c>
      <c r="E1783" t="s">
        <v>340</v>
      </c>
      <c r="F1783" t="s">
        <v>64</v>
      </c>
      <c r="G1783" s="6" t="str">
        <f>VLOOKUP(Tabella1[[#This Row],[COD. MACCHINA]],Tabella35[],2,FALSE)</f>
        <v>MANUALE</v>
      </c>
      <c r="H1783">
        <v>0</v>
      </c>
      <c r="I1783">
        <v>260</v>
      </c>
      <c r="J1783" s="6">
        <f>Tabella1[[#This Row],[ASS. FINALI]]-Tabella1[[#This Row],[ASS.INIZIALI]]</f>
        <v>260</v>
      </c>
      <c r="K1783" t="s">
        <v>58</v>
      </c>
      <c r="L1783">
        <v>33</v>
      </c>
      <c r="M1783" s="6">
        <f>ROUNDDOWN(IF(Tabella1[[#This Row],[DOPPIO OPERATORE '[SI/NO']]]="SI",Tabella1[[#This Row],[DIFFERENZA]]/2,Tabella1[[#This Row],[DIFFERENZA]]),0)</f>
        <v>130</v>
      </c>
      <c r="O1783" s="6">
        <f>Tabella1[[#This Row],[DIFFERENZA EFFETTIVA SE DOPPIO OPERATORE]]-Tabella1[[#This Row],[SCARTI]]</f>
        <v>130</v>
      </c>
      <c r="P1783" s="4">
        <v>0.67708333333333337</v>
      </c>
      <c r="Q1783" s="4">
        <v>0.75</v>
      </c>
      <c r="R1783" s="5">
        <f>Tabella1[[#This Row],[ORA FINE MATTINA]]-Tabella1[[#This Row],[ORA INIZIO MATTINA]]</f>
        <v>7.291666666666663E-2</v>
      </c>
      <c r="S1783" s="4"/>
      <c r="T1783" s="4"/>
      <c r="U1783" s="5">
        <f>Tabella1[[#This Row],[ORA FINE POMERIGGIO]]-Tabella1[[#This Row],[ORA INIZIO POMERIGGIO]]</f>
        <v>0</v>
      </c>
      <c r="V1783" s="5">
        <f>Tabella1[[#This Row],[TOT. TEMPO POMERIGGIO]]+Tabella1[[#This Row],[TOT. TEMPO MATTINA]]</f>
        <v>7.291666666666663E-2</v>
      </c>
      <c r="W1783" s="7">
        <f>((HOUR(Tabella1[[#This Row],[TOT. ORE]])*60)+MINUTE(Tabella1[[#This Row],[TOT. ORE]]))</f>
        <v>105</v>
      </c>
      <c r="Y1783" s="6">
        <f>Tabella1[[#This Row],[TOT. MINUTI]]-Tabella1[[#This Row],[FERMO MACCHINA]]</f>
        <v>105</v>
      </c>
      <c r="Z1783" s="6">
        <f>ROUNDDOWN(Tabella1[[#This Row],[DIFFERENZA EFFETTIVA - SCARTI]]/Tabella1[[#This Row],[TEMPO EFFETTIVO]]*60,0)</f>
        <v>74</v>
      </c>
    </row>
    <row r="1784" spans="1:27" x14ac:dyDescent="0.25">
      <c r="A1784" s="1">
        <v>44826</v>
      </c>
      <c r="B1784">
        <v>2</v>
      </c>
      <c r="C1784" s="6" t="str">
        <f>VLOOKUP(Tabella1[[#This Row],[COD. OPERATORE]],Tabella3[],2,FALSE)</f>
        <v>DAVIDE</v>
      </c>
      <c r="D1784" t="s">
        <v>262</v>
      </c>
      <c r="E1784" t="s">
        <v>503</v>
      </c>
      <c r="F1784" t="s">
        <v>64</v>
      </c>
      <c r="G1784" s="6" t="str">
        <f>VLOOKUP(Tabella1[[#This Row],[COD. MACCHINA]],Tabella35[],2,FALSE)</f>
        <v>MANUALE</v>
      </c>
      <c r="H1784">
        <v>0</v>
      </c>
      <c r="I1784">
        <v>750</v>
      </c>
      <c r="J1784" s="6">
        <f>Tabella1[[#This Row],[ASS. FINALI]]-Tabella1[[#This Row],[ASS.INIZIALI]]</f>
        <v>750</v>
      </c>
      <c r="K1784" t="s">
        <v>20</v>
      </c>
      <c r="M1784" s="6">
        <f>ROUNDDOWN(IF(Tabella1[[#This Row],[DOPPIO OPERATORE '[SI/NO']]]="SI",Tabella1[[#This Row],[DIFFERENZA]]/2,Tabella1[[#This Row],[DIFFERENZA]]),0)</f>
        <v>750</v>
      </c>
      <c r="O1784" s="6">
        <f>Tabella1[[#This Row],[DIFFERENZA EFFETTIVA SE DOPPIO OPERATORE]]-Tabella1[[#This Row],[SCARTI]]</f>
        <v>750</v>
      </c>
      <c r="P1784" s="4">
        <v>0.58333333333333337</v>
      </c>
      <c r="Q1784" s="4">
        <v>0.75</v>
      </c>
      <c r="R1784" s="5">
        <f>Tabella1[[#This Row],[ORA FINE MATTINA]]-Tabella1[[#This Row],[ORA INIZIO MATTINA]]</f>
        <v>0.16666666666666663</v>
      </c>
      <c r="S1784" s="4"/>
      <c r="T1784" s="4"/>
      <c r="U1784" s="5">
        <f>Tabella1[[#This Row],[ORA FINE POMERIGGIO]]-Tabella1[[#This Row],[ORA INIZIO POMERIGGIO]]</f>
        <v>0</v>
      </c>
      <c r="V1784" s="5">
        <f>Tabella1[[#This Row],[TOT. TEMPO POMERIGGIO]]+Tabella1[[#This Row],[TOT. TEMPO MATTINA]]</f>
        <v>0.16666666666666663</v>
      </c>
      <c r="W1784" s="7">
        <f>((HOUR(Tabella1[[#This Row],[TOT. ORE]])*60)+MINUTE(Tabella1[[#This Row],[TOT. ORE]]))</f>
        <v>240</v>
      </c>
      <c r="Y1784" s="6">
        <f>Tabella1[[#This Row],[TOT. MINUTI]]-Tabella1[[#This Row],[FERMO MACCHINA]]</f>
        <v>240</v>
      </c>
      <c r="Z1784" s="6">
        <f>ROUNDDOWN(Tabella1[[#This Row],[DIFFERENZA EFFETTIVA - SCARTI]]/Tabella1[[#This Row],[TEMPO EFFETTIVO]]*60,0)</f>
        <v>187</v>
      </c>
      <c r="AA1784" t="s">
        <v>537</v>
      </c>
    </row>
    <row r="1785" spans="1:27" x14ac:dyDescent="0.25">
      <c r="A1785" s="1">
        <v>44827</v>
      </c>
      <c r="B1785">
        <v>2</v>
      </c>
      <c r="C1785" s="6" t="str">
        <f>VLOOKUP(Tabella1[[#This Row],[COD. OPERATORE]],Tabella3[],2,FALSE)</f>
        <v>DAVIDE</v>
      </c>
      <c r="D1785" t="s">
        <v>262</v>
      </c>
      <c r="E1785" t="s">
        <v>503</v>
      </c>
      <c r="F1785" t="s">
        <v>64</v>
      </c>
      <c r="G1785" s="6" t="str">
        <f>VLOOKUP(Tabella1[[#This Row],[COD. MACCHINA]],Tabella35[],2,FALSE)</f>
        <v>MANUALE</v>
      </c>
      <c r="H1785">
        <v>0</v>
      </c>
      <c r="I1785">
        <v>400</v>
      </c>
      <c r="J1785" s="6">
        <f>Tabella1[[#This Row],[ASS. FINALI]]-Tabella1[[#This Row],[ASS.INIZIALI]]</f>
        <v>400</v>
      </c>
      <c r="K1785" t="s">
        <v>20</v>
      </c>
      <c r="M1785" s="6">
        <f>ROUNDDOWN(IF(Tabella1[[#This Row],[DOPPIO OPERATORE '[SI/NO']]]="SI",Tabella1[[#This Row],[DIFFERENZA]]/2,Tabella1[[#This Row],[DIFFERENZA]]),0)</f>
        <v>400</v>
      </c>
      <c r="O1785" s="6">
        <f>Tabella1[[#This Row],[DIFFERENZA EFFETTIVA SE DOPPIO OPERATORE]]-Tabella1[[#This Row],[SCARTI]]</f>
        <v>400</v>
      </c>
      <c r="P1785" s="4">
        <v>0.33333333333333331</v>
      </c>
      <c r="Q1785" s="4">
        <v>0.40625</v>
      </c>
      <c r="R1785" s="5">
        <f>Tabella1[[#This Row],[ORA FINE MATTINA]]-Tabella1[[#This Row],[ORA INIZIO MATTINA]]</f>
        <v>7.2916666666666685E-2</v>
      </c>
      <c r="S1785" s="4"/>
      <c r="T1785" s="4"/>
      <c r="U1785" s="5">
        <f>Tabella1[[#This Row],[ORA FINE POMERIGGIO]]-Tabella1[[#This Row],[ORA INIZIO POMERIGGIO]]</f>
        <v>0</v>
      </c>
      <c r="V1785" s="5">
        <f>Tabella1[[#This Row],[TOT. TEMPO POMERIGGIO]]+Tabella1[[#This Row],[TOT. TEMPO MATTINA]]</f>
        <v>7.2916666666666685E-2</v>
      </c>
      <c r="W1785" s="7">
        <f>((HOUR(Tabella1[[#This Row],[TOT. ORE]])*60)+MINUTE(Tabella1[[#This Row],[TOT. ORE]]))</f>
        <v>105</v>
      </c>
      <c r="Y1785" s="6">
        <f>Tabella1[[#This Row],[TOT. MINUTI]]-Tabella1[[#This Row],[FERMO MACCHINA]]</f>
        <v>105</v>
      </c>
      <c r="Z1785" s="6">
        <f>ROUNDDOWN(Tabella1[[#This Row],[DIFFERENZA EFFETTIVA - SCARTI]]/Tabella1[[#This Row],[TEMPO EFFETTIVO]]*60,0)</f>
        <v>228</v>
      </c>
    </row>
    <row r="1786" spans="1:27" x14ac:dyDescent="0.25">
      <c r="A1786" s="1">
        <v>44827</v>
      </c>
      <c r="B1786">
        <v>2</v>
      </c>
      <c r="C1786" s="6" t="str">
        <f>VLOOKUP(Tabella1[[#This Row],[COD. OPERATORE]],Tabella3[],2,FALSE)</f>
        <v>DAVIDE</v>
      </c>
      <c r="D1786" t="s">
        <v>262</v>
      </c>
      <c r="E1786" t="s">
        <v>503</v>
      </c>
      <c r="F1786" t="s">
        <v>64</v>
      </c>
      <c r="G1786" s="6" t="str">
        <f>VLOOKUP(Tabella1[[#This Row],[COD. MACCHINA]],Tabella35[],2,FALSE)</f>
        <v>MANUALE</v>
      </c>
      <c r="H1786">
        <v>0</v>
      </c>
      <c r="I1786">
        <v>150</v>
      </c>
      <c r="J1786" s="6">
        <f>Tabella1[[#This Row],[ASS. FINALI]]-Tabella1[[#This Row],[ASS.INIZIALI]]</f>
        <v>150</v>
      </c>
      <c r="K1786" t="s">
        <v>20</v>
      </c>
      <c r="M1786" s="6">
        <f>ROUNDDOWN(IF(Tabella1[[#This Row],[DOPPIO OPERATORE '[SI/NO']]]="SI",Tabella1[[#This Row],[DIFFERENZA]]/2,Tabella1[[#This Row],[DIFFERENZA]]),0)</f>
        <v>150</v>
      </c>
      <c r="O1786" s="6">
        <f>Tabella1[[#This Row],[DIFFERENZA EFFETTIVA SE DOPPIO OPERATORE]]-Tabella1[[#This Row],[SCARTI]]</f>
        <v>150</v>
      </c>
      <c r="P1786" s="4">
        <v>0.40625</v>
      </c>
      <c r="Q1786" s="4">
        <v>0.5</v>
      </c>
      <c r="R1786" s="5">
        <f>Tabella1[[#This Row],[ORA FINE MATTINA]]-Tabella1[[#This Row],[ORA INIZIO MATTINA]]</f>
        <v>9.375E-2</v>
      </c>
      <c r="S1786" s="4"/>
      <c r="T1786" s="4"/>
      <c r="U1786" s="5">
        <f>Tabella1[[#This Row],[ORA FINE POMERIGGIO]]-Tabella1[[#This Row],[ORA INIZIO POMERIGGIO]]</f>
        <v>0</v>
      </c>
      <c r="V1786" s="5">
        <f>Tabella1[[#This Row],[TOT. TEMPO POMERIGGIO]]+Tabella1[[#This Row],[TOT. TEMPO MATTINA]]</f>
        <v>9.375E-2</v>
      </c>
      <c r="W1786" s="7">
        <f>((HOUR(Tabella1[[#This Row],[TOT. ORE]])*60)+MINUTE(Tabella1[[#This Row],[TOT. ORE]]))</f>
        <v>135</v>
      </c>
      <c r="Y1786" s="6">
        <f>Tabella1[[#This Row],[TOT. MINUTI]]-Tabella1[[#This Row],[FERMO MACCHINA]]</f>
        <v>135</v>
      </c>
      <c r="Z1786" s="6">
        <f>ROUNDDOWN(Tabella1[[#This Row],[DIFFERENZA EFFETTIVA - SCARTI]]/Tabella1[[#This Row],[TEMPO EFFETTIVO]]*60,0)</f>
        <v>66</v>
      </c>
    </row>
    <row r="1787" spans="1:27" x14ac:dyDescent="0.25">
      <c r="A1787" s="1">
        <v>44825</v>
      </c>
      <c r="B1787">
        <v>1</v>
      </c>
      <c r="C1787" s="6" t="str">
        <f>VLOOKUP(Tabella1[[#This Row],[COD. OPERATORE]],Tabella3[],2,FALSE)</f>
        <v>ROBY</v>
      </c>
      <c r="D1787" t="s">
        <v>56</v>
      </c>
      <c r="E1787" t="s">
        <v>557</v>
      </c>
      <c r="F1787" t="s">
        <v>64</v>
      </c>
      <c r="G1787" s="6" t="str">
        <f>VLOOKUP(Tabella1[[#This Row],[COD. MACCHINA]],Tabella35[],2,FALSE)</f>
        <v>MANUALE</v>
      </c>
      <c r="H1787">
        <v>0</v>
      </c>
      <c r="I1787">
        <v>2750</v>
      </c>
      <c r="J1787" s="6">
        <f>Tabella1[[#This Row],[ASS. FINALI]]-Tabella1[[#This Row],[ASS.INIZIALI]]</f>
        <v>2750</v>
      </c>
      <c r="K1787" t="s">
        <v>20</v>
      </c>
      <c r="M1787" s="6">
        <f>ROUNDDOWN(IF(Tabella1[[#This Row],[DOPPIO OPERATORE '[SI/NO']]]="SI",Tabella1[[#This Row],[DIFFERENZA]]/2,Tabella1[[#This Row],[DIFFERENZA]]),0)</f>
        <v>2750</v>
      </c>
      <c r="O1787" s="6">
        <f>Tabella1[[#This Row],[DIFFERENZA EFFETTIVA SE DOPPIO OPERATORE]]-Tabella1[[#This Row],[SCARTI]]</f>
        <v>2750</v>
      </c>
      <c r="P1787" s="4">
        <v>0.38541666666666669</v>
      </c>
      <c r="Q1787" s="4">
        <v>0.5</v>
      </c>
      <c r="R1787" s="5">
        <f>Tabella1[[#This Row],[ORA FINE MATTINA]]-Tabella1[[#This Row],[ORA INIZIO MATTINA]]</f>
        <v>0.11458333333333331</v>
      </c>
      <c r="S1787" s="4">
        <v>0.5625</v>
      </c>
      <c r="T1787" s="4">
        <v>0.72916666666666663</v>
      </c>
      <c r="U1787" s="5">
        <f>Tabella1[[#This Row],[ORA FINE POMERIGGIO]]-Tabella1[[#This Row],[ORA INIZIO POMERIGGIO]]</f>
        <v>0.16666666666666663</v>
      </c>
      <c r="V1787" s="5">
        <f>Tabella1[[#This Row],[TOT. TEMPO POMERIGGIO]]+Tabella1[[#This Row],[TOT. TEMPO MATTINA]]</f>
        <v>0.28124999999999994</v>
      </c>
      <c r="W1787" s="7">
        <f>((HOUR(Tabella1[[#This Row],[TOT. ORE]])*60)+MINUTE(Tabella1[[#This Row],[TOT. ORE]]))</f>
        <v>405</v>
      </c>
      <c r="Y1787" s="6">
        <f>Tabella1[[#This Row],[TOT. MINUTI]]-Tabella1[[#This Row],[FERMO MACCHINA]]</f>
        <v>405</v>
      </c>
      <c r="Z1787" s="6">
        <f>ROUNDDOWN(Tabella1[[#This Row],[DIFFERENZA EFFETTIVA - SCARTI]]/Tabella1[[#This Row],[TEMPO EFFETTIVO]]*60,0)</f>
        <v>407</v>
      </c>
      <c r="AA1787" t="s">
        <v>450</v>
      </c>
    </row>
    <row r="1788" spans="1:27" x14ac:dyDescent="0.25">
      <c r="A1788" s="1">
        <v>44826</v>
      </c>
      <c r="B1788">
        <v>1</v>
      </c>
      <c r="C1788" s="6" t="str">
        <f>VLOOKUP(Tabella1[[#This Row],[COD. OPERATORE]],Tabella3[],2,FALSE)</f>
        <v>ROBY</v>
      </c>
      <c r="D1788" t="s">
        <v>56</v>
      </c>
      <c r="E1788" t="s">
        <v>557</v>
      </c>
      <c r="F1788" t="s">
        <v>64</v>
      </c>
      <c r="G1788" s="6" t="str">
        <f>VLOOKUP(Tabella1[[#This Row],[COD. MACCHINA]],Tabella35[],2,FALSE)</f>
        <v>MANUALE</v>
      </c>
      <c r="H1788">
        <v>2750</v>
      </c>
      <c r="I1788">
        <v>3000</v>
      </c>
      <c r="J1788" s="6">
        <f>Tabella1[[#This Row],[ASS. FINALI]]-Tabella1[[#This Row],[ASS.INIZIALI]]</f>
        <v>250</v>
      </c>
      <c r="K1788" t="s">
        <v>20</v>
      </c>
      <c r="M1788" s="6">
        <f>ROUNDDOWN(IF(Tabella1[[#This Row],[DOPPIO OPERATORE '[SI/NO']]]="SI",Tabella1[[#This Row],[DIFFERENZA]]/2,Tabella1[[#This Row],[DIFFERENZA]]),0)</f>
        <v>250</v>
      </c>
      <c r="O1788" s="6">
        <f>Tabella1[[#This Row],[DIFFERENZA EFFETTIVA SE DOPPIO OPERATORE]]-Tabella1[[#This Row],[SCARTI]]</f>
        <v>250</v>
      </c>
      <c r="P1788" s="4">
        <v>0.44444444444444442</v>
      </c>
      <c r="Q1788" s="4">
        <v>0.47569444444444442</v>
      </c>
      <c r="R1788" s="5">
        <f>Tabella1[[#This Row],[ORA FINE MATTINA]]-Tabella1[[#This Row],[ORA INIZIO MATTINA]]</f>
        <v>3.125E-2</v>
      </c>
      <c r="S1788" s="4"/>
      <c r="T1788" s="4"/>
      <c r="U1788" s="5">
        <f>Tabella1[[#This Row],[ORA FINE POMERIGGIO]]-Tabella1[[#This Row],[ORA INIZIO POMERIGGIO]]</f>
        <v>0</v>
      </c>
      <c r="V1788" s="5">
        <f>Tabella1[[#This Row],[TOT. TEMPO POMERIGGIO]]+Tabella1[[#This Row],[TOT. TEMPO MATTINA]]</f>
        <v>3.125E-2</v>
      </c>
      <c r="W1788" s="7">
        <f>((HOUR(Tabella1[[#This Row],[TOT. ORE]])*60)+MINUTE(Tabella1[[#This Row],[TOT. ORE]]))</f>
        <v>45</v>
      </c>
      <c r="Y1788" s="6">
        <f>Tabella1[[#This Row],[TOT. MINUTI]]-Tabella1[[#This Row],[FERMO MACCHINA]]</f>
        <v>45</v>
      </c>
      <c r="Z1788" s="6">
        <f>ROUNDDOWN(Tabella1[[#This Row],[DIFFERENZA EFFETTIVA - SCARTI]]/Tabella1[[#This Row],[TEMPO EFFETTIVO]]*60,0)</f>
        <v>333</v>
      </c>
    </row>
    <row r="1789" spans="1:27" x14ac:dyDescent="0.25">
      <c r="A1789" s="1">
        <v>44826</v>
      </c>
      <c r="B1789">
        <v>1</v>
      </c>
      <c r="C1789" s="6" t="str">
        <f>VLOOKUP(Tabella1[[#This Row],[COD. OPERATORE]],Tabella3[],2,FALSE)</f>
        <v>ROBY</v>
      </c>
      <c r="D1789" t="s">
        <v>56</v>
      </c>
      <c r="E1789" t="s">
        <v>558</v>
      </c>
      <c r="F1789" t="s">
        <v>64</v>
      </c>
      <c r="G1789" s="6" t="str">
        <f>VLOOKUP(Tabella1[[#This Row],[COD. MACCHINA]],Tabella35[],2,FALSE)</f>
        <v>MANUALE</v>
      </c>
      <c r="H1789">
        <v>0</v>
      </c>
      <c r="I1789">
        <v>2000</v>
      </c>
      <c r="J1789" s="6">
        <f>Tabella1[[#This Row],[ASS. FINALI]]-Tabella1[[#This Row],[ASS.INIZIALI]]</f>
        <v>2000</v>
      </c>
      <c r="K1789" t="s">
        <v>20</v>
      </c>
      <c r="M1789" s="6">
        <f>ROUNDDOWN(IF(Tabella1[[#This Row],[DOPPIO OPERATORE '[SI/NO']]]="SI",Tabella1[[#This Row],[DIFFERENZA]]/2,Tabella1[[#This Row],[DIFFERENZA]]),0)</f>
        <v>2000</v>
      </c>
      <c r="O1789" s="6">
        <f>Tabella1[[#This Row],[DIFFERENZA EFFETTIVA SE DOPPIO OPERATORE]]-Tabella1[[#This Row],[SCARTI]]</f>
        <v>2000</v>
      </c>
      <c r="P1789" s="4">
        <v>0.47569444444444442</v>
      </c>
      <c r="Q1789" s="4">
        <v>0.5</v>
      </c>
      <c r="R1789" s="5">
        <f>Tabella1[[#This Row],[ORA FINE MATTINA]]-Tabella1[[#This Row],[ORA INIZIO MATTINA]]</f>
        <v>2.430555555555558E-2</v>
      </c>
      <c r="S1789" s="4">
        <v>0.5625</v>
      </c>
      <c r="T1789" s="4">
        <v>0.71527777777777779</v>
      </c>
      <c r="U1789" s="5">
        <f>Tabella1[[#This Row],[ORA FINE POMERIGGIO]]-Tabella1[[#This Row],[ORA INIZIO POMERIGGIO]]</f>
        <v>0.15277777777777779</v>
      </c>
      <c r="V1789" s="5">
        <f>Tabella1[[#This Row],[TOT. TEMPO POMERIGGIO]]+Tabella1[[#This Row],[TOT. TEMPO MATTINA]]</f>
        <v>0.17708333333333337</v>
      </c>
      <c r="W1789" s="7">
        <f>((HOUR(Tabella1[[#This Row],[TOT. ORE]])*60)+MINUTE(Tabella1[[#This Row],[TOT. ORE]]))</f>
        <v>255</v>
      </c>
      <c r="Y1789" s="6">
        <f>Tabella1[[#This Row],[TOT. MINUTI]]-Tabella1[[#This Row],[FERMO MACCHINA]]</f>
        <v>255</v>
      </c>
      <c r="Z1789" s="6">
        <f>ROUNDDOWN(Tabella1[[#This Row],[DIFFERENZA EFFETTIVA - SCARTI]]/Tabella1[[#This Row],[TEMPO EFFETTIVO]]*60,0)</f>
        <v>470</v>
      </c>
    </row>
    <row r="1790" spans="1:27" x14ac:dyDescent="0.25">
      <c r="A1790" s="1">
        <v>44826</v>
      </c>
      <c r="B1790">
        <v>1</v>
      </c>
      <c r="C1790" s="6" t="str">
        <f>VLOOKUP(Tabella1[[#This Row],[COD. OPERATORE]],Tabella3[],2,FALSE)</f>
        <v>ROBY</v>
      </c>
      <c r="D1790" t="s">
        <v>56</v>
      </c>
      <c r="E1790" t="s">
        <v>173</v>
      </c>
      <c r="F1790" t="s">
        <v>64</v>
      </c>
      <c r="G1790" s="6" t="str">
        <f>VLOOKUP(Tabella1[[#This Row],[COD. MACCHINA]],Tabella35[],2,FALSE)</f>
        <v>MANUALE</v>
      </c>
      <c r="H1790">
        <v>0</v>
      </c>
      <c r="I1790">
        <v>100</v>
      </c>
      <c r="J1790" s="6">
        <f>Tabella1[[#This Row],[ASS. FINALI]]-Tabella1[[#This Row],[ASS.INIZIALI]]</f>
        <v>100</v>
      </c>
      <c r="K1790" t="s">
        <v>20</v>
      </c>
      <c r="M1790" s="6">
        <f>ROUNDDOWN(IF(Tabella1[[#This Row],[DOPPIO OPERATORE '[SI/NO']]]="SI",Tabella1[[#This Row],[DIFFERENZA]]/2,Tabella1[[#This Row],[DIFFERENZA]]),0)</f>
        <v>100</v>
      </c>
      <c r="O1790" s="6">
        <f>Tabella1[[#This Row],[DIFFERENZA EFFETTIVA SE DOPPIO OPERATORE]]-Tabella1[[#This Row],[SCARTI]]</f>
        <v>100</v>
      </c>
      <c r="P1790" s="4">
        <v>0.71527777777777779</v>
      </c>
      <c r="Q1790" s="4">
        <v>0.72916666666666663</v>
      </c>
      <c r="R1790" s="5">
        <f>Tabella1[[#This Row],[ORA FINE MATTINA]]-Tabella1[[#This Row],[ORA INIZIO MATTINA]]</f>
        <v>1.388888888888884E-2</v>
      </c>
      <c r="S1790" s="4"/>
      <c r="T1790" s="4"/>
      <c r="U1790" s="5">
        <f>Tabella1[[#This Row],[ORA FINE POMERIGGIO]]-Tabella1[[#This Row],[ORA INIZIO POMERIGGIO]]</f>
        <v>0</v>
      </c>
      <c r="V1790" s="5">
        <f>Tabella1[[#This Row],[TOT. TEMPO POMERIGGIO]]+Tabella1[[#This Row],[TOT. TEMPO MATTINA]]</f>
        <v>1.388888888888884E-2</v>
      </c>
      <c r="W1790" s="7">
        <f>((HOUR(Tabella1[[#This Row],[TOT. ORE]])*60)+MINUTE(Tabella1[[#This Row],[TOT. ORE]]))</f>
        <v>20</v>
      </c>
      <c r="Y1790" s="6">
        <f>Tabella1[[#This Row],[TOT. MINUTI]]-Tabella1[[#This Row],[FERMO MACCHINA]]</f>
        <v>20</v>
      </c>
      <c r="Z1790" s="6">
        <f>ROUNDDOWN(Tabella1[[#This Row],[DIFFERENZA EFFETTIVA - SCARTI]]/Tabella1[[#This Row],[TEMPO EFFETTIVO]]*60,0)</f>
        <v>300</v>
      </c>
    </row>
    <row r="1791" spans="1:27" x14ac:dyDescent="0.25">
      <c r="A1791" s="1">
        <v>44827</v>
      </c>
      <c r="B1791">
        <v>1</v>
      </c>
      <c r="C1791" s="6" t="str">
        <f>VLOOKUP(Tabella1[[#This Row],[COD. OPERATORE]],Tabella3[],2,FALSE)</f>
        <v>ROBY</v>
      </c>
      <c r="D1791" t="s">
        <v>56</v>
      </c>
      <c r="E1791" t="s">
        <v>173</v>
      </c>
      <c r="F1791" t="s">
        <v>64</v>
      </c>
      <c r="G1791" s="6" t="str">
        <f>VLOOKUP(Tabella1[[#This Row],[COD. MACCHINA]],Tabella35[],2,FALSE)</f>
        <v>MANUALE</v>
      </c>
      <c r="H1791">
        <v>100</v>
      </c>
      <c r="I1791">
        <v>1000</v>
      </c>
      <c r="J1791" s="6">
        <f>Tabella1[[#This Row],[ASS. FINALI]]-Tabella1[[#This Row],[ASS.INIZIALI]]</f>
        <v>900</v>
      </c>
      <c r="K1791" t="s">
        <v>20</v>
      </c>
      <c r="M1791" s="6">
        <f>ROUNDDOWN(IF(Tabella1[[#This Row],[DOPPIO OPERATORE '[SI/NO']]]="SI",Tabella1[[#This Row],[DIFFERENZA]]/2,Tabella1[[#This Row],[DIFFERENZA]]),0)</f>
        <v>900</v>
      </c>
      <c r="O1791" s="6">
        <f>Tabella1[[#This Row],[DIFFERENZA EFFETTIVA SE DOPPIO OPERATORE]]-Tabella1[[#This Row],[SCARTI]]</f>
        <v>900</v>
      </c>
      <c r="P1791" s="4">
        <v>0.33333333333333331</v>
      </c>
      <c r="Q1791" s="4">
        <v>0.5</v>
      </c>
      <c r="R1791" s="5">
        <f>Tabella1[[#This Row],[ORA FINE MATTINA]]-Tabella1[[#This Row],[ORA INIZIO MATTINA]]</f>
        <v>0.16666666666666669</v>
      </c>
      <c r="S1791" s="4">
        <v>0.5625</v>
      </c>
      <c r="T1791" s="4">
        <v>0.59375</v>
      </c>
      <c r="U1791" s="5">
        <f>Tabella1[[#This Row],[ORA FINE POMERIGGIO]]-Tabella1[[#This Row],[ORA INIZIO POMERIGGIO]]</f>
        <v>3.125E-2</v>
      </c>
      <c r="V1791" s="5">
        <f>Tabella1[[#This Row],[TOT. TEMPO POMERIGGIO]]+Tabella1[[#This Row],[TOT. TEMPO MATTINA]]</f>
        <v>0.19791666666666669</v>
      </c>
      <c r="W1791" s="7">
        <f>((HOUR(Tabella1[[#This Row],[TOT. ORE]])*60)+MINUTE(Tabella1[[#This Row],[TOT. ORE]]))</f>
        <v>285</v>
      </c>
      <c r="Y1791" s="6">
        <f>Tabella1[[#This Row],[TOT. MINUTI]]-Tabella1[[#This Row],[FERMO MACCHINA]]</f>
        <v>285</v>
      </c>
      <c r="Z1791" s="6">
        <f>ROUNDDOWN(Tabella1[[#This Row],[DIFFERENZA EFFETTIVA - SCARTI]]/Tabella1[[#This Row],[TEMPO EFFETTIVO]]*60,0)</f>
        <v>189</v>
      </c>
      <c r="AA1791" t="s">
        <v>450</v>
      </c>
    </row>
    <row r="1792" spans="1:27" x14ac:dyDescent="0.25">
      <c r="A1792" s="1">
        <v>44827</v>
      </c>
      <c r="B1792">
        <v>1</v>
      </c>
      <c r="C1792" s="6" t="str">
        <f>VLOOKUP(Tabella1[[#This Row],[COD. OPERATORE]],Tabella3[],2,FALSE)</f>
        <v>ROBY</v>
      </c>
      <c r="D1792" t="s">
        <v>56</v>
      </c>
      <c r="E1792" t="s">
        <v>173</v>
      </c>
      <c r="F1792">
        <v>12</v>
      </c>
      <c r="G1792" s="6" t="str">
        <f>VLOOKUP(Tabella1[[#This Row],[COD. MACCHINA]],Tabella35[],2,FALSE)</f>
        <v>FRESA matr.550/6</v>
      </c>
      <c r="H1792">
        <v>0</v>
      </c>
      <c r="I1792">
        <v>1000</v>
      </c>
      <c r="J1792" s="6">
        <f>Tabella1[[#This Row],[ASS. FINALI]]-Tabella1[[#This Row],[ASS.INIZIALI]]</f>
        <v>1000</v>
      </c>
      <c r="K1792" t="s">
        <v>20</v>
      </c>
      <c r="M1792" s="6">
        <f>ROUNDDOWN(IF(Tabella1[[#This Row],[DOPPIO OPERATORE '[SI/NO']]]="SI",Tabella1[[#This Row],[DIFFERENZA]]/2,Tabella1[[#This Row],[DIFFERENZA]]),0)</f>
        <v>1000</v>
      </c>
      <c r="O1792" s="6">
        <f>Tabella1[[#This Row],[DIFFERENZA EFFETTIVA SE DOPPIO OPERATORE]]-Tabella1[[#This Row],[SCARTI]]</f>
        <v>1000</v>
      </c>
      <c r="P1792" s="4">
        <v>0.59375</v>
      </c>
      <c r="Q1792" s="4">
        <v>0.70138888888888884</v>
      </c>
      <c r="R1792" s="5">
        <f>Tabella1[[#This Row],[ORA FINE MATTINA]]-Tabella1[[#This Row],[ORA INIZIO MATTINA]]</f>
        <v>0.10763888888888884</v>
      </c>
      <c r="S1792" s="4"/>
      <c r="T1792" s="4"/>
      <c r="U1792" s="5">
        <f>Tabella1[[#This Row],[ORA FINE POMERIGGIO]]-Tabella1[[#This Row],[ORA INIZIO POMERIGGIO]]</f>
        <v>0</v>
      </c>
      <c r="V1792" s="5">
        <f>Tabella1[[#This Row],[TOT. TEMPO POMERIGGIO]]+Tabella1[[#This Row],[TOT. TEMPO MATTINA]]</f>
        <v>0.10763888888888884</v>
      </c>
      <c r="W1792" s="7">
        <f>((HOUR(Tabella1[[#This Row],[TOT. ORE]])*60)+MINUTE(Tabella1[[#This Row],[TOT. ORE]]))</f>
        <v>155</v>
      </c>
      <c r="Y1792" s="6">
        <f>Tabella1[[#This Row],[TOT. MINUTI]]-Tabella1[[#This Row],[FERMO MACCHINA]]</f>
        <v>155</v>
      </c>
      <c r="Z1792" s="6">
        <f>ROUNDDOWN(Tabella1[[#This Row],[DIFFERENZA EFFETTIVA - SCARTI]]/Tabella1[[#This Row],[TEMPO EFFETTIVO]]*60,0)</f>
        <v>387</v>
      </c>
      <c r="AA1792" t="s">
        <v>450</v>
      </c>
    </row>
    <row r="1793" spans="1:27" x14ac:dyDescent="0.25">
      <c r="A1793" s="1">
        <v>44827</v>
      </c>
      <c r="B1793">
        <v>1</v>
      </c>
      <c r="C1793" s="6" t="str">
        <f>VLOOKUP(Tabella1[[#This Row],[COD. OPERATORE]],Tabella3[],2,FALSE)</f>
        <v>ROBY</v>
      </c>
      <c r="D1793" t="s">
        <v>74</v>
      </c>
      <c r="E1793" t="s">
        <v>357</v>
      </c>
      <c r="F1793" t="s">
        <v>64</v>
      </c>
      <c r="G1793" s="6" t="str">
        <f>VLOOKUP(Tabella1[[#This Row],[COD. MACCHINA]],Tabella35[],2,FALSE)</f>
        <v>MANUALE</v>
      </c>
      <c r="H1793">
        <v>0</v>
      </c>
      <c r="I1793">
        <v>180</v>
      </c>
      <c r="J1793" s="6">
        <f>Tabella1[[#This Row],[ASS. FINALI]]-Tabella1[[#This Row],[ASS.INIZIALI]]</f>
        <v>180</v>
      </c>
      <c r="K1793" t="s">
        <v>20</v>
      </c>
      <c r="M1793" s="6">
        <f>ROUNDDOWN(IF(Tabella1[[#This Row],[DOPPIO OPERATORE '[SI/NO']]]="SI",Tabella1[[#This Row],[DIFFERENZA]]/2,Tabella1[[#This Row],[DIFFERENZA]]),0)</f>
        <v>180</v>
      </c>
      <c r="O1793" s="6">
        <f>Tabella1[[#This Row],[DIFFERENZA EFFETTIVA SE DOPPIO OPERATORE]]-Tabella1[[#This Row],[SCARTI]]</f>
        <v>180</v>
      </c>
      <c r="P1793" s="4">
        <v>0.70138888888888884</v>
      </c>
      <c r="Q1793" s="4">
        <v>0.72916666666666663</v>
      </c>
      <c r="R1793" s="5">
        <f>Tabella1[[#This Row],[ORA FINE MATTINA]]-Tabella1[[#This Row],[ORA INIZIO MATTINA]]</f>
        <v>2.777777777777779E-2</v>
      </c>
      <c r="S1793" s="4"/>
      <c r="T1793" s="4"/>
      <c r="U1793" s="5">
        <f>Tabella1[[#This Row],[ORA FINE POMERIGGIO]]-Tabella1[[#This Row],[ORA INIZIO POMERIGGIO]]</f>
        <v>0</v>
      </c>
      <c r="V1793" s="5">
        <f>Tabella1[[#This Row],[TOT. TEMPO POMERIGGIO]]+Tabella1[[#This Row],[TOT. TEMPO MATTINA]]</f>
        <v>2.777777777777779E-2</v>
      </c>
      <c r="W1793" s="7">
        <f>((HOUR(Tabella1[[#This Row],[TOT. ORE]])*60)+MINUTE(Tabella1[[#This Row],[TOT. ORE]]))</f>
        <v>40</v>
      </c>
      <c r="Y1793" s="6">
        <f>Tabella1[[#This Row],[TOT. MINUTI]]-Tabella1[[#This Row],[FERMO MACCHINA]]</f>
        <v>40</v>
      </c>
      <c r="Z1793" s="6">
        <f>ROUNDDOWN(Tabella1[[#This Row],[DIFFERENZA EFFETTIVA - SCARTI]]/Tabella1[[#This Row],[TEMPO EFFETTIVO]]*60,0)</f>
        <v>270</v>
      </c>
      <c r="AA1793" t="s">
        <v>450</v>
      </c>
    </row>
    <row r="1794" spans="1:27" x14ac:dyDescent="0.25">
      <c r="A1794" s="1">
        <v>44826</v>
      </c>
      <c r="B1794">
        <v>33</v>
      </c>
      <c r="C1794" s="6" t="str">
        <f>VLOOKUP(Tabella1[[#This Row],[COD. OPERATORE]],Tabella3[],2,FALSE)</f>
        <v>KETTY</v>
      </c>
      <c r="D1794" t="s">
        <v>56</v>
      </c>
      <c r="E1794" t="s">
        <v>340</v>
      </c>
      <c r="F1794" t="s">
        <v>64</v>
      </c>
      <c r="G1794" s="6" t="str">
        <f>VLOOKUP(Tabella1[[#This Row],[COD. MACCHINA]],Tabella35[],2,FALSE)</f>
        <v>MANUALE</v>
      </c>
      <c r="H1794">
        <v>200</v>
      </c>
      <c r="I1794">
        <v>400</v>
      </c>
      <c r="J1794" s="6">
        <f>Tabella1[[#This Row],[ASS. FINALI]]-Tabella1[[#This Row],[ASS.INIZIALI]]</f>
        <v>200</v>
      </c>
      <c r="K1794" t="s">
        <v>20</v>
      </c>
      <c r="M1794" s="6">
        <f>ROUNDDOWN(IF(Tabella1[[#This Row],[DOPPIO OPERATORE '[SI/NO']]]="SI",Tabella1[[#This Row],[DIFFERENZA]]/2,Tabella1[[#This Row],[DIFFERENZA]]),0)</f>
        <v>200</v>
      </c>
      <c r="O1794" s="6">
        <f>Tabella1[[#This Row],[DIFFERENZA EFFETTIVA SE DOPPIO OPERATORE]]-Tabella1[[#This Row],[SCARTI]]</f>
        <v>200</v>
      </c>
      <c r="P1794" s="4">
        <v>0.33333333333333331</v>
      </c>
      <c r="Q1794" s="4">
        <v>0.375</v>
      </c>
      <c r="R1794" s="5">
        <f>Tabella1[[#This Row],[ORA FINE MATTINA]]-Tabella1[[#This Row],[ORA INIZIO MATTINA]]</f>
        <v>4.1666666666666685E-2</v>
      </c>
      <c r="S1794" s="4"/>
      <c r="T1794" s="4"/>
      <c r="U1794" s="5">
        <f>Tabella1[[#This Row],[ORA FINE POMERIGGIO]]-Tabella1[[#This Row],[ORA INIZIO POMERIGGIO]]</f>
        <v>0</v>
      </c>
      <c r="V1794" s="5">
        <f>Tabella1[[#This Row],[TOT. TEMPO POMERIGGIO]]+Tabella1[[#This Row],[TOT. TEMPO MATTINA]]</f>
        <v>4.1666666666666685E-2</v>
      </c>
      <c r="W1794" s="7">
        <f>((HOUR(Tabella1[[#This Row],[TOT. ORE]])*60)+MINUTE(Tabella1[[#This Row],[TOT. ORE]]))</f>
        <v>60</v>
      </c>
      <c r="Y1794" s="6">
        <f>Tabella1[[#This Row],[TOT. MINUTI]]-Tabella1[[#This Row],[FERMO MACCHINA]]</f>
        <v>60</v>
      </c>
      <c r="Z1794" s="6">
        <f>ROUNDDOWN(Tabella1[[#This Row],[DIFFERENZA EFFETTIVA - SCARTI]]/Tabella1[[#This Row],[TEMPO EFFETTIVO]]*60,0)</f>
        <v>200</v>
      </c>
    </row>
    <row r="1795" spans="1:27" x14ac:dyDescent="0.25">
      <c r="A1795" s="1">
        <v>44826</v>
      </c>
      <c r="B1795">
        <v>33</v>
      </c>
      <c r="C1795" s="6" t="str">
        <f>VLOOKUP(Tabella1[[#This Row],[COD. OPERATORE]],Tabella3[],2,FALSE)</f>
        <v>KETTY</v>
      </c>
      <c r="D1795" t="s">
        <v>56</v>
      </c>
      <c r="E1795" t="s">
        <v>108</v>
      </c>
      <c r="F1795" t="s">
        <v>64</v>
      </c>
      <c r="G1795" s="6" t="str">
        <f>VLOOKUP(Tabella1[[#This Row],[COD. MACCHINA]],Tabella35[],2,FALSE)</f>
        <v>MANUALE</v>
      </c>
      <c r="H1795">
        <v>0</v>
      </c>
      <c r="I1795">
        <v>800</v>
      </c>
      <c r="J1795" s="6">
        <f>Tabella1[[#This Row],[ASS. FINALI]]-Tabella1[[#This Row],[ASS.INIZIALI]]</f>
        <v>800</v>
      </c>
      <c r="K1795" t="s">
        <v>58</v>
      </c>
      <c r="L1795">
        <v>59</v>
      </c>
      <c r="M1795" s="6">
        <f>ROUNDDOWN(IF(Tabella1[[#This Row],[DOPPIO OPERATORE '[SI/NO']]]="SI",Tabella1[[#This Row],[DIFFERENZA]]/2,Tabella1[[#This Row],[DIFFERENZA]]),0)</f>
        <v>400</v>
      </c>
      <c r="O1795" s="6">
        <f>Tabella1[[#This Row],[DIFFERENZA EFFETTIVA SE DOPPIO OPERATORE]]-Tabella1[[#This Row],[SCARTI]]</f>
        <v>400</v>
      </c>
      <c r="P1795" s="4">
        <v>0.375</v>
      </c>
      <c r="Q1795" s="4">
        <v>0.46875</v>
      </c>
      <c r="R1795" s="5">
        <f>Tabella1[[#This Row],[ORA FINE MATTINA]]-Tabella1[[#This Row],[ORA INIZIO MATTINA]]</f>
        <v>9.375E-2</v>
      </c>
      <c r="S1795" s="4"/>
      <c r="T1795" s="4"/>
      <c r="U1795" s="5">
        <f>Tabella1[[#This Row],[ORA FINE POMERIGGIO]]-Tabella1[[#This Row],[ORA INIZIO POMERIGGIO]]</f>
        <v>0</v>
      </c>
      <c r="V1795" s="5">
        <f>Tabella1[[#This Row],[TOT. TEMPO POMERIGGIO]]+Tabella1[[#This Row],[TOT. TEMPO MATTINA]]</f>
        <v>9.375E-2</v>
      </c>
      <c r="W1795" s="7">
        <f>((HOUR(Tabella1[[#This Row],[TOT. ORE]])*60)+MINUTE(Tabella1[[#This Row],[TOT. ORE]]))</f>
        <v>135</v>
      </c>
      <c r="Y1795" s="6">
        <f>Tabella1[[#This Row],[TOT. MINUTI]]-Tabella1[[#This Row],[FERMO MACCHINA]]</f>
        <v>135</v>
      </c>
      <c r="Z1795" s="6">
        <f>ROUNDDOWN(Tabella1[[#This Row],[DIFFERENZA EFFETTIVA - SCARTI]]/Tabella1[[#This Row],[TEMPO EFFETTIVO]]*60,0)</f>
        <v>177</v>
      </c>
      <c r="AA1795" t="s">
        <v>66</v>
      </c>
    </row>
    <row r="1796" spans="1:27" x14ac:dyDescent="0.25">
      <c r="A1796" s="1">
        <v>44826</v>
      </c>
      <c r="B1796">
        <v>33</v>
      </c>
      <c r="C1796" s="6" t="str">
        <f>VLOOKUP(Tabella1[[#This Row],[COD. OPERATORE]],Tabella3[],2,FALSE)</f>
        <v>KETTY</v>
      </c>
      <c r="D1796" t="s">
        <v>56</v>
      </c>
      <c r="E1796" t="s">
        <v>86</v>
      </c>
      <c r="F1796" t="s">
        <v>64</v>
      </c>
      <c r="G1796" s="6" t="str">
        <f>VLOOKUP(Tabella1[[#This Row],[COD. MACCHINA]],Tabella35[],2,FALSE)</f>
        <v>MANUALE</v>
      </c>
      <c r="H1796">
        <v>0</v>
      </c>
      <c r="I1796">
        <v>1200</v>
      </c>
      <c r="J1796" s="6">
        <f>Tabella1[[#This Row],[ASS. FINALI]]-Tabella1[[#This Row],[ASS.INIZIALI]]</f>
        <v>1200</v>
      </c>
      <c r="K1796" t="s">
        <v>20</v>
      </c>
      <c r="M1796" s="6">
        <f>ROUNDDOWN(IF(Tabella1[[#This Row],[DOPPIO OPERATORE '[SI/NO']]]="SI",Tabella1[[#This Row],[DIFFERENZA]]/2,Tabella1[[#This Row],[DIFFERENZA]]),0)</f>
        <v>1200</v>
      </c>
      <c r="O1796" s="6">
        <f>Tabella1[[#This Row],[DIFFERENZA EFFETTIVA SE DOPPIO OPERATORE]]-Tabella1[[#This Row],[SCARTI]]</f>
        <v>1200</v>
      </c>
      <c r="P1796" s="4">
        <v>0.46875</v>
      </c>
      <c r="Q1796" s="4">
        <v>0.5</v>
      </c>
      <c r="R1796" s="5">
        <f>Tabella1[[#This Row],[ORA FINE MATTINA]]-Tabella1[[#This Row],[ORA INIZIO MATTINA]]</f>
        <v>3.125E-2</v>
      </c>
      <c r="S1796" s="4">
        <v>0.5625</v>
      </c>
      <c r="T1796" s="4">
        <v>0.66666666666666663</v>
      </c>
      <c r="U1796" s="5">
        <f>Tabella1[[#This Row],[ORA FINE POMERIGGIO]]-Tabella1[[#This Row],[ORA INIZIO POMERIGGIO]]</f>
        <v>0.10416666666666663</v>
      </c>
      <c r="V1796" s="5">
        <f>Tabella1[[#This Row],[TOT. TEMPO POMERIGGIO]]+Tabella1[[#This Row],[TOT. TEMPO MATTINA]]</f>
        <v>0.13541666666666663</v>
      </c>
      <c r="W1796" s="7">
        <f>((HOUR(Tabella1[[#This Row],[TOT. ORE]])*60)+MINUTE(Tabella1[[#This Row],[TOT. ORE]]))</f>
        <v>195</v>
      </c>
      <c r="Y1796" s="6">
        <f>Tabella1[[#This Row],[TOT. MINUTI]]-Tabella1[[#This Row],[FERMO MACCHINA]]</f>
        <v>195</v>
      </c>
      <c r="Z1796" s="6">
        <f>ROUNDDOWN(Tabella1[[#This Row],[DIFFERENZA EFFETTIVA - SCARTI]]/Tabella1[[#This Row],[TEMPO EFFETTIVO]]*60,0)</f>
        <v>369</v>
      </c>
    </row>
    <row r="1797" spans="1:27" x14ac:dyDescent="0.25">
      <c r="A1797" s="1">
        <v>44826</v>
      </c>
      <c r="B1797">
        <v>33</v>
      </c>
      <c r="C1797" s="6" t="str">
        <f>VLOOKUP(Tabella1[[#This Row],[COD. OPERATORE]],Tabella3[],2,FALSE)</f>
        <v>KETTY</v>
      </c>
      <c r="D1797" t="s">
        <v>74</v>
      </c>
      <c r="E1797" t="s">
        <v>269</v>
      </c>
      <c r="F1797">
        <v>4</v>
      </c>
      <c r="G1797" s="6" t="str">
        <f>VLOOKUP(Tabella1[[#This Row],[COD. MACCHINA]],Tabella35[],2,FALSE)</f>
        <v>LASER VERDE</v>
      </c>
      <c r="H1797">
        <v>40</v>
      </c>
      <c r="I1797">
        <v>248</v>
      </c>
      <c r="J1797" s="6">
        <f>Tabella1[[#This Row],[ASS. FINALI]]-Tabella1[[#This Row],[ASS.INIZIALI]]</f>
        <v>208</v>
      </c>
      <c r="K1797" t="s">
        <v>20</v>
      </c>
      <c r="M1797" s="6">
        <f>ROUNDDOWN(IF(Tabella1[[#This Row],[DOPPIO OPERATORE '[SI/NO']]]="SI",Tabella1[[#This Row],[DIFFERENZA]]/2,Tabella1[[#This Row],[DIFFERENZA]]),0)</f>
        <v>208</v>
      </c>
      <c r="O1797" s="6">
        <f>Tabella1[[#This Row],[DIFFERENZA EFFETTIVA SE DOPPIO OPERATORE]]-Tabella1[[#This Row],[SCARTI]]</f>
        <v>208</v>
      </c>
      <c r="P1797" s="4">
        <v>0.66666666666666663</v>
      </c>
      <c r="Q1797" s="4">
        <v>0.72916666666666663</v>
      </c>
      <c r="R1797" s="5">
        <f>Tabella1[[#This Row],[ORA FINE MATTINA]]-Tabella1[[#This Row],[ORA INIZIO MATTINA]]</f>
        <v>6.25E-2</v>
      </c>
      <c r="S1797" s="4"/>
      <c r="T1797" s="4"/>
      <c r="U1797" s="5">
        <f>Tabella1[[#This Row],[ORA FINE POMERIGGIO]]-Tabella1[[#This Row],[ORA INIZIO POMERIGGIO]]</f>
        <v>0</v>
      </c>
      <c r="V1797" s="5">
        <f>Tabella1[[#This Row],[TOT. TEMPO POMERIGGIO]]+Tabella1[[#This Row],[TOT. TEMPO MATTINA]]</f>
        <v>6.25E-2</v>
      </c>
      <c r="W1797" s="7">
        <f>((HOUR(Tabella1[[#This Row],[TOT. ORE]])*60)+MINUTE(Tabella1[[#This Row],[TOT. ORE]]))</f>
        <v>90</v>
      </c>
      <c r="Y1797" s="6">
        <f>Tabella1[[#This Row],[TOT. MINUTI]]-Tabella1[[#This Row],[FERMO MACCHINA]]</f>
        <v>90</v>
      </c>
      <c r="Z1797" s="6">
        <f>ROUNDDOWN(Tabella1[[#This Row],[DIFFERENZA EFFETTIVA - SCARTI]]/Tabella1[[#This Row],[TEMPO EFFETTIVO]]*60,0)</f>
        <v>138</v>
      </c>
    </row>
    <row r="1798" spans="1:27" x14ac:dyDescent="0.25">
      <c r="A1798" s="1">
        <v>44826</v>
      </c>
      <c r="B1798">
        <v>33</v>
      </c>
      <c r="C1798" s="6" t="str">
        <f>VLOOKUP(Tabella1[[#This Row],[COD. OPERATORE]],Tabella3[],2,FALSE)</f>
        <v>KETTY</v>
      </c>
      <c r="D1798" t="s">
        <v>74</v>
      </c>
      <c r="E1798" t="s">
        <v>344</v>
      </c>
      <c r="F1798">
        <v>22</v>
      </c>
      <c r="G1798" s="6" t="str">
        <f>VLOOKUP(Tabella1[[#This Row],[COD. MACCHINA]],Tabella35[],2,FALSE)</f>
        <v>LASER VIOLA</v>
      </c>
      <c r="H1798">
        <v>12997</v>
      </c>
      <c r="I1798">
        <v>13207</v>
      </c>
      <c r="J1798" s="6">
        <f>Tabella1[[#This Row],[ASS. FINALI]]-Tabella1[[#This Row],[ASS.INIZIALI]]</f>
        <v>210</v>
      </c>
      <c r="K1798" t="s">
        <v>20</v>
      </c>
      <c r="M1798" s="6">
        <f>ROUNDDOWN(IF(Tabella1[[#This Row],[DOPPIO OPERATORE '[SI/NO']]]="SI",Tabella1[[#This Row],[DIFFERENZA]]/2,Tabella1[[#This Row],[DIFFERENZA]]),0)</f>
        <v>210</v>
      </c>
      <c r="O1798" s="6">
        <f>Tabella1[[#This Row],[DIFFERENZA EFFETTIVA SE DOPPIO OPERATORE]]-Tabella1[[#This Row],[SCARTI]]</f>
        <v>210</v>
      </c>
      <c r="P1798" s="4">
        <v>0.66666666666666663</v>
      </c>
      <c r="Q1798" s="4">
        <v>0.72916666666666663</v>
      </c>
      <c r="R1798" s="5">
        <f>Tabella1[[#This Row],[ORA FINE MATTINA]]-Tabella1[[#This Row],[ORA INIZIO MATTINA]]</f>
        <v>6.25E-2</v>
      </c>
      <c r="S1798" s="4"/>
      <c r="T1798" s="4"/>
      <c r="U1798" s="5">
        <f>Tabella1[[#This Row],[ORA FINE POMERIGGIO]]-Tabella1[[#This Row],[ORA INIZIO POMERIGGIO]]</f>
        <v>0</v>
      </c>
      <c r="V1798" s="5">
        <f>Tabella1[[#This Row],[TOT. TEMPO POMERIGGIO]]+Tabella1[[#This Row],[TOT. TEMPO MATTINA]]</f>
        <v>6.25E-2</v>
      </c>
      <c r="W1798" s="7">
        <f>((HOUR(Tabella1[[#This Row],[TOT. ORE]])*60)+MINUTE(Tabella1[[#This Row],[TOT. ORE]]))</f>
        <v>90</v>
      </c>
      <c r="Y1798" s="6">
        <f>Tabella1[[#This Row],[TOT. MINUTI]]-Tabella1[[#This Row],[FERMO MACCHINA]]</f>
        <v>90</v>
      </c>
      <c r="Z1798" s="6">
        <f>ROUNDDOWN(Tabella1[[#This Row],[DIFFERENZA EFFETTIVA - SCARTI]]/Tabella1[[#This Row],[TEMPO EFFETTIVO]]*60,0)</f>
        <v>140</v>
      </c>
    </row>
    <row r="1799" spans="1:27" x14ac:dyDescent="0.25">
      <c r="A1799" s="1">
        <v>44827</v>
      </c>
      <c r="B1799">
        <v>33</v>
      </c>
      <c r="C1799" s="6" t="str">
        <f>VLOOKUP(Tabella1[[#This Row],[COD. OPERATORE]],Tabella3[],2,FALSE)</f>
        <v>KETTY</v>
      </c>
      <c r="D1799" t="s">
        <v>56</v>
      </c>
      <c r="E1799" t="s">
        <v>86</v>
      </c>
      <c r="F1799" t="s">
        <v>64</v>
      </c>
      <c r="G1799" s="6" t="str">
        <f>VLOOKUP(Tabella1[[#This Row],[COD. MACCHINA]],Tabella35[],2,FALSE)</f>
        <v>MANUALE</v>
      </c>
      <c r="H1799">
        <v>0</v>
      </c>
      <c r="I1799">
        <v>830</v>
      </c>
      <c r="J1799" s="6">
        <f>Tabella1[[#This Row],[ASS. FINALI]]-Tabella1[[#This Row],[ASS.INIZIALI]]</f>
        <v>830</v>
      </c>
      <c r="K1799" t="s">
        <v>20</v>
      </c>
      <c r="M1799" s="6">
        <f>ROUNDDOWN(IF(Tabella1[[#This Row],[DOPPIO OPERATORE '[SI/NO']]]="SI",Tabella1[[#This Row],[DIFFERENZA]]/2,Tabella1[[#This Row],[DIFFERENZA]]),0)</f>
        <v>830</v>
      </c>
      <c r="O1799" s="6">
        <f>Tabella1[[#This Row],[DIFFERENZA EFFETTIVA SE DOPPIO OPERATORE]]-Tabella1[[#This Row],[SCARTI]]</f>
        <v>830</v>
      </c>
      <c r="P1799" s="4">
        <v>0.36458333333333331</v>
      </c>
      <c r="Q1799" s="4">
        <v>0.44791666666666669</v>
      </c>
      <c r="R1799" s="5">
        <f>Tabella1[[#This Row],[ORA FINE MATTINA]]-Tabella1[[#This Row],[ORA INIZIO MATTINA]]</f>
        <v>8.333333333333337E-2</v>
      </c>
      <c r="S1799" s="4"/>
      <c r="T1799" s="4"/>
      <c r="U1799" s="5">
        <f>Tabella1[[#This Row],[ORA FINE POMERIGGIO]]-Tabella1[[#This Row],[ORA INIZIO POMERIGGIO]]</f>
        <v>0</v>
      </c>
      <c r="V1799" s="5">
        <f>Tabella1[[#This Row],[TOT. TEMPO POMERIGGIO]]+Tabella1[[#This Row],[TOT. TEMPO MATTINA]]</f>
        <v>8.333333333333337E-2</v>
      </c>
      <c r="W1799" s="7">
        <f>((HOUR(Tabella1[[#This Row],[TOT. ORE]])*60)+MINUTE(Tabella1[[#This Row],[TOT. ORE]]))</f>
        <v>120</v>
      </c>
      <c r="Y1799" s="6">
        <f>Tabella1[[#This Row],[TOT. MINUTI]]-Tabella1[[#This Row],[FERMO MACCHINA]]</f>
        <v>120</v>
      </c>
      <c r="Z1799" s="6">
        <f>ROUNDDOWN(Tabella1[[#This Row],[DIFFERENZA EFFETTIVA - SCARTI]]/Tabella1[[#This Row],[TEMPO EFFETTIVO]]*60,0)</f>
        <v>415</v>
      </c>
    </row>
    <row r="1800" spans="1:27" x14ac:dyDescent="0.25">
      <c r="A1800" s="1">
        <v>44830</v>
      </c>
      <c r="B1800">
        <v>33</v>
      </c>
      <c r="C1800" s="6" t="str">
        <f>VLOOKUP(Tabella1[[#This Row],[COD. OPERATORE]],Tabella3[],2,FALSE)</f>
        <v>KETTY</v>
      </c>
      <c r="D1800" t="s">
        <v>56</v>
      </c>
      <c r="E1800" t="s">
        <v>73</v>
      </c>
      <c r="F1800" t="s">
        <v>64</v>
      </c>
      <c r="G1800" s="6" t="str">
        <f>VLOOKUP(Tabella1[[#This Row],[COD. MACCHINA]],Tabella35[],2,FALSE)</f>
        <v>MANUALE</v>
      </c>
      <c r="H1800">
        <v>0</v>
      </c>
      <c r="I1800">
        <v>1200</v>
      </c>
      <c r="J1800" s="6">
        <f>Tabella1[[#This Row],[ASS. FINALI]]-Tabella1[[#This Row],[ASS.INIZIALI]]</f>
        <v>1200</v>
      </c>
      <c r="K1800" t="s">
        <v>20</v>
      </c>
      <c r="M1800" s="6">
        <f>ROUNDDOWN(IF(Tabella1[[#This Row],[DOPPIO OPERATORE '[SI/NO']]]="SI",Tabella1[[#This Row],[DIFFERENZA]]/2,Tabella1[[#This Row],[DIFFERENZA]]),0)</f>
        <v>1200</v>
      </c>
      <c r="O1800" s="6">
        <f>Tabella1[[#This Row],[DIFFERENZA EFFETTIVA SE DOPPIO OPERATORE]]-Tabella1[[#This Row],[SCARTI]]</f>
        <v>1200</v>
      </c>
      <c r="P1800" s="4">
        <v>0.36805555555555558</v>
      </c>
      <c r="Q1800" s="4">
        <v>0.5</v>
      </c>
      <c r="R1800" s="5">
        <f>Tabella1[[#This Row],[ORA FINE MATTINA]]-Tabella1[[#This Row],[ORA INIZIO MATTINA]]</f>
        <v>0.13194444444444442</v>
      </c>
      <c r="S1800" s="4">
        <v>0.54166666666666663</v>
      </c>
      <c r="T1800" s="4">
        <v>0.72916666666666663</v>
      </c>
      <c r="U1800" s="5">
        <f>Tabella1[[#This Row],[ORA FINE POMERIGGIO]]-Tabella1[[#This Row],[ORA INIZIO POMERIGGIO]]</f>
        <v>0.1875</v>
      </c>
      <c r="V1800" s="5">
        <f>Tabella1[[#This Row],[TOT. TEMPO POMERIGGIO]]+Tabella1[[#This Row],[TOT. TEMPO MATTINA]]</f>
        <v>0.31944444444444442</v>
      </c>
      <c r="W1800" s="7">
        <f>((HOUR(Tabella1[[#This Row],[TOT. ORE]])*60)+MINUTE(Tabella1[[#This Row],[TOT. ORE]]))</f>
        <v>460</v>
      </c>
      <c r="Y1800" s="6">
        <f>Tabella1[[#This Row],[TOT. MINUTI]]-Tabella1[[#This Row],[FERMO MACCHINA]]</f>
        <v>460</v>
      </c>
      <c r="Z1800" s="6">
        <f>ROUNDDOWN(Tabella1[[#This Row],[DIFFERENZA EFFETTIVA - SCARTI]]/Tabella1[[#This Row],[TEMPO EFFETTIVO]]*60,0)</f>
        <v>156</v>
      </c>
    </row>
    <row r="1801" spans="1:27" x14ac:dyDescent="0.25">
      <c r="A1801" s="1">
        <v>44825</v>
      </c>
      <c r="B1801">
        <v>31</v>
      </c>
      <c r="C1801" s="6" t="str">
        <f>VLOOKUP(Tabella1[[#This Row],[COD. OPERATORE]],Tabella3[],2,FALSE)</f>
        <v>MARISTELLA</v>
      </c>
      <c r="D1801" t="s">
        <v>16</v>
      </c>
      <c r="E1801" t="s">
        <v>26</v>
      </c>
      <c r="F1801">
        <v>8</v>
      </c>
      <c r="G1801" s="6" t="str">
        <f>VLOOKUP(Tabella1[[#This Row],[COD. MACCHINA]],Tabella35[],2,FALSE)</f>
        <v>MONTAGGIO RUOTE</v>
      </c>
      <c r="H1801">
        <v>0</v>
      </c>
      <c r="I1801">
        <v>550</v>
      </c>
      <c r="J1801" s="6">
        <f>Tabella1[[#This Row],[ASS. FINALI]]-Tabella1[[#This Row],[ASS.INIZIALI]]</f>
        <v>550</v>
      </c>
      <c r="K1801" t="s">
        <v>20</v>
      </c>
      <c r="M1801" s="6">
        <f>ROUNDDOWN(IF(Tabella1[[#This Row],[DOPPIO OPERATORE '[SI/NO']]]="SI",Tabella1[[#This Row],[DIFFERENZA]]/2,Tabella1[[#This Row],[DIFFERENZA]]),0)</f>
        <v>550</v>
      </c>
      <c r="O1801" s="6">
        <f>Tabella1[[#This Row],[DIFFERENZA EFFETTIVA SE DOPPIO OPERATORE]]-Tabella1[[#This Row],[SCARTI]]</f>
        <v>550</v>
      </c>
      <c r="P1801" s="4">
        <v>0.39583333333333331</v>
      </c>
      <c r="Q1801" s="4">
        <v>0.4513888888888889</v>
      </c>
      <c r="R1801" s="5">
        <f>Tabella1[[#This Row],[ORA FINE MATTINA]]-Tabella1[[#This Row],[ORA INIZIO MATTINA]]</f>
        <v>5.555555555555558E-2</v>
      </c>
      <c r="S1801" s="4"/>
      <c r="T1801" s="4"/>
      <c r="U1801" s="5">
        <f>Tabella1[[#This Row],[ORA FINE POMERIGGIO]]-Tabella1[[#This Row],[ORA INIZIO POMERIGGIO]]</f>
        <v>0</v>
      </c>
      <c r="V1801" s="5">
        <f>Tabella1[[#This Row],[TOT. TEMPO POMERIGGIO]]+Tabella1[[#This Row],[TOT. TEMPO MATTINA]]</f>
        <v>5.555555555555558E-2</v>
      </c>
      <c r="W1801" s="7">
        <f>((HOUR(Tabella1[[#This Row],[TOT. ORE]])*60)+MINUTE(Tabella1[[#This Row],[TOT. ORE]]))</f>
        <v>80</v>
      </c>
      <c r="Y1801" s="6">
        <f>Tabella1[[#This Row],[TOT. MINUTI]]-Tabella1[[#This Row],[FERMO MACCHINA]]</f>
        <v>80</v>
      </c>
      <c r="Z1801" s="6">
        <f>ROUNDDOWN(Tabella1[[#This Row],[DIFFERENZA EFFETTIVA - SCARTI]]/Tabella1[[#This Row],[TEMPO EFFETTIVO]]*60,0)</f>
        <v>412</v>
      </c>
    </row>
    <row r="1802" spans="1:27" x14ac:dyDescent="0.25">
      <c r="A1802" s="1">
        <v>44825</v>
      </c>
      <c r="B1802">
        <v>31</v>
      </c>
      <c r="C1802" s="6" t="str">
        <f>VLOOKUP(Tabella1[[#This Row],[COD. OPERATORE]],Tabella3[],2,FALSE)</f>
        <v>MARISTELLA</v>
      </c>
      <c r="D1802" t="s">
        <v>16</v>
      </c>
      <c r="E1802" t="s">
        <v>62</v>
      </c>
      <c r="F1802">
        <v>9</v>
      </c>
      <c r="G1802" s="6" t="str">
        <f>VLOOKUP(Tabella1[[#This Row],[COD. MACCHINA]],Tabella35[],2,FALSE)</f>
        <v>MONTAGGIO ANELLINI</v>
      </c>
      <c r="H1802">
        <v>200</v>
      </c>
      <c r="I1802">
        <v>1800</v>
      </c>
      <c r="J1802" s="6">
        <f>Tabella1[[#This Row],[ASS. FINALI]]-Tabella1[[#This Row],[ASS.INIZIALI]]</f>
        <v>1600</v>
      </c>
      <c r="K1802" t="s">
        <v>20</v>
      </c>
      <c r="M1802" s="6">
        <f>ROUNDDOWN(IF(Tabella1[[#This Row],[DOPPIO OPERATORE '[SI/NO']]]="SI",Tabella1[[#This Row],[DIFFERENZA]]/2,Tabella1[[#This Row],[DIFFERENZA]]),0)</f>
        <v>1600</v>
      </c>
      <c r="O1802" s="6">
        <f>Tabella1[[#This Row],[DIFFERENZA EFFETTIVA SE DOPPIO OPERATORE]]-Tabella1[[#This Row],[SCARTI]]</f>
        <v>1600</v>
      </c>
      <c r="P1802" s="4">
        <v>0.4513888888888889</v>
      </c>
      <c r="Q1802" s="4">
        <v>0.5</v>
      </c>
      <c r="R1802" s="5">
        <f>Tabella1[[#This Row],[ORA FINE MATTINA]]-Tabella1[[#This Row],[ORA INIZIO MATTINA]]</f>
        <v>4.8611111111111105E-2</v>
      </c>
      <c r="S1802" s="4">
        <v>0.5625</v>
      </c>
      <c r="T1802" s="4">
        <v>0.57638888888888895</v>
      </c>
      <c r="U1802" s="5">
        <f>Tabella1[[#This Row],[ORA FINE POMERIGGIO]]-Tabella1[[#This Row],[ORA INIZIO POMERIGGIO]]</f>
        <v>1.3888888888888951E-2</v>
      </c>
      <c r="V1802" s="5">
        <f>Tabella1[[#This Row],[TOT. TEMPO POMERIGGIO]]+Tabella1[[#This Row],[TOT. TEMPO MATTINA]]</f>
        <v>6.2500000000000056E-2</v>
      </c>
      <c r="W1802" s="7">
        <f>((HOUR(Tabella1[[#This Row],[TOT. ORE]])*60)+MINUTE(Tabella1[[#This Row],[TOT. ORE]]))</f>
        <v>90</v>
      </c>
      <c r="Y1802" s="6">
        <f>Tabella1[[#This Row],[TOT. MINUTI]]-Tabella1[[#This Row],[FERMO MACCHINA]]</f>
        <v>90</v>
      </c>
      <c r="Z1802" s="6">
        <f>ROUNDDOWN(Tabella1[[#This Row],[DIFFERENZA EFFETTIVA - SCARTI]]/Tabella1[[#This Row],[TEMPO EFFETTIVO]]*60,0)</f>
        <v>1066</v>
      </c>
    </row>
    <row r="1803" spans="1:27" x14ac:dyDescent="0.25">
      <c r="A1803" s="1">
        <v>44825</v>
      </c>
      <c r="B1803">
        <v>31</v>
      </c>
      <c r="C1803" s="6" t="str">
        <f>VLOOKUP(Tabella1[[#This Row],[COD. OPERATORE]],Tabella3[],2,FALSE)</f>
        <v>MARISTELLA</v>
      </c>
      <c r="D1803" t="s">
        <v>16</v>
      </c>
      <c r="E1803" t="s">
        <v>26</v>
      </c>
      <c r="F1803">
        <v>8</v>
      </c>
      <c r="G1803" s="6" t="str">
        <f>VLOOKUP(Tabella1[[#This Row],[COD. MACCHINA]],Tabella35[],2,FALSE)</f>
        <v>MONTAGGIO RUOTE</v>
      </c>
      <c r="H1803">
        <v>0</v>
      </c>
      <c r="I1803">
        <v>1250</v>
      </c>
      <c r="J1803" s="6">
        <f>Tabella1[[#This Row],[ASS. FINALI]]-Tabella1[[#This Row],[ASS.INIZIALI]]</f>
        <v>1250</v>
      </c>
      <c r="K1803" t="s">
        <v>20</v>
      </c>
      <c r="M1803" s="6">
        <f>ROUNDDOWN(IF(Tabella1[[#This Row],[DOPPIO OPERATORE '[SI/NO']]]="SI",Tabella1[[#This Row],[DIFFERENZA]]/2,Tabella1[[#This Row],[DIFFERENZA]]),0)</f>
        <v>1250</v>
      </c>
      <c r="O1803" s="6">
        <f>Tabella1[[#This Row],[DIFFERENZA EFFETTIVA SE DOPPIO OPERATORE]]-Tabella1[[#This Row],[SCARTI]]</f>
        <v>1250</v>
      </c>
      <c r="P1803" s="4">
        <v>0.57638888888888895</v>
      </c>
      <c r="Q1803" s="4">
        <v>0.72916666666666663</v>
      </c>
      <c r="R1803" s="5">
        <f>Tabella1[[#This Row],[ORA FINE MATTINA]]-Tabella1[[#This Row],[ORA INIZIO MATTINA]]</f>
        <v>0.15277777777777768</v>
      </c>
      <c r="S1803" s="4"/>
      <c r="T1803" s="4"/>
      <c r="U1803" s="5">
        <f>Tabella1[[#This Row],[ORA FINE POMERIGGIO]]-Tabella1[[#This Row],[ORA INIZIO POMERIGGIO]]</f>
        <v>0</v>
      </c>
      <c r="V1803" s="5">
        <f>Tabella1[[#This Row],[TOT. TEMPO POMERIGGIO]]+Tabella1[[#This Row],[TOT. TEMPO MATTINA]]</f>
        <v>0.15277777777777768</v>
      </c>
      <c r="W1803" s="7">
        <f>((HOUR(Tabella1[[#This Row],[TOT. ORE]])*60)+MINUTE(Tabella1[[#This Row],[TOT. ORE]]))</f>
        <v>220</v>
      </c>
      <c r="Y1803" s="6">
        <f>Tabella1[[#This Row],[TOT. MINUTI]]-Tabella1[[#This Row],[FERMO MACCHINA]]</f>
        <v>220</v>
      </c>
      <c r="Z1803" s="6">
        <f>ROUNDDOWN(Tabella1[[#This Row],[DIFFERENZA EFFETTIVA - SCARTI]]/Tabella1[[#This Row],[TEMPO EFFETTIVO]]*60,0)</f>
        <v>340</v>
      </c>
    </row>
    <row r="1804" spans="1:27" x14ac:dyDescent="0.25">
      <c r="A1804" s="1">
        <v>44826</v>
      </c>
      <c r="B1804">
        <v>31</v>
      </c>
      <c r="C1804" s="6" t="str">
        <f>VLOOKUP(Tabella1[[#This Row],[COD. OPERATORE]],Tabella3[],2,FALSE)</f>
        <v>MARISTELLA</v>
      </c>
      <c r="D1804" t="s">
        <v>16</v>
      </c>
      <c r="E1804" t="s">
        <v>26</v>
      </c>
      <c r="F1804">
        <v>9</v>
      </c>
      <c r="G1804" s="6" t="str">
        <f>VLOOKUP(Tabella1[[#This Row],[COD. MACCHINA]],Tabella35[],2,FALSE)</f>
        <v>MONTAGGIO ANELLINI</v>
      </c>
      <c r="H1804">
        <v>0</v>
      </c>
      <c r="I1804">
        <v>750</v>
      </c>
      <c r="J1804" s="6">
        <f>Tabella1[[#This Row],[ASS. FINALI]]-Tabella1[[#This Row],[ASS.INIZIALI]]</f>
        <v>750</v>
      </c>
      <c r="K1804" t="s">
        <v>20</v>
      </c>
      <c r="M1804" s="6">
        <f>ROUNDDOWN(IF(Tabella1[[#This Row],[DOPPIO OPERATORE '[SI/NO']]]="SI",Tabella1[[#This Row],[DIFFERENZA]]/2,Tabella1[[#This Row],[DIFFERENZA]]),0)</f>
        <v>750</v>
      </c>
      <c r="O1804" s="6">
        <f>Tabella1[[#This Row],[DIFFERENZA EFFETTIVA SE DOPPIO OPERATORE]]-Tabella1[[#This Row],[SCARTI]]</f>
        <v>750</v>
      </c>
      <c r="P1804" s="4">
        <v>0.33333333333333331</v>
      </c>
      <c r="Q1804" s="4">
        <v>0.42708333333333331</v>
      </c>
      <c r="R1804" s="5">
        <f>Tabella1[[#This Row],[ORA FINE MATTINA]]-Tabella1[[#This Row],[ORA INIZIO MATTINA]]</f>
        <v>9.375E-2</v>
      </c>
      <c r="S1804" s="4"/>
      <c r="T1804" s="4"/>
      <c r="U1804" s="5">
        <f>Tabella1[[#This Row],[ORA FINE POMERIGGIO]]-Tabella1[[#This Row],[ORA INIZIO POMERIGGIO]]</f>
        <v>0</v>
      </c>
      <c r="V1804" s="5">
        <f>Tabella1[[#This Row],[TOT. TEMPO POMERIGGIO]]+Tabella1[[#This Row],[TOT. TEMPO MATTINA]]</f>
        <v>9.375E-2</v>
      </c>
      <c r="W1804" s="7">
        <f>((HOUR(Tabella1[[#This Row],[TOT. ORE]])*60)+MINUTE(Tabella1[[#This Row],[TOT. ORE]]))</f>
        <v>135</v>
      </c>
      <c r="Y1804" s="6">
        <f>Tabella1[[#This Row],[TOT. MINUTI]]-Tabella1[[#This Row],[FERMO MACCHINA]]</f>
        <v>135</v>
      </c>
      <c r="Z1804" s="6">
        <f>ROUNDDOWN(Tabella1[[#This Row],[DIFFERENZA EFFETTIVA - SCARTI]]/Tabella1[[#This Row],[TEMPO EFFETTIVO]]*60,0)</f>
        <v>333</v>
      </c>
    </row>
    <row r="1805" spans="1:27" x14ac:dyDescent="0.25">
      <c r="A1805" s="1">
        <v>44826</v>
      </c>
      <c r="B1805">
        <v>31</v>
      </c>
      <c r="C1805" s="6" t="str">
        <f>VLOOKUP(Tabella1[[#This Row],[COD. OPERATORE]],Tabella3[],2,FALSE)</f>
        <v>MARISTELLA</v>
      </c>
      <c r="D1805" t="s">
        <v>16</v>
      </c>
      <c r="E1805" t="s">
        <v>26</v>
      </c>
      <c r="F1805">
        <v>6</v>
      </c>
      <c r="G1805" s="6" t="str">
        <f>VLOOKUP(Tabella1[[#This Row],[COD. MACCHINA]],Tabella35[],2,FALSE)</f>
        <v>MSA matr.4319</v>
      </c>
      <c r="H1805">
        <v>647190</v>
      </c>
      <c r="I1805">
        <v>648247</v>
      </c>
      <c r="J1805" s="6">
        <f>Tabella1[[#This Row],[ASS. FINALI]]-Tabella1[[#This Row],[ASS.INIZIALI]]</f>
        <v>1057</v>
      </c>
      <c r="K1805" t="s">
        <v>20</v>
      </c>
      <c r="M1805" s="6">
        <f>ROUNDDOWN(IF(Tabella1[[#This Row],[DOPPIO OPERATORE '[SI/NO']]]="SI",Tabella1[[#This Row],[DIFFERENZA]]/2,Tabella1[[#This Row],[DIFFERENZA]]),0)</f>
        <v>1057</v>
      </c>
      <c r="O1805" s="6">
        <f>Tabella1[[#This Row],[DIFFERENZA EFFETTIVA SE DOPPIO OPERATORE]]-Tabella1[[#This Row],[SCARTI]]</f>
        <v>1057</v>
      </c>
      <c r="P1805" s="4">
        <v>0.42708333333333331</v>
      </c>
      <c r="Q1805" s="4">
        <v>0.69097222222222221</v>
      </c>
      <c r="R1805" s="5">
        <f>Tabella1[[#This Row],[ORA FINE MATTINA]]-Tabella1[[#This Row],[ORA INIZIO MATTINA]]</f>
        <v>0.2638888888888889</v>
      </c>
      <c r="S1805" s="4"/>
      <c r="T1805" s="4"/>
      <c r="U1805" s="5">
        <f>Tabella1[[#This Row],[ORA FINE POMERIGGIO]]-Tabella1[[#This Row],[ORA INIZIO POMERIGGIO]]</f>
        <v>0</v>
      </c>
      <c r="V1805" s="5">
        <f>Tabella1[[#This Row],[TOT. TEMPO POMERIGGIO]]+Tabella1[[#This Row],[TOT. TEMPO MATTINA]]</f>
        <v>0.2638888888888889</v>
      </c>
      <c r="W1805" s="7">
        <f>((HOUR(Tabella1[[#This Row],[TOT. ORE]])*60)+MINUTE(Tabella1[[#This Row],[TOT. ORE]]))</f>
        <v>380</v>
      </c>
      <c r="Y1805" s="6">
        <f>Tabella1[[#This Row],[TOT. MINUTI]]-Tabella1[[#This Row],[FERMO MACCHINA]]</f>
        <v>380</v>
      </c>
      <c r="Z1805" s="6">
        <f>ROUNDDOWN(Tabella1[[#This Row],[DIFFERENZA EFFETTIVA - SCARTI]]/Tabella1[[#This Row],[TEMPO EFFETTIVO]]*60,0)</f>
        <v>166</v>
      </c>
    </row>
    <row r="1806" spans="1:27" x14ac:dyDescent="0.25">
      <c r="A1806" s="1">
        <v>44826</v>
      </c>
      <c r="B1806">
        <v>31</v>
      </c>
      <c r="C1806" s="6" t="str">
        <f>VLOOKUP(Tabella1[[#This Row],[COD. OPERATORE]],Tabella3[],2,FALSE)</f>
        <v>MARISTELLA</v>
      </c>
      <c r="D1806" t="s">
        <v>16</v>
      </c>
      <c r="E1806" t="s">
        <v>62</v>
      </c>
      <c r="F1806">
        <v>9</v>
      </c>
      <c r="G1806" s="6" t="str">
        <f>VLOOKUP(Tabella1[[#This Row],[COD. MACCHINA]],Tabella35[],2,FALSE)</f>
        <v>MONTAGGIO ANELLINI</v>
      </c>
      <c r="H1806">
        <v>100</v>
      </c>
      <c r="I1806">
        <v>1000</v>
      </c>
      <c r="J1806" s="6">
        <f>Tabella1[[#This Row],[ASS. FINALI]]-Tabella1[[#This Row],[ASS.INIZIALI]]</f>
        <v>900</v>
      </c>
      <c r="K1806" t="s">
        <v>20</v>
      </c>
      <c r="M1806" s="6">
        <f>ROUNDDOWN(IF(Tabella1[[#This Row],[DOPPIO OPERATORE '[SI/NO']]]="SI",Tabella1[[#This Row],[DIFFERENZA]]/2,Tabella1[[#This Row],[DIFFERENZA]]),0)</f>
        <v>900</v>
      </c>
      <c r="O1806" s="6">
        <f>Tabella1[[#This Row],[DIFFERENZA EFFETTIVA SE DOPPIO OPERATORE]]-Tabella1[[#This Row],[SCARTI]]</f>
        <v>900</v>
      </c>
      <c r="P1806" s="4">
        <v>0.33333333333333331</v>
      </c>
      <c r="Q1806" s="4">
        <v>0.375</v>
      </c>
      <c r="R1806" s="5">
        <f>Tabella1[[#This Row],[ORA FINE MATTINA]]-Tabella1[[#This Row],[ORA INIZIO MATTINA]]</f>
        <v>4.1666666666666685E-2</v>
      </c>
      <c r="S1806" s="4"/>
      <c r="T1806" s="4"/>
      <c r="U1806" s="5">
        <f>Tabella1[[#This Row],[ORA FINE POMERIGGIO]]-Tabella1[[#This Row],[ORA INIZIO POMERIGGIO]]</f>
        <v>0</v>
      </c>
      <c r="V1806" s="5">
        <f>Tabella1[[#This Row],[TOT. TEMPO POMERIGGIO]]+Tabella1[[#This Row],[TOT. TEMPO MATTINA]]</f>
        <v>4.1666666666666685E-2</v>
      </c>
      <c r="W1806" s="7">
        <f>((HOUR(Tabella1[[#This Row],[TOT. ORE]])*60)+MINUTE(Tabella1[[#This Row],[TOT. ORE]]))</f>
        <v>60</v>
      </c>
      <c r="Y1806" s="6">
        <f>Tabella1[[#This Row],[TOT. MINUTI]]-Tabella1[[#This Row],[FERMO MACCHINA]]</f>
        <v>60</v>
      </c>
      <c r="Z1806" s="6">
        <f>ROUNDDOWN(Tabella1[[#This Row],[DIFFERENZA EFFETTIVA - SCARTI]]/Tabella1[[#This Row],[TEMPO EFFETTIVO]]*60,0)</f>
        <v>900</v>
      </c>
    </row>
    <row r="1807" spans="1:27" x14ac:dyDescent="0.25">
      <c r="A1807" s="1">
        <v>44827</v>
      </c>
      <c r="B1807">
        <v>31</v>
      </c>
      <c r="C1807" s="6" t="str">
        <f>VLOOKUP(Tabella1[[#This Row],[COD. OPERATORE]],Tabella3[],2,FALSE)</f>
        <v>MARISTELLA</v>
      </c>
      <c r="D1807" t="s">
        <v>16</v>
      </c>
      <c r="E1807" t="s">
        <v>26</v>
      </c>
      <c r="F1807">
        <v>8</v>
      </c>
      <c r="G1807" s="6" t="str">
        <f>VLOOKUP(Tabella1[[#This Row],[COD. MACCHINA]],Tabella35[],2,FALSE)</f>
        <v>MONTAGGIO RUOTE</v>
      </c>
      <c r="H1807">
        <v>0</v>
      </c>
      <c r="I1807">
        <v>2000</v>
      </c>
      <c r="J1807" s="6">
        <f>Tabella1[[#This Row],[ASS. FINALI]]-Tabella1[[#This Row],[ASS.INIZIALI]]</f>
        <v>2000</v>
      </c>
      <c r="K1807" t="s">
        <v>20</v>
      </c>
      <c r="M1807" s="6">
        <f>ROUNDDOWN(IF(Tabella1[[#This Row],[DOPPIO OPERATORE '[SI/NO']]]="SI",Tabella1[[#This Row],[DIFFERENZA]]/2,Tabella1[[#This Row],[DIFFERENZA]]),0)</f>
        <v>2000</v>
      </c>
      <c r="O1807" s="6">
        <f>Tabella1[[#This Row],[DIFFERENZA EFFETTIVA SE DOPPIO OPERATORE]]-Tabella1[[#This Row],[SCARTI]]</f>
        <v>2000</v>
      </c>
      <c r="P1807" s="4">
        <v>0.67361111111111116</v>
      </c>
      <c r="Q1807" s="4">
        <v>0.72916666666666663</v>
      </c>
      <c r="R1807" s="5">
        <f>Tabella1[[#This Row],[ORA FINE MATTINA]]-Tabella1[[#This Row],[ORA INIZIO MATTINA]]</f>
        <v>5.5555555555555469E-2</v>
      </c>
      <c r="S1807" s="4"/>
      <c r="T1807" s="4"/>
      <c r="U1807" s="5">
        <f>Tabella1[[#This Row],[ORA FINE POMERIGGIO]]-Tabella1[[#This Row],[ORA INIZIO POMERIGGIO]]</f>
        <v>0</v>
      </c>
      <c r="V1807" s="5">
        <f>Tabella1[[#This Row],[TOT. TEMPO POMERIGGIO]]+Tabella1[[#This Row],[TOT. TEMPO MATTINA]]</f>
        <v>5.5555555555555469E-2</v>
      </c>
      <c r="W1807" s="7">
        <f>((HOUR(Tabella1[[#This Row],[TOT. ORE]])*60)+MINUTE(Tabella1[[#This Row],[TOT. ORE]]))</f>
        <v>80</v>
      </c>
      <c r="Y1807" s="6">
        <f>Tabella1[[#This Row],[TOT. MINUTI]]-Tabella1[[#This Row],[FERMO MACCHINA]]</f>
        <v>80</v>
      </c>
      <c r="Z1807" s="6">
        <f>ROUNDDOWN(Tabella1[[#This Row],[DIFFERENZA EFFETTIVA - SCARTI]]/Tabella1[[#This Row],[TEMPO EFFETTIVO]]*60,0)</f>
        <v>1500</v>
      </c>
    </row>
    <row r="1808" spans="1:27" x14ac:dyDescent="0.25">
      <c r="A1808" s="1">
        <v>44828</v>
      </c>
      <c r="B1808">
        <v>31</v>
      </c>
      <c r="C1808" s="6" t="str">
        <f>VLOOKUP(Tabella1[[#This Row],[COD. OPERATORE]],Tabella3[],2,FALSE)</f>
        <v>MARISTELLA</v>
      </c>
      <c r="D1808" t="s">
        <v>16</v>
      </c>
      <c r="E1808" t="s">
        <v>26</v>
      </c>
      <c r="F1808">
        <v>6</v>
      </c>
      <c r="G1808" s="6" t="str">
        <f>VLOOKUP(Tabella1[[#This Row],[COD. MACCHINA]],Tabella35[],2,FALSE)</f>
        <v>MSA matr.4319</v>
      </c>
      <c r="H1808">
        <v>648570</v>
      </c>
      <c r="I1808">
        <v>648752</v>
      </c>
      <c r="J1808" s="6">
        <f>Tabella1[[#This Row],[ASS. FINALI]]-Tabella1[[#This Row],[ASS.INIZIALI]]</f>
        <v>182</v>
      </c>
      <c r="K1808" t="s">
        <v>20</v>
      </c>
      <c r="M1808" s="6">
        <f>ROUNDDOWN(IF(Tabella1[[#This Row],[DOPPIO OPERATORE '[SI/NO']]]="SI",Tabella1[[#This Row],[DIFFERENZA]]/2,Tabella1[[#This Row],[DIFFERENZA]]),0)</f>
        <v>182</v>
      </c>
      <c r="O1808" s="6">
        <f>Tabella1[[#This Row],[DIFFERENZA EFFETTIVA SE DOPPIO OPERATORE]]-Tabella1[[#This Row],[SCARTI]]</f>
        <v>182</v>
      </c>
      <c r="P1808" s="4">
        <v>0.33333333333333331</v>
      </c>
      <c r="Q1808" s="4">
        <v>0.36458333333333331</v>
      </c>
      <c r="R1808" s="5">
        <f>Tabella1[[#This Row],[ORA FINE MATTINA]]-Tabella1[[#This Row],[ORA INIZIO MATTINA]]</f>
        <v>3.125E-2</v>
      </c>
      <c r="S1808" s="4"/>
      <c r="T1808" s="4"/>
      <c r="U1808" s="5">
        <f>Tabella1[[#This Row],[ORA FINE POMERIGGIO]]-Tabella1[[#This Row],[ORA INIZIO POMERIGGIO]]</f>
        <v>0</v>
      </c>
      <c r="V1808" s="5">
        <f>Tabella1[[#This Row],[TOT. TEMPO POMERIGGIO]]+Tabella1[[#This Row],[TOT. TEMPO MATTINA]]</f>
        <v>3.125E-2</v>
      </c>
      <c r="W1808" s="7">
        <f>((HOUR(Tabella1[[#This Row],[TOT. ORE]])*60)+MINUTE(Tabella1[[#This Row],[TOT. ORE]]))</f>
        <v>45</v>
      </c>
      <c r="Y1808" s="6">
        <f>Tabella1[[#This Row],[TOT. MINUTI]]-Tabella1[[#This Row],[FERMO MACCHINA]]</f>
        <v>45</v>
      </c>
      <c r="Z1808" s="6">
        <f>ROUNDDOWN(Tabella1[[#This Row],[DIFFERENZA EFFETTIVA - SCARTI]]/Tabella1[[#This Row],[TEMPO EFFETTIVO]]*60,0)</f>
        <v>242</v>
      </c>
    </row>
    <row r="1809" spans="1:27" x14ac:dyDescent="0.25">
      <c r="A1809" s="1">
        <v>44828</v>
      </c>
      <c r="B1809">
        <v>31</v>
      </c>
      <c r="C1809" s="6" t="str">
        <f>VLOOKUP(Tabella1[[#This Row],[COD. OPERATORE]],Tabella3[],2,FALSE)</f>
        <v>MARISTELLA</v>
      </c>
      <c r="D1809" t="s">
        <v>16</v>
      </c>
      <c r="E1809" t="s">
        <v>62</v>
      </c>
      <c r="F1809">
        <v>9</v>
      </c>
      <c r="G1809" s="6" t="str">
        <f>VLOOKUP(Tabella1[[#This Row],[COD. MACCHINA]],Tabella35[],2,FALSE)</f>
        <v>MONTAGGIO ANELLINI</v>
      </c>
      <c r="H1809">
        <v>0</v>
      </c>
      <c r="I1809">
        <v>1000</v>
      </c>
      <c r="J1809" s="6">
        <f>Tabella1[[#This Row],[ASS. FINALI]]-Tabella1[[#This Row],[ASS.INIZIALI]]</f>
        <v>1000</v>
      </c>
      <c r="K1809" t="s">
        <v>20</v>
      </c>
      <c r="M1809" s="6">
        <f>ROUNDDOWN(IF(Tabella1[[#This Row],[DOPPIO OPERATORE '[SI/NO']]]="SI",Tabella1[[#This Row],[DIFFERENZA]]/2,Tabella1[[#This Row],[DIFFERENZA]]),0)</f>
        <v>1000</v>
      </c>
      <c r="O1809" s="6">
        <f>Tabella1[[#This Row],[DIFFERENZA EFFETTIVA SE DOPPIO OPERATORE]]-Tabella1[[#This Row],[SCARTI]]</f>
        <v>1000</v>
      </c>
      <c r="P1809" s="4">
        <v>0.36458333333333331</v>
      </c>
      <c r="Q1809" s="4">
        <v>0.40625</v>
      </c>
      <c r="R1809" s="5">
        <f>Tabella1[[#This Row],[ORA FINE MATTINA]]-Tabella1[[#This Row],[ORA INIZIO MATTINA]]</f>
        <v>4.1666666666666685E-2</v>
      </c>
      <c r="S1809" s="4"/>
      <c r="T1809" s="4"/>
      <c r="U1809" s="5">
        <f>Tabella1[[#This Row],[ORA FINE POMERIGGIO]]-Tabella1[[#This Row],[ORA INIZIO POMERIGGIO]]</f>
        <v>0</v>
      </c>
      <c r="V1809" s="5">
        <f>Tabella1[[#This Row],[TOT. TEMPO POMERIGGIO]]+Tabella1[[#This Row],[TOT. TEMPO MATTINA]]</f>
        <v>4.1666666666666685E-2</v>
      </c>
      <c r="W1809" s="7">
        <f>((HOUR(Tabella1[[#This Row],[TOT. ORE]])*60)+MINUTE(Tabella1[[#This Row],[TOT. ORE]]))</f>
        <v>60</v>
      </c>
      <c r="Y1809" s="6">
        <f>Tabella1[[#This Row],[TOT. MINUTI]]-Tabella1[[#This Row],[FERMO MACCHINA]]</f>
        <v>60</v>
      </c>
      <c r="Z1809" s="6">
        <f>ROUNDDOWN(Tabella1[[#This Row],[DIFFERENZA EFFETTIVA - SCARTI]]/Tabella1[[#This Row],[TEMPO EFFETTIVO]]*60,0)</f>
        <v>1000</v>
      </c>
    </row>
    <row r="1810" spans="1:27" x14ac:dyDescent="0.25">
      <c r="A1810" s="1">
        <v>44830</v>
      </c>
      <c r="B1810">
        <v>31</v>
      </c>
      <c r="C1810" s="6" t="str">
        <f>VLOOKUP(Tabella1[[#This Row],[COD. OPERATORE]],Tabella3[],2,FALSE)</f>
        <v>MARISTELLA</v>
      </c>
      <c r="D1810" t="s">
        <v>16</v>
      </c>
      <c r="E1810" t="s">
        <v>96</v>
      </c>
      <c r="F1810">
        <v>8</v>
      </c>
      <c r="G1810" s="6" t="str">
        <f>VLOOKUP(Tabella1[[#This Row],[COD. MACCHINA]],Tabella35[],2,FALSE)</f>
        <v>MONTAGGIO RUOTE</v>
      </c>
      <c r="H1810">
        <v>0</v>
      </c>
      <c r="I1810">
        <v>850</v>
      </c>
      <c r="J1810" s="6">
        <f>Tabella1[[#This Row],[ASS. FINALI]]-Tabella1[[#This Row],[ASS.INIZIALI]]</f>
        <v>850</v>
      </c>
      <c r="K1810" t="s">
        <v>20</v>
      </c>
      <c r="M1810" s="6">
        <f>ROUNDDOWN(IF(Tabella1[[#This Row],[DOPPIO OPERATORE '[SI/NO']]]="SI",Tabella1[[#This Row],[DIFFERENZA]]/2,Tabella1[[#This Row],[DIFFERENZA]]),0)</f>
        <v>850</v>
      </c>
      <c r="O1810" s="6">
        <f>Tabella1[[#This Row],[DIFFERENZA EFFETTIVA SE DOPPIO OPERATORE]]-Tabella1[[#This Row],[SCARTI]]</f>
        <v>850</v>
      </c>
      <c r="P1810" s="4">
        <v>0.40625</v>
      </c>
      <c r="Q1810" s="4">
        <v>0.5</v>
      </c>
      <c r="R1810" s="5">
        <f>Tabella1[[#This Row],[ORA FINE MATTINA]]-Tabella1[[#This Row],[ORA INIZIO MATTINA]]</f>
        <v>9.375E-2</v>
      </c>
      <c r="S1810" s="4"/>
      <c r="T1810" s="4"/>
      <c r="U1810" s="5">
        <f>Tabella1[[#This Row],[ORA FINE POMERIGGIO]]-Tabella1[[#This Row],[ORA INIZIO POMERIGGIO]]</f>
        <v>0</v>
      </c>
      <c r="V1810" s="5">
        <f>Tabella1[[#This Row],[TOT. TEMPO POMERIGGIO]]+Tabella1[[#This Row],[TOT. TEMPO MATTINA]]</f>
        <v>9.375E-2</v>
      </c>
      <c r="W1810" s="7">
        <f>((HOUR(Tabella1[[#This Row],[TOT. ORE]])*60)+MINUTE(Tabella1[[#This Row],[TOT. ORE]]))</f>
        <v>135</v>
      </c>
      <c r="Y1810" s="6">
        <f>Tabella1[[#This Row],[TOT. MINUTI]]-Tabella1[[#This Row],[FERMO MACCHINA]]</f>
        <v>135</v>
      </c>
      <c r="Z1810" s="6">
        <f>ROUNDDOWN(Tabella1[[#This Row],[DIFFERENZA EFFETTIVA - SCARTI]]/Tabella1[[#This Row],[TEMPO EFFETTIVO]]*60,0)</f>
        <v>377</v>
      </c>
    </row>
    <row r="1811" spans="1:27" x14ac:dyDescent="0.25">
      <c r="A1811" s="1">
        <v>44831</v>
      </c>
      <c r="B1811">
        <v>31</v>
      </c>
      <c r="C1811" s="6" t="str">
        <f>VLOOKUP(Tabella1[[#This Row],[COD. OPERATORE]],Tabella3[],2,FALSE)</f>
        <v>MARISTELLA</v>
      </c>
      <c r="D1811" t="s">
        <v>16</v>
      </c>
      <c r="E1811" t="s">
        <v>96</v>
      </c>
      <c r="F1811">
        <v>8</v>
      </c>
      <c r="G1811" s="6" t="str">
        <f>VLOOKUP(Tabella1[[#This Row],[COD. MACCHINA]],Tabella35[],2,FALSE)</f>
        <v>MONTAGGIO RUOTE</v>
      </c>
      <c r="H1811">
        <v>0</v>
      </c>
      <c r="I1811">
        <v>150</v>
      </c>
      <c r="J1811" s="6">
        <f>Tabella1[[#This Row],[ASS. FINALI]]-Tabella1[[#This Row],[ASS.INIZIALI]]</f>
        <v>150</v>
      </c>
      <c r="K1811" t="s">
        <v>20</v>
      </c>
      <c r="M1811" s="6">
        <f>ROUNDDOWN(IF(Tabella1[[#This Row],[DOPPIO OPERATORE '[SI/NO']]]="SI",Tabella1[[#This Row],[DIFFERENZA]]/2,Tabella1[[#This Row],[DIFFERENZA]]),0)</f>
        <v>150</v>
      </c>
      <c r="O1811" s="6">
        <f>Tabella1[[#This Row],[DIFFERENZA EFFETTIVA SE DOPPIO OPERATORE]]-Tabella1[[#This Row],[SCARTI]]</f>
        <v>150</v>
      </c>
      <c r="P1811" s="4">
        <v>0.3125</v>
      </c>
      <c r="Q1811" s="4">
        <v>0.33333333333333331</v>
      </c>
      <c r="R1811" s="5">
        <f>Tabella1[[#This Row],[ORA FINE MATTINA]]-Tabella1[[#This Row],[ORA INIZIO MATTINA]]</f>
        <v>2.0833333333333315E-2</v>
      </c>
      <c r="S1811" s="4"/>
      <c r="T1811" s="4"/>
      <c r="U1811" s="5">
        <f>Tabella1[[#This Row],[ORA FINE POMERIGGIO]]-Tabella1[[#This Row],[ORA INIZIO POMERIGGIO]]</f>
        <v>0</v>
      </c>
      <c r="V1811" s="5">
        <f>Tabella1[[#This Row],[TOT. TEMPO POMERIGGIO]]+Tabella1[[#This Row],[TOT. TEMPO MATTINA]]</f>
        <v>2.0833333333333315E-2</v>
      </c>
      <c r="W1811" s="7">
        <f>((HOUR(Tabella1[[#This Row],[TOT. ORE]])*60)+MINUTE(Tabella1[[#This Row],[TOT. ORE]]))</f>
        <v>30</v>
      </c>
      <c r="Y1811" s="6">
        <f>Tabella1[[#This Row],[TOT. MINUTI]]-Tabella1[[#This Row],[FERMO MACCHINA]]</f>
        <v>30</v>
      </c>
      <c r="Z1811" s="6">
        <f>ROUNDDOWN(Tabella1[[#This Row],[DIFFERENZA EFFETTIVA - SCARTI]]/Tabella1[[#This Row],[TEMPO EFFETTIVO]]*60,0)</f>
        <v>300</v>
      </c>
    </row>
    <row r="1812" spans="1:27" x14ac:dyDescent="0.25">
      <c r="A1812" s="1">
        <v>44831</v>
      </c>
      <c r="B1812">
        <v>31</v>
      </c>
      <c r="C1812" s="6" t="str">
        <f>VLOOKUP(Tabella1[[#This Row],[COD. OPERATORE]],Tabella3[],2,FALSE)</f>
        <v>MARISTELLA</v>
      </c>
      <c r="D1812" t="s">
        <v>16</v>
      </c>
      <c r="E1812" t="s">
        <v>96</v>
      </c>
      <c r="F1812">
        <v>6</v>
      </c>
      <c r="G1812" s="6" t="str">
        <f>VLOOKUP(Tabella1[[#This Row],[COD. MACCHINA]],Tabella35[],2,FALSE)</f>
        <v>MSA matr.4319</v>
      </c>
      <c r="H1812">
        <v>648752</v>
      </c>
      <c r="I1812">
        <v>649261</v>
      </c>
      <c r="J1812" s="6">
        <f>Tabella1[[#This Row],[ASS. FINALI]]-Tabella1[[#This Row],[ASS.INIZIALI]]</f>
        <v>509</v>
      </c>
      <c r="K1812" t="s">
        <v>20</v>
      </c>
      <c r="M1812" s="6">
        <f>ROUNDDOWN(IF(Tabella1[[#This Row],[DOPPIO OPERATORE '[SI/NO']]]="SI",Tabella1[[#This Row],[DIFFERENZA]]/2,Tabella1[[#This Row],[DIFFERENZA]]),0)</f>
        <v>509</v>
      </c>
      <c r="O1812" s="6">
        <f>Tabella1[[#This Row],[DIFFERENZA EFFETTIVA SE DOPPIO OPERATORE]]-Tabella1[[#This Row],[SCARTI]]</f>
        <v>509</v>
      </c>
      <c r="P1812" s="4">
        <v>0.33333333333333331</v>
      </c>
      <c r="Q1812" s="4">
        <v>0.39930555555555558</v>
      </c>
      <c r="R1812" s="5">
        <f>Tabella1[[#This Row],[ORA FINE MATTINA]]-Tabella1[[#This Row],[ORA INIZIO MATTINA]]</f>
        <v>6.5972222222222265E-2</v>
      </c>
      <c r="S1812" s="4"/>
      <c r="T1812" s="4"/>
      <c r="U1812" s="5">
        <f>Tabella1[[#This Row],[ORA FINE POMERIGGIO]]-Tabella1[[#This Row],[ORA INIZIO POMERIGGIO]]</f>
        <v>0</v>
      </c>
      <c r="V1812" s="5">
        <f>Tabella1[[#This Row],[TOT. TEMPO POMERIGGIO]]+Tabella1[[#This Row],[TOT. TEMPO MATTINA]]</f>
        <v>6.5972222222222265E-2</v>
      </c>
      <c r="W1812" s="7">
        <f>((HOUR(Tabella1[[#This Row],[TOT. ORE]])*60)+MINUTE(Tabella1[[#This Row],[TOT. ORE]]))</f>
        <v>95</v>
      </c>
      <c r="Y1812" s="6">
        <f>Tabella1[[#This Row],[TOT. MINUTI]]-Tabella1[[#This Row],[FERMO MACCHINA]]</f>
        <v>95</v>
      </c>
      <c r="Z1812" s="6">
        <f>ROUNDDOWN(Tabella1[[#This Row],[DIFFERENZA EFFETTIVA - SCARTI]]/Tabella1[[#This Row],[TEMPO EFFETTIVO]]*60,0)</f>
        <v>321</v>
      </c>
    </row>
    <row r="1813" spans="1:27" x14ac:dyDescent="0.25">
      <c r="A1813" s="1">
        <v>44831</v>
      </c>
      <c r="B1813">
        <v>31</v>
      </c>
      <c r="C1813" s="6" t="str">
        <f>VLOOKUP(Tabella1[[#This Row],[COD. OPERATORE]],Tabella3[],2,FALSE)</f>
        <v>MARISTELLA</v>
      </c>
      <c r="D1813" t="s">
        <v>16</v>
      </c>
      <c r="E1813" t="s">
        <v>62</v>
      </c>
      <c r="F1813">
        <v>9</v>
      </c>
      <c r="G1813" s="6" t="str">
        <f>VLOOKUP(Tabella1[[#This Row],[COD. MACCHINA]],Tabella35[],2,FALSE)</f>
        <v>MONTAGGIO ANELLINI</v>
      </c>
      <c r="H1813">
        <v>0</v>
      </c>
      <c r="I1813">
        <v>500</v>
      </c>
      <c r="J1813" s="6">
        <f>Tabella1[[#This Row],[ASS. FINALI]]-Tabella1[[#This Row],[ASS.INIZIALI]]</f>
        <v>500</v>
      </c>
      <c r="K1813" t="s">
        <v>20</v>
      </c>
      <c r="M1813" s="6">
        <f>ROUNDDOWN(IF(Tabella1[[#This Row],[DOPPIO OPERATORE '[SI/NO']]]="SI",Tabella1[[#This Row],[DIFFERENZA]]/2,Tabella1[[#This Row],[DIFFERENZA]]),0)</f>
        <v>500</v>
      </c>
      <c r="O1813" s="6">
        <f>Tabella1[[#This Row],[DIFFERENZA EFFETTIVA SE DOPPIO OPERATORE]]-Tabella1[[#This Row],[SCARTI]]</f>
        <v>500</v>
      </c>
      <c r="P1813" s="4">
        <v>0.39930555555555558</v>
      </c>
      <c r="Q1813" s="4">
        <v>0.4201388888888889</v>
      </c>
      <c r="R1813" s="5">
        <f>Tabella1[[#This Row],[ORA FINE MATTINA]]-Tabella1[[#This Row],[ORA INIZIO MATTINA]]</f>
        <v>2.0833333333333315E-2</v>
      </c>
      <c r="S1813" s="4"/>
      <c r="T1813" s="4"/>
      <c r="U1813" s="5">
        <f>Tabella1[[#This Row],[ORA FINE POMERIGGIO]]-Tabella1[[#This Row],[ORA INIZIO POMERIGGIO]]</f>
        <v>0</v>
      </c>
      <c r="V1813" s="5">
        <f>Tabella1[[#This Row],[TOT. TEMPO POMERIGGIO]]+Tabella1[[#This Row],[TOT. TEMPO MATTINA]]</f>
        <v>2.0833333333333315E-2</v>
      </c>
      <c r="W1813" s="7">
        <f>((HOUR(Tabella1[[#This Row],[TOT. ORE]])*60)+MINUTE(Tabella1[[#This Row],[TOT. ORE]]))</f>
        <v>30</v>
      </c>
      <c r="Y1813" s="6">
        <f>Tabella1[[#This Row],[TOT. MINUTI]]-Tabella1[[#This Row],[FERMO MACCHINA]]</f>
        <v>30</v>
      </c>
      <c r="Z1813" s="6">
        <f>ROUNDDOWN(Tabella1[[#This Row],[DIFFERENZA EFFETTIVA - SCARTI]]/Tabella1[[#This Row],[TEMPO EFFETTIVO]]*60,0)</f>
        <v>1000</v>
      </c>
    </row>
    <row r="1814" spans="1:27" x14ac:dyDescent="0.25">
      <c r="A1814" s="1">
        <v>44831</v>
      </c>
      <c r="B1814">
        <v>31</v>
      </c>
      <c r="C1814" s="6" t="str">
        <f>VLOOKUP(Tabella1[[#This Row],[COD. OPERATORE]],Tabella3[],2,FALSE)</f>
        <v>MARISTELLA</v>
      </c>
      <c r="D1814" t="s">
        <v>16</v>
      </c>
      <c r="E1814" t="s">
        <v>559</v>
      </c>
      <c r="F1814">
        <v>8</v>
      </c>
      <c r="G1814" s="6" t="str">
        <f>VLOOKUP(Tabella1[[#This Row],[COD. MACCHINA]],Tabella35[],2,FALSE)</f>
        <v>MONTAGGIO RUOTE</v>
      </c>
      <c r="H1814">
        <v>0</v>
      </c>
      <c r="I1814">
        <v>500</v>
      </c>
      <c r="J1814" s="6">
        <f>Tabella1[[#This Row],[ASS. FINALI]]-Tabella1[[#This Row],[ASS.INIZIALI]]</f>
        <v>500</v>
      </c>
      <c r="K1814" t="s">
        <v>20</v>
      </c>
      <c r="M1814" s="6">
        <f>ROUNDDOWN(IF(Tabella1[[#This Row],[DOPPIO OPERATORE '[SI/NO']]]="SI",Tabella1[[#This Row],[DIFFERENZA]]/2,Tabella1[[#This Row],[DIFFERENZA]]),0)</f>
        <v>500</v>
      </c>
      <c r="O1814" s="6">
        <f>Tabella1[[#This Row],[DIFFERENZA EFFETTIVA SE DOPPIO OPERATORE]]-Tabella1[[#This Row],[SCARTI]]</f>
        <v>500</v>
      </c>
      <c r="P1814" s="4">
        <v>0.4201388888888889</v>
      </c>
      <c r="Q1814" s="4">
        <v>0.4826388888888889</v>
      </c>
      <c r="R1814" s="5">
        <f>Tabella1[[#This Row],[ORA FINE MATTINA]]-Tabella1[[#This Row],[ORA INIZIO MATTINA]]</f>
        <v>6.25E-2</v>
      </c>
      <c r="S1814" s="4"/>
      <c r="T1814" s="4"/>
      <c r="U1814" s="5">
        <f>Tabella1[[#This Row],[ORA FINE POMERIGGIO]]-Tabella1[[#This Row],[ORA INIZIO POMERIGGIO]]</f>
        <v>0</v>
      </c>
      <c r="V1814" s="5">
        <f>Tabella1[[#This Row],[TOT. TEMPO POMERIGGIO]]+Tabella1[[#This Row],[TOT. TEMPO MATTINA]]</f>
        <v>6.25E-2</v>
      </c>
      <c r="W1814" s="7">
        <f>((HOUR(Tabella1[[#This Row],[TOT. ORE]])*60)+MINUTE(Tabella1[[#This Row],[TOT. ORE]]))</f>
        <v>90</v>
      </c>
      <c r="X1814">
        <v>20</v>
      </c>
      <c r="Y1814" s="6">
        <f>Tabella1[[#This Row],[TOT. MINUTI]]-Tabella1[[#This Row],[FERMO MACCHINA]]</f>
        <v>70</v>
      </c>
      <c r="Z1814" s="6">
        <f>ROUNDDOWN(Tabella1[[#This Row],[DIFFERENZA EFFETTIVA - SCARTI]]/Tabella1[[#This Row],[TEMPO EFFETTIVO]]*60,0)</f>
        <v>428</v>
      </c>
      <c r="AA1814" t="s">
        <v>560</v>
      </c>
    </row>
    <row r="1815" spans="1:27" x14ac:dyDescent="0.25">
      <c r="A1815" s="1">
        <v>44831</v>
      </c>
      <c r="B1815">
        <v>31</v>
      </c>
      <c r="C1815" s="6" t="str">
        <f>VLOOKUP(Tabella1[[#This Row],[COD. OPERATORE]],Tabella3[],2,FALSE)</f>
        <v>MARISTELLA</v>
      </c>
      <c r="D1815" t="s">
        <v>16</v>
      </c>
      <c r="E1815" t="s">
        <v>201</v>
      </c>
      <c r="F1815">
        <v>6</v>
      </c>
      <c r="G1815" s="6" t="str">
        <f>VLOOKUP(Tabella1[[#This Row],[COD. MACCHINA]],Tabella35[],2,FALSE)</f>
        <v>MSA matr.4319</v>
      </c>
      <c r="H1815">
        <v>648261</v>
      </c>
      <c r="I1815">
        <v>648314</v>
      </c>
      <c r="J1815" s="6">
        <f>Tabella1[[#This Row],[ASS. FINALI]]-Tabella1[[#This Row],[ASS.INIZIALI]]</f>
        <v>53</v>
      </c>
      <c r="K1815" t="s">
        <v>20</v>
      </c>
      <c r="M1815" s="6">
        <f>ROUNDDOWN(IF(Tabella1[[#This Row],[DOPPIO OPERATORE '[SI/NO']]]="SI",Tabella1[[#This Row],[DIFFERENZA]]/2,Tabella1[[#This Row],[DIFFERENZA]]),0)</f>
        <v>53</v>
      </c>
      <c r="O1815" s="6">
        <f>Tabella1[[#This Row],[DIFFERENZA EFFETTIVA SE DOPPIO OPERATORE]]-Tabella1[[#This Row],[SCARTI]]</f>
        <v>53</v>
      </c>
      <c r="P1815" s="4">
        <v>0.5625</v>
      </c>
      <c r="Q1815" s="4">
        <v>0.57638888888888895</v>
      </c>
      <c r="R1815" s="5">
        <f>Tabella1[[#This Row],[ORA FINE MATTINA]]-Tabella1[[#This Row],[ORA INIZIO MATTINA]]</f>
        <v>1.3888888888888951E-2</v>
      </c>
      <c r="S1815" s="4"/>
      <c r="T1815" s="4"/>
      <c r="U1815" s="5">
        <f>Tabella1[[#This Row],[ORA FINE POMERIGGIO]]-Tabella1[[#This Row],[ORA INIZIO POMERIGGIO]]</f>
        <v>0</v>
      </c>
      <c r="V1815" s="5">
        <f>Tabella1[[#This Row],[TOT. TEMPO POMERIGGIO]]+Tabella1[[#This Row],[TOT. TEMPO MATTINA]]</f>
        <v>1.3888888888888951E-2</v>
      </c>
      <c r="W1815" s="7">
        <f>((HOUR(Tabella1[[#This Row],[TOT. ORE]])*60)+MINUTE(Tabella1[[#This Row],[TOT. ORE]]))</f>
        <v>20</v>
      </c>
      <c r="Y1815" s="6">
        <f>Tabella1[[#This Row],[TOT. MINUTI]]-Tabella1[[#This Row],[FERMO MACCHINA]]</f>
        <v>20</v>
      </c>
      <c r="Z1815" s="6">
        <f>ROUNDDOWN(Tabella1[[#This Row],[DIFFERENZA EFFETTIVA - SCARTI]]/Tabella1[[#This Row],[TEMPO EFFETTIVO]]*60,0)</f>
        <v>159</v>
      </c>
    </row>
    <row r="1816" spans="1:27" x14ac:dyDescent="0.25">
      <c r="A1816" s="1">
        <v>44831</v>
      </c>
      <c r="B1816">
        <v>31</v>
      </c>
      <c r="C1816" s="6" t="str">
        <f>VLOOKUP(Tabella1[[#This Row],[COD. OPERATORE]],Tabella3[],2,FALSE)</f>
        <v>MARISTELLA</v>
      </c>
      <c r="D1816" t="s">
        <v>16</v>
      </c>
      <c r="E1816" t="s">
        <v>62</v>
      </c>
      <c r="F1816">
        <v>9</v>
      </c>
      <c r="G1816" s="6" t="str">
        <f>VLOOKUP(Tabella1[[#This Row],[COD. MACCHINA]],Tabella35[],2,FALSE)</f>
        <v>MONTAGGIO ANELLINI</v>
      </c>
      <c r="H1816">
        <v>0</v>
      </c>
      <c r="I1816">
        <v>2500</v>
      </c>
      <c r="J1816" s="6">
        <f>Tabella1[[#This Row],[ASS. FINALI]]-Tabella1[[#This Row],[ASS.INIZIALI]]</f>
        <v>2500</v>
      </c>
      <c r="K1816" t="s">
        <v>20</v>
      </c>
      <c r="M1816" s="6">
        <f>ROUNDDOWN(IF(Tabella1[[#This Row],[DOPPIO OPERATORE '[SI/NO']]]="SI",Tabella1[[#This Row],[DIFFERENZA]]/2,Tabella1[[#This Row],[DIFFERENZA]]),0)</f>
        <v>2500</v>
      </c>
      <c r="O1816" s="6">
        <f>Tabella1[[#This Row],[DIFFERENZA EFFETTIVA SE DOPPIO OPERATORE]]-Tabella1[[#This Row],[SCARTI]]</f>
        <v>2500</v>
      </c>
      <c r="P1816" s="4">
        <v>0.5625</v>
      </c>
      <c r="Q1816" s="4">
        <v>0.67708333333333337</v>
      </c>
      <c r="R1816" s="5">
        <f>Tabella1[[#This Row],[ORA FINE MATTINA]]-Tabella1[[#This Row],[ORA INIZIO MATTINA]]</f>
        <v>0.11458333333333337</v>
      </c>
      <c r="S1816" s="4"/>
      <c r="T1816" s="4"/>
      <c r="U1816" s="5">
        <f>Tabella1[[#This Row],[ORA FINE POMERIGGIO]]-Tabella1[[#This Row],[ORA INIZIO POMERIGGIO]]</f>
        <v>0</v>
      </c>
      <c r="V1816" s="5">
        <f>Tabella1[[#This Row],[TOT. TEMPO POMERIGGIO]]+Tabella1[[#This Row],[TOT. TEMPO MATTINA]]</f>
        <v>0.11458333333333337</v>
      </c>
      <c r="W1816" s="7">
        <f>((HOUR(Tabella1[[#This Row],[TOT. ORE]])*60)+MINUTE(Tabella1[[#This Row],[TOT. ORE]]))</f>
        <v>165</v>
      </c>
      <c r="Y1816" s="6">
        <f>Tabella1[[#This Row],[TOT. MINUTI]]-Tabella1[[#This Row],[FERMO MACCHINA]]</f>
        <v>165</v>
      </c>
      <c r="Z1816" s="6">
        <f>ROUNDDOWN(Tabella1[[#This Row],[DIFFERENZA EFFETTIVA - SCARTI]]/Tabella1[[#This Row],[TEMPO EFFETTIVO]]*60,0)</f>
        <v>909</v>
      </c>
    </row>
    <row r="1817" spans="1:27" x14ac:dyDescent="0.25">
      <c r="A1817" s="1">
        <v>44831</v>
      </c>
      <c r="B1817">
        <v>31</v>
      </c>
      <c r="C1817" s="6" t="str">
        <f>VLOOKUP(Tabella1[[#This Row],[COD. OPERATORE]],Tabella3[],2,FALSE)</f>
        <v>MARISTELLA</v>
      </c>
      <c r="D1817" t="s">
        <v>16</v>
      </c>
      <c r="E1817" t="s">
        <v>17</v>
      </c>
      <c r="F1817">
        <v>8</v>
      </c>
      <c r="G1817" s="6" t="str">
        <f>VLOOKUP(Tabella1[[#This Row],[COD. MACCHINA]],Tabella35[],2,FALSE)</f>
        <v>MONTAGGIO RUOTE</v>
      </c>
      <c r="H1817">
        <v>0</v>
      </c>
      <c r="I1817">
        <v>600</v>
      </c>
      <c r="J1817" s="6">
        <f>Tabella1[[#This Row],[ASS. FINALI]]-Tabella1[[#This Row],[ASS.INIZIALI]]</f>
        <v>600</v>
      </c>
      <c r="K1817" t="s">
        <v>20</v>
      </c>
      <c r="M1817" s="6">
        <f>ROUNDDOWN(IF(Tabella1[[#This Row],[DOPPIO OPERATORE '[SI/NO']]]="SI",Tabella1[[#This Row],[DIFFERENZA]]/2,Tabella1[[#This Row],[DIFFERENZA]]),0)</f>
        <v>600</v>
      </c>
      <c r="O1817" s="6">
        <f>Tabella1[[#This Row],[DIFFERENZA EFFETTIVA SE DOPPIO OPERATORE]]-Tabella1[[#This Row],[SCARTI]]</f>
        <v>600</v>
      </c>
      <c r="P1817" s="4">
        <v>0.67708333333333337</v>
      </c>
      <c r="Q1817" s="4">
        <v>0.75</v>
      </c>
      <c r="R1817" s="5">
        <f>Tabella1[[#This Row],[ORA FINE MATTINA]]-Tabella1[[#This Row],[ORA INIZIO MATTINA]]</f>
        <v>7.291666666666663E-2</v>
      </c>
      <c r="S1817" s="4"/>
      <c r="T1817" s="4"/>
      <c r="U1817" s="5">
        <f>Tabella1[[#This Row],[ORA FINE POMERIGGIO]]-Tabella1[[#This Row],[ORA INIZIO POMERIGGIO]]</f>
        <v>0</v>
      </c>
      <c r="V1817" s="5">
        <f>Tabella1[[#This Row],[TOT. TEMPO POMERIGGIO]]+Tabella1[[#This Row],[TOT. TEMPO MATTINA]]</f>
        <v>7.291666666666663E-2</v>
      </c>
      <c r="W1817" s="7">
        <f>((HOUR(Tabella1[[#This Row],[TOT. ORE]])*60)+MINUTE(Tabella1[[#This Row],[TOT. ORE]]))</f>
        <v>105</v>
      </c>
      <c r="Y1817" s="6">
        <f>Tabella1[[#This Row],[TOT. MINUTI]]-Tabella1[[#This Row],[FERMO MACCHINA]]</f>
        <v>105</v>
      </c>
      <c r="Z1817" s="6">
        <f>ROUNDDOWN(Tabella1[[#This Row],[DIFFERENZA EFFETTIVA - SCARTI]]/Tabella1[[#This Row],[TEMPO EFFETTIVO]]*60,0)</f>
        <v>342</v>
      </c>
    </row>
    <row r="1818" spans="1:27" x14ac:dyDescent="0.25">
      <c r="A1818" s="1">
        <v>44832</v>
      </c>
      <c r="B1818">
        <v>31</v>
      </c>
      <c r="C1818" s="6" t="str">
        <f>VLOOKUP(Tabella1[[#This Row],[COD. OPERATORE]],Tabella3[],2,FALSE)</f>
        <v>MARISTELLA</v>
      </c>
      <c r="D1818" t="s">
        <v>16</v>
      </c>
      <c r="E1818" t="s">
        <v>17</v>
      </c>
      <c r="F1818">
        <v>8</v>
      </c>
      <c r="G1818" s="6" t="str">
        <f>VLOOKUP(Tabella1[[#This Row],[COD. MACCHINA]],Tabella35[],2,FALSE)</f>
        <v>MONTAGGIO RUOTE</v>
      </c>
      <c r="H1818">
        <v>0</v>
      </c>
      <c r="I1818">
        <v>850</v>
      </c>
      <c r="J1818" s="6">
        <f>Tabella1[[#This Row],[ASS. FINALI]]-Tabella1[[#This Row],[ASS.INIZIALI]]</f>
        <v>850</v>
      </c>
      <c r="K1818" t="s">
        <v>20</v>
      </c>
      <c r="M1818" s="6">
        <f>ROUNDDOWN(IF(Tabella1[[#This Row],[DOPPIO OPERATORE '[SI/NO']]]="SI",Tabella1[[#This Row],[DIFFERENZA]]/2,Tabella1[[#This Row],[DIFFERENZA]]),0)</f>
        <v>850</v>
      </c>
      <c r="O1818" s="6">
        <f>Tabella1[[#This Row],[DIFFERENZA EFFETTIVA SE DOPPIO OPERATORE]]-Tabella1[[#This Row],[SCARTI]]</f>
        <v>850</v>
      </c>
      <c r="P1818" s="4">
        <v>0.3125</v>
      </c>
      <c r="Q1818" s="4">
        <v>0.41666666666666669</v>
      </c>
      <c r="R1818" s="5">
        <f>Tabella1[[#This Row],[ORA FINE MATTINA]]-Tabella1[[#This Row],[ORA INIZIO MATTINA]]</f>
        <v>0.10416666666666669</v>
      </c>
      <c r="S1818" s="4"/>
      <c r="T1818" s="4"/>
      <c r="U1818" s="5">
        <f>Tabella1[[#This Row],[ORA FINE POMERIGGIO]]-Tabella1[[#This Row],[ORA INIZIO POMERIGGIO]]</f>
        <v>0</v>
      </c>
      <c r="V1818" s="5">
        <f>Tabella1[[#This Row],[TOT. TEMPO POMERIGGIO]]+Tabella1[[#This Row],[TOT. TEMPO MATTINA]]</f>
        <v>0.10416666666666669</v>
      </c>
      <c r="W1818" s="7">
        <f>((HOUR(Tabella1[[#This Row],[TOT. ORE]])*60)+MINUTE(Tabella1[[#This Row],[TOT. ORE]]))</f>
        <v>150</v>
      </c>
      <c r="Y1818" s="6">
        <f>Tabella1[[#This Row],[TOT. MINUTI]]-Tabella1[[#This Row],[FERMO MACCHINA]]</f>
        <v>150</v>
      </c>
      <c r="Z1818" s="6">
        <f>ROUNDDOWN(Tabella1[[#This Row],[DIFFERENZA EFFETTIVA - SCARTI]]/Tabella1[[#This Row],[TEMPO EFFETTIVO]]*60,0)</f>
        <v>340</v>
      </c>
      <c r="AA1818" t="s">
        <v>378</v>
      </c>
    </row>
    <row r="1819" spans="1:27" x14ac:dyDescent="0.25">
      <c r="A1819" s="1">
        <v>44830</v>
      </c>
      <c r="B1819">
        <v>2</v>
      </c>
      <c r="C1819" s="6" t="str">
        <f>VLOOKUP(Tabella1[[#This Row],[COD. OPERATORE]],Tabella3[],2,FALSE)</f>
        <v>DAVIDE</v>
      </c>
      <c r="D1819" t="s">
        <v>74</v>
      </c>
      <c r="E1819" t="s">
        <v>255</v>
      </c>
      <c r="F1819">
        <v>4</v>
      </c>
      <c r="G1819" s="6" t="str">
        <f>VLOOKUP(Tabella1[[#This Row],[COD. MACCHINA]],Tabella35[],2,FALSE)</f>
        <v>LASER VERDE</v>
      </c>
      <c r="H1819">
        <v>1372</v>
      </c>
      <c r="I1819">
        <v>1616</v>
      </c>
      <c r="J1819" s="6">
        <f>Tabella1[[#This Row],[ASS. FINALI]]-Tabella1[[#This Row],[ASS.INIZIALI]]</f>
        <v>244</v>
      </c>
      <c r="K1819" t="s">
        <v>20</v>
      </c>
      <c r="M1819" s="6">
        <f>ROUNDDOWN(IF(Tabella1[[#This Row],[DOPPIO OPERATORE '[SI/NO']]]="SI",Tabella1[[#This Row],[DIFFERENZA]]/2,Tabella1[[#This Row],[DIFFERENZA]]),0)</f>
        <v>244</v>
      </c>
      <c r="O1819" s="6">
        <f>Tabella1[[#This Row],[DIFFERENZA EFFETTIVA SE DOPPIO OPERATORE]]-Tabella1[[#This Row],[SCARTI]]</f>
        <v>244</v>
      </c>
      <c r="P1819" s="4">
        <v>0.3125</v>
      </c>
      <c r="Q1819" s="4">
        <v>0.40625</v>
      </c>
      <c r="R1819" s="5">
        <f>Tabella1[[#This Row],[ORA FINE MATTINA]]-Tabella1[[#This Row],[ORA INIZIO MATTINA]]</f>
        <v>9.375E-2</v>
      </c>
      <c r="S1819" s="4"/>
      <c r="T1819" s="4"/>
      <c r="U1819" s="5">
        <f>Tabella1[[#This Row],[ORA FINE POMERIGGIO]]-Tabella1[[#This Row],[ORA INIZIO POMERIGGIO]]</f>
        <v>0</v>
      </c>
      <c r="V1819" s="5">
        <f>Tabella1[[#This Row],[TOT. TEMPO POMERIGGIO]]+Tabella1[[#This Row],[TOT. TEMPO MATTINA]]</f>
        <v>9.375E-2</v>
      </c>
      <c r="W1819" s="7">
        <f>((HOUR(Tabella1[[#This Row],[TOT. ORE]])*60)+MINUTE(Tabella1[[#This Row],[TOT. ORE]]))</f>
        <v>135</v>
      </c>
      <c r="Y1819" s="6">
        <f>Tabella1[[#This Row],[TOT. MINUTI]]-Tabella1[[#This Row],[FERMO MACCHINA]]</f>
        <v>135</v>
      </c>
      <c r="Z1819" s="6">
        <f>ROUNDDOWN(Tabella1[[#This Row],[DIFFERENZA EFFETTIVA - SCARTI]]/Tabella1[[#This Row],[TEMPO EFFETTIVO]]*60,0)</f>
        <v>108</v>
      </c>
    </row>
    <row r="1820" spans="1:27" x14ac:dyDescent="0.25">
      <c r="A1820" s="1">
        <v>44830</v>
      </c>
      <c r="B1820">
        <v>2</v>
      </c>
      <c r="C1820" s="6" t="str">
        <f>VLOOKUP(Tabella1[[#This Row],[COD. OPERATORE]],Tabella3[],2,FALSE)</f>
        <v>DAVIDE</v>
      </c>
      <c r="D1820" t="s">
        <v>74</v>
      </c>
      <c r="E1820" t="s">
        <v>155</v>
      </c>
      <c r="F1820">
        <v>22</v>
      </c>
      <c r="G1820" s="6" t="str">
        <f>VLOOKUP(Tabella1[[#This Row],[COD. MACCHINA]],Tabella35[],2,FALSE)</f>
        <v>LASER VIOLA</v>
      </c>
      <c r="H1820">
        <v>14334</v>
      </c>
      <c r="I1820">
        <v>14820</v>
      </c>
      <c r="J1820" s="6">
        <f>Tabella1[[#This Row],[ASS. FINALI]]-Tabella1[[#This Row],[ASS.INIZIALI]]</f>
        <v>486</v>
      </c>
      <c r="K1820" t="s">
        <v>20</v>
      </c>
      <c r="M1820" s="6">
        <f>ROUNDDOWN(IF(Tabella1[[#This Row],[DOPPIO OPERATORE '[SI/NO']]]="SI",Tabella1[[#This Row],[DIFFERENZA]]/2,Tabella1[[#This Row],[DIFFERENZA]]),0)</f>
        <v>486</v>
      </c>
      <c r="O1820" s="6">
        <f>Tabella1[[#This Row],[DIFFERENZA EFFETTIVA SE DOPPIO OPERATORE]]-Tabella1[[#This Row],[SCARTI]]</f>
        <v>486</v>
      </c>
      <c r="P1820" s="4">
        <v>0.3125</v>
      </c>
      <c r="Q1820" s="4">
        <v>0.5</v>
      </c>
      <c r="R1820" s="5">
        <f>Tabella1[[#This Row],[ORA FINE MATTINA]]-Tabella1[[#This Row],[ORA INIZIO MATTINA]]</f>
        <v>0.1875</v>
      </c>
      <c r="S1820" s="4"/>
      <c r="T1820" s="4"/>
      <c r="U1820" s="5">
        <f>Tabella1[[#This Row],[ORA FINE POMERIGGIO]]-Tabella1[[#This Row],[ORA INIZIO POMERIGGIO]]</f>
        <v>0</v>
      </c>
      <c r="V1820" s="5">
        <f>Tabella1[[#This Row],[TOT. TEMPO POMERIGGIO]]+Tabella1[[#This Row],[TOT. TEMPO MATTINA]]</f>
        <v>0.1875</v>
      </c>
      <c r="W1820" s="7">
        <f>((HOUR(Tabella1[[#This Row],[TOT. ORE]])*60)+MINUTE(Tabella1[[#This Row],[TOT. ORE]]))</f>
        <v>270</v>
      </c>
      <c r="Y1820" s="6">
        <f>Tabella1[[#This Row],[TOT. MINUTI]]-Tabella1[[#This Row],[FERMO MACCHINA]]</f>
        <v>270</v>
      </c>
      <c r="Z1820" s="6">
        <f>ROUNDDOWN(Tabella1[[#This Row],[DIFFERENZA EFFETTIVA - SCARTI]]/Tabella1[[#This Row],[TEMPO EFFETTIVO]]*60,0)</f>
        <v>108</v>
      </c>
    </row>
    <row r="1821" spans="1:27" x14ac:dyDescent="0.25">
      <c r="A1821" s="1">
        <v>44830</v>
      </c>
      <c r="B1821">
        <v>2</v>
      </c>
      <c r="C1821" s="6" t="str">
        <f>VLOOKUP(Tabella1[[#This Row],[COD. OPERATORE]],Tabella3[],2,FALSE)</f>
        <v>DAVIDE</v>
      </c>
      <c r="D1821" t="s">
        <v>74</v>
      </c>
      <c r="E1821" t="s">
        <v>182</v>
      </c>
      <c r="F1821">
        <v>4</v>
      </c>
      <c r="G1821" s="6" t="str">
        <f>VLOOKUP(Tabella1[[#This Row],[COD. MACCHINA]],Tabella35[],2,FALSE)</f>
        <v>LASER VERDE</v>
      </c>
      <c r="H1821">
        <v>3228</v>
      </c>
      <c r="I1821">
        <v>3408</v>
      </c>
      <c r="J1821" s="6">
        <f>Tabella1[[#This Row],[ASS. FINALI]]-Tabella1[[#This Row],[ASS.INIZIALI]]</f>
        <v>180</v>
      </c>
      <c r="K1821" t="s">
        <v>20</v>
      </c>
      <c r="M1821" s="6">
        <f>ROUNDDOWN(IF(Tabella1[[#This Row],[DOPPIO OPERATORE '[SI/NO']]]="SI",Tabella1[[#This Row],[DIFFERENZA]]/2,Tabella1[[#This Row],[DIFFERENZA]]),0)</f>
        <v>180</v>
      </c>
      <c r="O1821" s="6">
        <f>Tabella1[[#This Row],[DIFFERENZA EFFETTIVA SE DOPPIO OPERATORE]]-Tabella1[[#This Row],[SCARTI]]</f>
        <v>180</v>
      </c>
      <c r="P1821" s="4">
        <v>0.42708333333333331</v>
      </c>
      <c r="Q1821" s="4">
        <v>0.5</v>
      </c>
      <c r="R1821" s="5">
        <f>Tabella1[[#This Row],[ORA FINE MATTINA]]-Tabella1[[#This Row],[ORA INIZIO MATTINA]]</f>
        <v>7.2916666666666685E-2</v>
      </c>
      <c r="S1821" s="4"/>
      <c r="T1821" s="4"/>
      <c r="U1821" s="5">
        <f>Tabella1[[#This Row],[ORA FINE POMERIGGIO]]-Tabella1[[#This Row],[ORA INIZIO POMERIGGIO]]</f>
        <v>0</v>
      </c>
      <c r="V1821" s="5">
        <f>Tabella1[[#This Row],[TOT. TEMPO POMERIGGIO]]+Tabella1[[#This Row],[TOT. TEMPO MATTINA]]</f>
        <v>7.2916666666666685E-2</v>
      </c>
      <c r="W1821" s="7">
        <f>((HOUR(Tabella1[[#This Row],[TOT. ORE]])*60)+MINUTE(Tabella1[[#This Row],[TOT. ORE]]))</f>
        <v>105</v>
      </c>
      <c r="Y1821" s="6">
        <f>Tabella1[[#This Row],[TOT. MINUTI]]-Tabella1[[#This Row],[FERMO MACCHINA]]</f>
        <v>105</v>
      </c>
      <c r="Z1821" s="6">
        <f>ROUNDDOWN(Tabella1[[#This Row],[DIFFERENZA EFFETTIVA - SCARTI]]/Tabella1[[#This Row],[TEMPO EFFETTIVO]]*60,0)</f>
        <v>102</v>
      </c>
    </row>
    <row r="1822" spans="1:27" x14ac:dyDescent="0.25">
      <c r="A1822" s="1">
        <v>44830</v>
      </c>
      <c r="B1822">
        <v>2</v>
      </c>
      <c r="C1822" s="6" t="str">
        <f>VLOOKUP(Tabella1[[#This Row],[COD. OPERATORE]],Tabella3[],2,FALSE)</f>
        <v>DAVIDE</v>
      </c>
      <c r="D1822" t="s">
        <v>74</v>
      </c>
      <c r="E1822" t="s">
        <v>182</v>
      </c>
      <c r="F1822">
        <v>4</v>
      </c>
      <c r="G1822" s="6" t="str">
        <f>VLOOKUP(Tabella1[[#This Row],[COD. MACCHINA]],Tabella35[],2,FALSE)</f>
        <v>LASER VERDE</v>
      </c>
      <c r="H1822">
        <v>3408</v>
      </c>
      <c r="I1822">
        <v>3951</v>
      </c>
      <c r="J1822" s="6">
        <f>Tabella1[[#This Row],[ASS. FINALI]]-Tabella1[[#This Row],[ASS.INIZIALI]]</f>
        <v>543</v>
      </c>
      <c r="K1822" t="s">
        <v>20</v>
      </c>
      <c r="M1822" s="6">
        <f>ROUNDDOWN(IF(Tabella1[[#This Row],[DOPPIO OPERATORE '[SI/NO']]]="SI",Tabella1[[#This Row],[DIFFERENZA]]/2,Tabella1[[#This Row],[DIFFERENZA]]),0)</f>
        <v>543</v>
      </c>
      <c r="O1822" s="6">
        <f>Tabella1[[#This Row],[DIFFERENZA EFFETTIVA SE DOPPIO OPERATORE]]-Tabella1[[#This Row],[SCARTI]]</f>
        <v>543</v>
      </c>
      <c r="P1822" s="4">
        <v>0.58333333333333337</v>
      </c>
      <c r="Q1822" s="4">
        <v>0.75</v>
      </c>
      <c r="R1822" s="5">
        <f>Tabella1[[#This Row],[ORA FINE MATTINA]]-Tabella1[[#This Row],[ORA INIZIO MATTINA]]</f>
        <v>0.16666666666666663</v>
      </c>
      <c r="S1822" s="4"/>
      <c r="T1822" s="4"/>
      <c r="U1822" s="5">
        <f>Tabella1[[#This Row],[ORA FINE POMERIGGIO]]-Tabella1[[#This Row],[ORA INIZIO POMERIGGIO]]</f>
        <v>0</v>
      </c>
      <c r="V1822" s="5">
        <f>Tabella1[[#This Row],[TOT. TEMPO POMERIGGIO]]+Tabella1[[#This Row],[TOT. TEMPO MATTINA]]</f>
        <v>0.16666666666666663</v>
      </c>
      <c r="W1822" s="7">
        <f>((HOUR(Tabella1[[#This Row],[TOT. ORE]])*60)+MINUTE(Tabella1[[#This Row],[TOT. ORE]]))</f>
        <v>240</v>
      </c>
      <c r="Y1822" s="6">
        <f>Tabella1[[#This Row],[TOT. MINUTI]]-Tabella1[[#This Row],[FERMO MACCHINA]]</f>
        <v>240</v>
      </c>
      <c r="Z1822" s="6">
        <f>ROUNDDOWN(Tabella1[[#This Row],[DIFFERENZA EFFETTIVA - SCARTI]]/Tabella1[[#This Row],[TEMPO EFFETTIVO]]*60,0)</f>
        <v>135</v>
      </c>
    </row>
    <row r="1823" spans="1:27" x14ac:dyDescent="0.25">
      <c r="A1823" s="1">
        <v>44830</v>
      </c>
      <c r="B1823">
        <v>2</v>
      </c>
      <c r="C1823" s="6" t="str">
        <f>VLOOKUP(Tabella1[[#This Row],[COD. OPERATORE]],Tabella3[],2,FALSE)</f>
        <v>DAVIDE</v>
      </c>
      <c r="D1823" t="s">
        <v>74</v>
      </c>
      <c r="E1823" t="s">
        <v>155</v>
      </c>
      <c r="F1823">
        <v>22</v>
      </c>
      <c r="G1823" s="6" t="str">
        <f>VLOOKUP(Tabella1[[#This Row],[COD. MACCHINA]],Tabella35[],2,FALSE)</f>
        <v>LASER VIOLA</v>
      </c>
      <c r="H1823">
        <v>14820</v>
      </c>
      <c r="I1823">
        <v>15357</v>
      </c>
      <c r="J1823" s="6">
        <f>Tabella1[[#This Row],[ASS. FINALI]]-Tabella1[[#This Row],[ASS.INIZIALI]]</f>
        <v>537</v>
      </c>
      <c r="K1823" t="s">
        <v>20</v>
      </c>
      <c r="M1823" s="6">
        <f>ROUNDDOWN(IF(Tabella1[[#This Row],[DOPPIO OPERATORE '[SI/NO']]]="SI",Tabella1[[#This Row],[DIFFERENZA]]/2,Tabella1[[#This Row],[DIFFERENZA]]),0)</f>
        <v>537</v>
      </c>
      <c r="O1823" s="6">
        <f>Tabella1[[#This Row],[DIFFERENZA EFFETTIVA SE DOPPIO OPERATORE]]-Tabella1[[#This Row],[SCARTI]]</f>
        <v>537</v>
      </c>
      <c r="P1823" s="4">
        <v>0.58333333333333337</v>
      </c>
      <c r="Q1823" s="4">
        <v>0.75</v>
      </c>
      <c r="R1823" s="5">
        <f>Tabella1[[#This Row],[ORA FINE MATTINA]]-Tabella1[[#This Row],[ORA INIZIO MATTINA]]</f>
        <v>0.16666666666666663</v>
      </c>
      <c r="S1823" s="4"/>
      <c r="T1823" s="4"/>
      <c r="U1823" s="5">
        <f>Tabella1[[#This Row],[ORA FINE POMERIGGIO]]-Tabella1[[#This Row],[ORA INIZIO POMERIGGIO]]</f>
        <v>0</v>
      </c>
      <c r="V1823" s="5">
        <f>Tabella1[[#This Row],[TOT. TEMPO POMERIGGIO]]+Tabella1[[#This Row],[TOT. TEMPO MATTINA]]</f>
        <v>0.16666666666666663</v>
      </c>
      <c r="W1823" s="7">
        <f>((HOUR(Tabella1[[#This Row],[TOT. ORE]])*60)+MINUTE(Tabella1[[#This Row],[TOT. ORE]]))</f>
        <v>240</v>
      </c>
      <c r="Y1823" s="6">
        <f>Tabella1[[#This Row],[TOT. MINUTI]]-Tabella1[[#This Row],[FERMO MACCHINA]]</f>
        <v>240</v>
      </c>
      <c r="Z1823" s="6">
        <f>ROUNDDOWN(Tabella1[[#This Row],[DIFFERENZA EFFETTIVA - SCARTI]]/Tabella1[[#This Row],[TEMPO EFFETTIVO]]*60,0)</f>
        <v>134</v>
      </c>
    </row>
    <row r="1824" spans="1:27" x14ac:dyDescent="0.25">
      <c r="A1824" s="1">
        <v>44831</v>
      </c>
      <c r="B1824">
        <v>2</v>
      </c>
      <c r="C1824" s="6" t="str">
        <f>VLOOKUP(Tabella1[[#This Row],[COD. OPERATORE]],Tabella3[],2,FALSE)</f>
        <v>DAVIDE</v>
      </c>
      <c r="D1824" t="s">
        <v>56</v>
      </c>
      <c r="E1824" t="s">
        <v>245</v>
      </c>
      <c r="F1824" t="s">
        <v>64</v>
      </c>
      <c r="G1824" s="6" t="str">
        <f>VLOOKUP(Tabella1[[#This Row],[COD. MACCHINA]],Tabella35[],2,FALSE)</f>
        <v>MANUALE</v>
      </c>
      <c r="H1824">
        <v>750</v>
      </c>
      <c r="I1824">
        <v>950</v>
      </c>
      <c r="J1824" s="6">
        <f>Tabella1[[#This Row],[ASS. FINALI]]-Tabella1[[#This Row],[ASS.INIZIALI]]</f>
        <v>200</v>
      </c>
      <c r="K1824" t="s">
        <v>20</v>
      </c>
      <c r="M1824" s="6">
        <f>ROUNDDOWN(IF(Tabella1[[#This Row],[DOPPIO OPERATORE '[SI/NO']]]="SI",Tabella1[[#This Row],[DIFFERENZA]]/2,Tabella1[[#This Row],[DIFFERENZA]]),0)</f>
        <v>200</v>
      </c>
      <c r="O1824" s="6">
        <f>Tabella1[[#This Row],[DIFFERENZA EFFETTIVA SE DOPPIO OPERATORE]]-Tabella1[[#This Row],[SCARTI]]</f>
        <v>200</v>
      </c>
      <c r="P1824" s="4">
        <v>0.54166666666666663</v>
      </c>
      <c r="Q1824" s="4">
        <v>0.625</v>
      </c>
      <c r="R1824" s="5">
        <f>Tabella1[[#This Row],[ORA FINE MATTINA]]-Tabella1[[#This Row],[ORA INIZIO MATTINA]]</f>
        <v>8.333333333333337E-2</v>
      </c>
      <c r="S1824" s="4"/>
      <c r="T1824" s="4"/>
      <c r="U1824" s="5">
        <f>Tabella1[[#This Row],[ORA FINE POMERIGGIO]]-Tabella1[[#This Row],[ORA INIZIO POMERIGGIO]]</f>
        <v>0</v>
      </c>
      <c r="V1824" s="5">
        <f>Tabella1[[#This Row],[TOT. TEMPO POMERIGGIO]]+Tabella1[[#This Row],[TOT. TEMPO MATTINA]]</f>
        <v>8.333333333333337E-2</v>
      </c>
      <c r="W1824" s="7">
        <f>((HOUR(Tabella1[[#This Row],[TOT. ORE]])*60)+MINUTE(Tabella1[[#This Row],[TOT. ORE]]))</f>
        <v>120</v>
      </c>
      <c r="Y1824" s="6">
        <f>Tabella1[[#This Row],[TOT. MINUTI]]-Tabella1[[#This Row],[FERMO MACCHINA]]</f>
        <v>120</v>
      </c>
      <c r="Z1824" s="6">
        <f>ROUNDDOWN(Tabella1[[#This Row],[DIFFERENZA EFFETTIVA - SCARTI]]/Tabella1[[#This Row],[TEMPO EFFETTIVO]]*60,0)</f>
        <v>100</v>
      </c>
    </row>
    <row r="1825" spans="1:27" x14ac:dyDescent="0.25">
      <c r="A1825" s="1">
        <v>44832</v>
      </c>
      <c r="B1825">
        <v>2</v>
      </c>
      <c r="C1825" s="6" t="str">
        <f>VLOOKUP(Tabella1[[#This Row],[COD. OPERATORE]],Tabella3[],2,FALSE)</f>
        <v>DAVIDE</v>
      </c>
      <c r="D1825" t="s">
        <v>56</v>
      </c>
      <c r="E1825" t="s">
        <v>425</v>
      </c>
      <c r="F1825" t="s">
        <v>64</v>
      </c>
      <c r="G1825" s="6" t="str">
        <f>VLOOKUP(Tabella1[[#This Row],[COD. MACCHINA]],Tabella35[],2,FALSE)</f>
        <v>MANUALE</v>
      </c>
      <c r="H1825">
        <v>0</v>
      </c>
      <c r="I1825">
        <v>750</v>
      </c>
      <c r="J1825" s="6">
        <f>Tabella1[[#This Row],[ASS. FINALI]]-Tabella1[[#This Row],[ASS.INIZIALI]]</f>
        <v>750</v>
      </c>
      <c r="K1825" t="s">
        <v>20</v>
      </c>
      <c r="M1825" s="6">
        <f>ROUNDDOWN(IF(Tabella1[[#This Row],[DOPPIO OPERATORE '[SI/NO']]]="SI",Tabella1[[#This Row],[DIFFERENZA]]/2,Tabella1[[#This Row],[DIFFERENZA]]),0)</f>
        <v>750</v>
      </c>
      <c r="O1825" s="6">
        <f>Tabella1[[#This Row],[DIFFERENZA EFFETTIVA SE DOPPIO OPERATORE]]-Tabella1[[#This Row],[SCARTI]]</f>
        <v>750</v>
      </c>
      <c r="P1825" s="4">
        <v>0.41666666666666669</v>
      </c>
      <c r="Q1825" s="4">
        <v>0.5</v>
      </c>
      <c r="R1825" s="5">
        <f>Tabella1[[#This Row],[ORA FINE MATTINA]]-Tabella1[[#This Row],[ORA INIZIO MATTINA]]</f>
        <v>8.3333333333333315E-2</v>
      </c>
      <c r="S1825" s="4"/>
      <c r="T1825" s="4"/>
      <c r="U1825" s="5">
        <f>Tabella1[[#This Row],[ORA FINE POMERIGGIO]]-Tabella1[[#This Row],[ORA INIZIO POMERIGGIO]]</f>
        <v>0</v>
      </c>
      <c r="V1825" s="5">
        <f>Tabella1[[#This Row],[TOT. TEMPO POMERIGGIO]]+Tabella1[[#This Row],[TOT. TEMPO MATTINA]]</f>
        <v>8.3333333333333315E-2</v>
      </c>
      <c r="W1825" s="7">
        <f>((HOUR(Tabella1[[#This Row],[TOT. ORE]])*60)+MINUTE(Tabella1[[#This Row],[TOT. ORE]]))</f>
        <v>120</v>
      </c>
      <c r="Y1825" s="6">
        <f>Tabella1[[#This Row],[TOT. MINUTI]]-Tabella1[[#This Row],[FERMO MACCHINA]]</f>
        <v>120</v>
      </c>
      <c r="Z1825" s="6">
        <f>ROUNDDOWN(Tabella1[[#This Row],[DIFFERENZA EFFETTIVA - SCARTI]]/Tabella1[[#This Row],[TEMPO EFFETTIVO]]*60,0)</f>
        <v>375</v>
      </c>
    </row>
    <row r="1826" spans="1:27" x14ac:dyDescent="0.25">
      <c r="A1826" s="1">
        <v>44830</v>
      </c>
      <c r="B1826">
        <v>1</v>
      </c>
      <c r="C1826" s="6" t="str">
        <f>VLOOKUP(Tabella1[[#This Row],[COD. OPERATORE]],Tabella3[],2,FALSE)</f>
        <v>ROBY</v>
      </c>
      <c r="D1826" t="s">
        <v>16</v>
      </c>
      <c r="E1826" t="s">
        <v>211</v>
      </c>
      <c r="F1826">
        <v>2</v>
      </c>
      <c r="G1826" s="6" t="str">
        <f>VLOOKUP(Tabella1[[#This Row],[COD. MACCHINA]],Tabella35[],2,FALSE)</f>
        <v>MUPI matr.1252</v>
      </c>
      <c r="H1826">
        <v>0</v>
      </c>
      <c r="I1826">
        <v>250</v>
      </c>
      <c r="J1826" s="6">
        <f>Tabella1[[#This Row],[ASS. FINALI]]-Tabella1[[#This Row],[ASS.INIZIALI]]</f>
        <v>250</v>
      </c>
      <c r="K1826" t="s">
        <v>20</v>
      </c>
      <c r="M1826" s="6">
        <f>ROUNDDOWN(IF(Tabella1[[#This Row],[DOPPIO OPERATORE '[SI/NO']]]="SI",Tabella1[[#This Row],[DIFFERENZA]]/2,Tabella1[[#This Row],[DIFFERENZA]]),0)</f>
        <v>250</v>
      </c>
      <c r="O1826" s="6">
        <f>Tabella1[[#This Row],[DIFFERENZA EFFETTIVA SE DOPPIO OPERATORE]]-Tabella1[[#This Row],[SCARTI]]</f>
        <v>250</v>
      </c>
      <c r="P1826" s="4">
        <v>0.36458333333333331</v>
      </c>
      <c r="Q1826" s="4">
        <v>0.4861111111111111</v>
      </c>
      <c r="R1826" s="5">
        <f>Tabella1[[#This Row],[ORA FINE MATTINA]]-Tabella1[[#This Row],[ORA INIZIO MATTINA]]</f>
        <v>0.12152777777777779</v>
      </c>
      <c r="S1826" s="4"/>
      <c r="T1826" s="4"/>
      <c r="U1826" s="5">
        <f>Tabella1[[#This Row],[ORA FINE POMERIGGIO]]-Tabella1[[#This Row],[ORA INIZIO POMERIGGIO]]</f>
        <v>0</v>
      </c>
      <c r="V1826" s="5">
        <f>Tabella1[[#This Row],[TOT. TEMPO POMERIGGIO]]+Tabella1[[#This Row],[TOT. TEMPO MATTINA]]</f>
        <v>0.12152777777777779</v>
      </c>
      <c r="W1826" s="7">
        <f>((HOUR(Tabella1[[#This Row],[TOT. ORE]])*60)+MINUTE(Tabella1[[#This Row],[TOT. ORE]]))</f>
        <v>175</v>
      </c>
      <c r="Y1826" s="6">
        <f>Tabella1[[#This Row],[TOT. MINUTI]]-Tabella1[[#This Row],[FERMO MACCHINA]]</f>
        <v>175</v>
      </c>
      <c r="Z1826" s="6">
        <f>ROUNDDOWN(Tabella1[[#This Row],[DIFFERENZA EFFETTIVA - SCARTI]]/Tabella1[[#This Row],[TEMPO EFFETTIVO]]*60,0)</f>
        <v>85</v>
      </c>
    </row>
    <row r="1827" spans="1:27" x14ac:dyDescent="0.25">
      <c r="A1827" s="1">
        <v>44830</v>
      </c>
      <c r="B1827">
        <v>1</v>
      </c>
      <c r="C1827" s="6" t="str">
        <f>VLOOKUP(Tabella1[[#This Row],[COD. OPERATORE]],Tabella3[],2,FALSE)</f>
        <v>ROBY</v>
      </c>
      <c r="D1827" t="s">
        <v>16</v>
      </c>
      <c r="E1827" t="s">
        <v>178</v>
      </c>
      <c r="F1827">
        <v>2</v>
      </c>
      <c r="G1827" s="6" t="str">
        <f>VLOOKUP(Tabella1[[#This Row],[COD. MACCHINA]],Tabella35[],2,FALSE)</f>
        <v>MUPI matr.1252</v>
      </c>
      <c r="H1827">
        <v>0</v>
      </c>
      <c r="I1827">
        <v>250</v>
      </c>
      <c r="J1827" s="6">
        <f>Tabella1[[#This Row],[ASS. FINALI]]-Tabella1[[#This Row],[ASS.INIZIALI]]</f>
        <v>250</v>
      </c>
      <c r="K1827" t="s">
        <v>20</v>
      </c>
      <c r="M1827" s="6">
        <f>ROUNDDOWN(IF(Tabella1[[#This Row],[DOPPIO OPERATORE '[SI/NO']]]="SI",Tabella1[[#This Row],[DIFFERENZA]]/2,Tabella1[[#This Row],[DIFFERENZA]]),0)</f>
        <v>250</v>
      </c>
      <c r="O1827" s="6">
        <f>Tabella1[[#This Row],[DIFFERENZA EFFETTIVA SE DOPPIO OPERATORE]]-Tabella1[[#This Row],[SCARTI]]</f>
        <v>250</v>
      </c>
      <c r="P1827" s="4">
        <v>0.36458333333333331</v>
      </c>
      <c r="Q1827" s="4">
        <v>0.4861111111111111</v>
      </c>
      <c r="R1827" s="5">
        <f>Tabella1[[#This Row],[ORA FINE MATTINA]]-Tabella1[[#This Row],[ORA INIZIO MATTINA]]</f>
        <v>0.12152777777777779</v>
      </c>
      <c r="S1827" s="4"/>
      <c r="T1827" s="4"/>
      <c r="U1827" s="5">
        <f>Tabella1[[#This Row],[ORA FINE POMERIGGIO]]-Tabella1[[#This Row],[ORA INIZIO POMERIGGIO]]</f>
        <v>0</v>
      </c>
      <c r="V1827" s="5">
        <f>Tabella1[[#This Row],[TOT. TEMPO POMERIGGIO]]+Tabella1[[#This Row],[TOT. TEMPO MATTINA]]</f>
        <v>0.12152777777777779</v>
      </c>
      <c r="W1827" s="7">
        <f>((HOUR(Tabella1[[#This Row],[TOT. ORE]])*60)+MINUTE(Tabella1[[#This Row],[TOT. ORE]]))</f>
        <v>175</v>
      </c>
      <c r="Y1827" s="6">
        <f>Tabella1[[#This Row],[TOT. MINUTI]]-Tabella1[[#This Row],[FERMO MACCHINA]]</f>
        <v>175</v>
      </c>
      <c r="Z1827" s="6">
        <f>ROUNDDOWN(Tabella1[[#This Row],[DIFFERENZA EFFETTIVA - SCARTI]]/Tabella1[[#This Row],[TEMPO EFFETTIVO]]*60,0)</f>
        <v>85</v>
      </c>
    </row>
    <row r="1828" spans="1:27" x14ac:dyDescent="0.25">
      <c r="A1828" s="1">
        <v>44830</v>
      </c>
      <c r="B1828">
        <v>1</v>
      </c>
      <c r="C1828" s="6" t="str">
        <f>VLOOKUP(Tabella1[[#This Row],[COD. OPERATORE]],Tabella3[],2,FALSE)</f>
        <v>ROBY</v>
      </c>
      <c r="D1828" t="s">
        <v>16</v>
      </c>
      <c r="E1828" t="s">
        <v>211</v>
      </c>
      <c r="F1828">
        <v>3</v>
      </c>
      <c r="G1828" s="6" t="str">
        <f>VLOOKUP(Tabella1[[#This Row],[COD. MACCHINA]],Tabella35[],2,FALSE)</f>
        <v>MUPI matr.1501</v>
      </c>
      <c r="H1828">
        <v>0</v>
      </c>
      <c r="I1828">
        <v>250</v>
      </c>
      <c r="J1828" s="6">
        <f>Tabella1[[#This Row],[ASS. FINALI]]-Tabella1[[#This Row],[ASS.INIZIALI]]</f>
        <v>250</v>
      </c>
      <c r="K1828" t="s">
        <v>20</v>
      </c>
      <c r="M1828" s="6">
        <f>ROUNDDOWN(IF(Tabella1[[#This Row],[DOPPIO OPERATORE '[SI/NO']]]="SI",Tabella1[[#This Row],[DIFFERENZA]]/2,Tabella1[[#This Row],[DIFFERENZA]]),0)</f>
        <v>250</v>
      </c>
      <c r="O1828" s="6">
        <f>Tabella1[[#This Row],[DIFFERENZA EFFETTIVA SE DOPPIO OPERATORE]]-Tabella1[[#This Row],[SCARTI]]</f>
        <v>250</v>
      </c>
      <c r="P1828" s="4">
        <v>0.4861111111111111</v>
      </c>
      <c r="Q1828" s="4">
        <v>0.5</v>
      </c>
      <c r="R1828" s="5">
        <f>Tabella1[[#This Row],[ORA FINE MATTINA]]-Tabella1[[#This Row],[ORA INIZIO MATTINA]]</f>
        <v>1.3888888888888895E-2</v>
      </c>
      <c r="S1828" s="4">
        <v>0.5625</v>
      </c>
      <c r="T1828" s="4">
        <v>0.70138888888888884</v>
      </c>
      <c r="U1828" s="5">
        <f>Tabella1[[#This Row],[ORA FINE POMERIGGIO]]-Tabella1[[#This Row],[ORA INIZIO POMERIGGIO]]</f>
        <v>0.13888888888888884</v>
      </c>
      <c r="V1828" s="5">
        <f>Tabella1[[#This Row],[TOT. TEMPO POMERIGGIO]]+Tabella1[[#This Row],[TOT. TEMPO MATTINA]]</f>
        <v>0.15277777777777773</v>
      </c>
      <c r="W1828" s="7">
        <f>((HOUR(Tabella1[[#This Row],[TOT. ORE]])*60)+MINUTE(Tabella1[[#This Row],[TOT. ORE]]))</f>
        <v>220</v>
      </c>
      <c r="Y1828" s="6">
        <f>Tabella1[[#This Row],[TOT. MINUTI]]-Tabella1[[#This Row],[FERMO MACCHINA]]</f>
        <v>220</v>
      </c>
      <c r="Z1828" s="6">
        <f>ROUNDDOWN(Tabella1[[#This Row],[DIFFERENZA EFFETTIVA - SCARTI]]/Tabella1[[#This Row],[TEMPO EFFETTIVO]]*60,0)</f>
        <v>68</v>
      </c>
    </row>
    <row r="1829" spans="1:27" x14ac:dyDescent="0.25">
      <c r="A1829" s="1">
        <v>44830</v>
      </c>
      <c r="B1829">
        <v>1</v>
      </c>
      <c r="C1829" s="6" t="str">
        <f>VLOOKUP(Tabella1[[#This Row],[COD. OPERATORE]],Tabella3[],2,FALSE)</f>
        <v>ROBY</v>
      </c>
      <c r="D1829" t="s">
        <v>16</v>
      </c>
      <c r="E1829" t="s">
        <v>178</v>
      </c>
      <c r="F1829">
        <v>3</v>
      </c>
      <c r="G1829" s="6" t="str">
        <f>VLOOKUP(Tabella1[[#This Row],[COD. MACCHINA]],Tabella35[],2,FALSE)</f>
        <v>MUPI matr.1501</v>
      </c>
      <c r="H1829">
        <v>0</v>
      </c>
      <c r="I1829">
        <v>250</v>
      </c>
      <c r="J1829" s="6">
        <f>Tabella1[[#This Row],[ASS. FINALI]]-Tabella1[[#This Row],[ASS.INIZIALI]]</f>
        <v>250</v>
      </c>
      <c r="K1829" t="s">
        <v>20</v>
      </c>
      <c r="M1829" s="6">
        <f>ROUNDDOWN(IF(Tabella1[[#This Row],[DOPPIO OPERATORE '[SI/NO']]]="SI",Tabella1[[#This Row],[DIFFERENZA]]/2,Tabella1[[#This Row],[DIFFERENZA]]),0)</f>
        <v>250</v>
      </c>
      <c r="O1829" s="6">
        <f>Tabella1[[#This Row],[DIFFERENZA EFFETTIVA SE DOPPIO OPERATORE]]-Tabella1[[#This Row],[SCARTI]]</f>
        <v>250</v>
      </c>
      <c r="P1829" s="4">
        <v>0.4861111111111111</v>
      </c>
      <c r="Q1829" s="4">
        <v>0.5</v>
      </c>
      <c r="R1829" s="5">
        <f>Tabella1[[#This Row],[ORA FINE MATTINA]]-Tabella1[[#This Row],[ORA INIZIO MATTINA]]</f>
        <v>1.3888888888888895E-2</v>
      </c>
      <c r="S1829" s="4">
        <v>0.5625</v>
      </c>
      <c r="T1829" s="4">
        <v>0.70138888888888884</v>
      </c>
      <c r="U1829" s="5">
        <f>Tabella1[[#This Row],[ORA FINE POMERIGGIO]]-Tabella1[[#This Row],[ORA INIZIO POMERIGGIO]]</f>
        <v>0.13888888888888884</v>
      </c>
      <c r="V1829" s="5">
        <f>Tabella1[[#This Row],[TOT. TEMPO POMERIGGIO]]+Tabella1[[#This Row],[TOT. TEMPO MATTINA]]</f>
        <v>0.15277777777777773</v>
      </c>
      <c r="W1829" s="7">
        <f>((HOUR(Tabella1[[#This Row],[TOT. ORE]])*60)+MINUTE(Tabella1[[#This Row],[TOT. ORE]]))</f>
        <v>220</v>
      </c>
      <c r="Y1829" s="6">
        <f>Tabella1[[#This Row],[TOT. MINUTI]]-Tabella1[[#This Row],[FERMO MACCHINA]]</f>
        <v>220</v>
      </c>
      <c r="Z1829" s="6">
        <f>ROUNDDOWN(Tabella1[[#This Row],[DIFFERENZA EFFETTIVA - SCARTI]]/Tabella1[[#This Row],[TEMPO EFFETTIVO]]*60,0)</f>
        <v>68</v>
      </c>
    </row>
    <row r="1830" spans="1:27" x14ac:dyDescent="0.25">
      <c r="A1830" s="1">
        <v>44831</v>
      </c>
      <c r="B1830">
        <v>1</v>
      </c>
      <c r="C1830" s="6" t="str">
        <f>VLOOKUP(Tabella1[[#This Row],[COD. OPERATORE]],Tabella3[],2,FALSE)</f>
        <v>ROBY</v>
      </c>
      <c r="D1830" t="s">
        <v>16</v>
      </c>
      <c r="E1830" t="s">
        <v>211</v>
      </c>
      <c r="F1830">
        <v>2</v>
      </c>
      <c r="G1830" s="6" t="str">
        <f>VLOOKUP(Tabella1[[#This Row],[COD. MACCHINA]],Tabella35[],2,FALSE)</f>
        <v>MUPI matr.1252</v>
      </c>
      <c r="H1830">
        <v>0</v>
      </c>
      <c r="I1830">
        <v>125</v>
      </c>
      <c r="J1830" s="6">
        <f>Tabella1[[#This Row],[ASS. FINALI]]-Tabella1[[#This Row],[ASS.INIZIALI]]</f>
        <v>125</v>
      </c>
      <c r="K1830" t="s">
        <v>20</v>
      </c>
      <c r="M1830" s="6">
        <f>ROUNDDOWN(IF(Tabella1[[#This Row],[DOPPIO OPERATORE '[SI/NO']]]="SI",Tabella1[[#This Row],[DIFFERENZA]]/2,Tabella1[[#This Row],[DIFFERENZA]]),0)</f>
        <v>125</v>
      </c>
      <c r="O1830" s="6">
        <f>Tabella1[[#This Row],[DIFFERENZA EFFETTIVA SE DOPPIO OPERATORE]]-Tabella1[[#This Row],[SCARTI]]</f>
        <v>125</v>
      </c>
      <c r="P1830" s="4">
        <v>0.70138888888888884</v>
      </c>
      <c r="Q1830" s="4">
        <v>0.75</v>
      </c>
      <c r="R1830" s="5">
        <f>Tabella1[[#This Row],[ORA FINE MATTINA]]-Tabella1[[#This Row],[ORA INIZIO MATTINA]]</f>
        <v>4.861111111111116E-2</v>
      </c>
      <c r="S1830" s="4"/>
      <c r="T1830" s="4"/>
      <c r="U1830" s="5">
        <f>Tabella1[[#This Row],[ORA FINE POMERIGGIO]]-Tabella1[[#This Row],[ORA INIZIO POMERIGGIO]]</f>
        <v>0</v>
      </c>
      <c r="V1830" s="5">
        <f>Tabella1[[#This Row],[TOT. TEMPO POMERIGGIO]]+Tabella1[[#This Row],[TOT. TEMPO MATTINA]]</f>
        <v>4.861111111111116E-2</v>
      </c>
      <c r="W1830" s="7">
        <f>((HOUR(Tabella1[[#This Row],[TOT. ORE]])*60)+MINUTE(Tabella1[[#This Row],[TOT. ORE]]))</f>
        <v>70</v>
      </c>
      <c r="Y1830" s="6">
        <f>Tabella1[[#This Row],[TOT. MINUTI]]-Tabella1[[#This Row],[FERMO MACCHINA]]</f>
        <v>70</v>
      </c>
      <c r="Z1830" s="6">
        <f>ROUNDDOWN(Tabella1[[#This Row],[DIFFERENZA EFFETTIVA - SCARTI]]/Tabella1[[#This Row],[TEMPO EFFETTIVO]]*60,0)</f>
        <v>107</v>
      </c>
    </row>
    <row r="1831" spans="1:27" x14ac:dyDescent="0.25">
      <c r="A1831" s="1">
        <v>44831</v>
      </c>
      <c r="B1831">
        <v>1</v>
      </c>
      <c r="C1831" s="6" t="str">
        <f>VLOOKUP(Tabella1[[#This Row],[COD. OPERATORE]],Tabella3[],2,FALSE)</f>
        <v>ROBY</v>
      </c>
      <c r="D1831" t="s">
        <v>16</v>
      </c>
      <c r="E1831" t="s">
        <v>178</v>
      </c>
      <c r="F1831">
        <v>2</v>
      </c>
      <c r="G1831" s="6" t="str">
        <f>VLOOKUP(Tabella1[[#This Row],[COD. MACCHINA]],Tabella35[],2,FALSE)</f>
        <v>MUPI matr.1252</v>
      </c>
      <c r="H1831">
        <v>0</v>
      </c>
      <c r="I1831">
        <v>125</v>
      </c>
      <c r="J1831" s="6">
        <f>Tabella1[[#This Row],[ASS. FINALI]]-Tabella1[[#This Row],[ASS.INIZIALI]]</f>
        <v>125</v>
      </c>
      <c r="K1831" t="s">
        <v>20</v>
      </c>
      <c r="M1831" s="6">
        <f>ROUNDDOWN(IF(Tabella1[[#This Row],[DOPPIO OPERATORE '[SI/NO']]]="SI",Tabella1[[#This Row],[DIFFERENZA]]/2,Tabella1[[#This Row],[DIFFERENZA]]),0)</f>
        <v>125</v>
      </c>
      <c r="O1831" s="6">
        <f>Tabella1[[#This Row],[DIFFERENZA EFFETTIVA SE DOPPIO OPERATORE]]-Tabella1[[#This Row],[SCARTI]]</f>
        <v>125</v>
      </c>
      <c r="P1831" s="4">
        <v>0.70138888888888884</v>
      </c>
      <c r="Q1831" s="4">
        <v>0.75</v>
      </c>
      <c r="R1831" s="5">
        <f>Tabella1[[#This Row],[ORA FINE MATTINA]]-Tabella1[[#This Row],[ORA INIZIO MATTINA]]</f>
        <v>4.861111111111116E-2</v>
      </c>
      <c r="S1831" s="4"/>
      <c r="T1831" s="4"/>
      <c r="U1831" s="5">
        <f>Tabella1[[#This Row],[ORA FINE POMERIGGIO]]-Tabella1[[#This Row],[ORA INIZIO POMERIGGIO]]</f>
        <v>0</v>
      </c>
      <c r="V1831" s="5">
        <f>Tabella1[[#This Row],[TOT. TEMPO POMERIGGIO]]+Tabella1[[#This Row],[TOT. TEMPO MATTINA]]</f>
        <v>4.861111111111116E-2</v>
      </c>
      <c r="W1831" s="7">
        <f>((HOUR(Tabella1[[#This Row],[TOT. ORE]])*60)+MINUTE(Tabella1[[#This Row],[TOT. ORE]]))</f>
        <v>70</v>
      </c>
      <c r="Y1831" s="6">
        <f>Tabella1[[#This Row],[TOT. MINUTI]]-Tabella1[[#This Row],[FERMO MACCHINA]]</f>
        <v>70</v>
      </c>
      <c r="Z1831" s="6">
        <f>ROUNDDOWN(Tabella1[[#This Row],[DIFFERENZA EFFETTIVA - SCARTI]]/Tabella1[[#This Row],[TEMPO EFFETTIVO]]*60,0)</f>
        <v>107</v>
      </c>
    </row>
    <row r="1832" spans="1:27" x14ac:dyDescent="0.25">
      <c r="A1832" s="1">
        <v>44831</v>
      </c>
      <c r="B1832">
        <v>1</v>
      </c>
      <c r="C1832" s="6" t="str">
        <f>VLOOKUP(Tabella1[[#This Row],[COD. OPERATORE]],Tabella3[],2,FALSE)</f>
        <v>ROBY</v>
      </c>
      <c r="D1832" t="s">
        <v>74</v>
      </c>
      <c r="E1832" t="s">
        <v>182</v>
      </c>
      <c r="F1832">
        <v>4</v>
      </c>
      <c r="G1832" s="6" t="str">
        <f>VLOOKUP(Tabella1[[#This Row],[COD. MACCHINA]],Tabella35[],2,FALSE)</f>
        <v>LASER VERDE</v>
      </c>
      <c r="H1832">
        <v>3951</v>
      </c>
      <c r="I1832">
        <v>4950</v>
      </c>
      <c r="J1832" s="6">
        <f>Tabella1[[#This Row],[ASS. FINALI]]-Tabella1[[#This Row],[ASS.INIZIALI]]</f>
        <v>999</v>
      </c>
      <c r="K1832" t="s">
        <v>20</v>
      </c>
      <c r="M1832" s="6">
        <f>ROUNDDOWN(IF(Tabella1[[#This Row],[DOPPIO OPERATORE '[SI/NO']]]="SI",Tabella1[[#This Row],[DIFFERENZA]]/2,Tabella1[[#This Row],[DIFFERENZA]]),0)</f>
        <v>999</v>
      </c>
      <c r="O1832" s="6">
        <f>Tabella1[[#This Row],[DIFFERENZA EFFETTIVA SE DOPPIO OPERATORE]]-Tabella1[[#This Row],[SCARTI]]</f>
        <v>999</v>
      </c>
      <c r="P1832" s="4">
        <v>0.3125</v>
      </c>
      <c r="Q1832" s="4">
        <v>0.5</v>
      </c>
      <c r="R1832" s="5">
        <f>Tabella1[[#This Row],[ORA FINE MATTINA]]-Tabella1[[#This Row],[ORA INIZIO MATTINA]]</f>
        <v>0.1875</v>
      </c>
      <c r="S1832" s="4">
        <v>0.5625</v>
      </c>
      <c r="T1832" s="4">
        <v>0.72916666666666663</v>
      </c>
      <c r="U1832" s="5">
        <f>Tabella1[[#This Row],[ORA FINE POMERIGGIO]]-Tabella1[[#This Row],[ORA INIZIO POMERIGGIO]]</f>
        <v>0.16666666666666663</v>
      </c>
      <c r="V1832" s="5">
        <f>Tabella1[[#This Row],[TOT. TEMPO POMERIGGIO]]+Tabella1[[#This Row],[TOT. TEMPO MATTINA]]</f>
        <v>0.35416666666666663</v>
      </c>
      <c r="W1832" s="7">
        <f>((HOUR(Tabella1[[#This Row],[TOT. ORE]])*60)+MINUTE(Tabella1[[#This Row],[TOT. ORE]]))</f>
        <v>510</v>
      </c>
      <c r="Y1832" s="6">
        <f>Tabella1[[#This Row],[TOT. MINUTI]]-Tabella1[[#This Row],[FERMO MACCHINA]]</f>
        <v>510</v>
      </c>
      <c r="Z1832" s="6">
        <f>ROUNDDOWN(Tabella1[[#This Row],[DIFFERENZA EFFETTIVA - SCARTI]]/Tabella1[[#This Row],[TEMPO EFFETTIVO]]*60,0)</f>
        <v>117</v>
      </c>
    </row>
    <row r="1833" spans="1:27" x14ac:dyDescent="0.25">
      <c r="A1833" s="1">
        <v>44831</v>
      </c>
      <c r="B1833">
        <v>1</v>
      </c>
      <c r="C1833" s="6" t="str">
        <f>VLOOKUP(Tabella1[[#This Row],[COD. OPERATORE]],Tabella3[],2,FALSE)</f>
        <v>ROBY</v>
      </c>
      <c r="D1833" t="s">
        <v>74</v>
      </c>
      <c r="E1833" t="s">
        <v>155</v>
      </c>
      <c r="F1833">
        <v>22</v>
      </c>
      <c r="G1833" s="6" t="str">
        <f>VLOOKUP(Tabella1[[#This Row],[COD. MACCHINA]],Tabella35[],2,FALSE)</f>
        <v>LASER VIOLA</v>
      </c>
      <c r="H1833">
        <v>15357</v>
      </c>
      <c r="I1833">
        <v>15570</v>
      </c>
      <c r="J1833" s="6">
        <f>Tabella1[[#This Row],[ASS. FINALI]]-Tabella1[[#This Row],[ASS.INIZIALI]]</f>
        <v>213</v>
      </c>
      <c r="K1833" t="s">
        <v>20</v>
      </c>
      <c r="M1833" s="6">
        <f>ROUNDDOWN(IF(Tabella1[[#This Row],[DOPPIO OPERATORE '[SI/NO']]]="SI",Tabella1[[#This Row],[DIFFERENZA]]/2,Tabella1[[#This Row],[DIFFERENZA]]),0)</f>
        <v>213</v>
      </c>
      <c r="O1833" s="6">
        <f>Tabella1[[#This Row],[DIFFERENZA EFFETTIVA SE DOPPIO OPERATORE]]-Tabella1[[#This Row],[SCARTI]]</f>
        <v>213</v>
      </c>
      <c r="P1833" s="4">
        <v>0.3125</v>
      </c>
      <c r="Q1833" s="4">
        <v>0.5</v>
      </c>
      <c r="R1833" s="5">
        <f>Tabella1[[#This Row],[ORA FINE MATTINA]]-Tabella1[[#This Row],[ORA INIZIO MATTINA]]</f>
        <v>0.1875</v>
      </c>
      <c r="S1833" s="4">
        <v>0.5625</v>
      </c>
      <c r="T1833" s="4">
        <v>0.72916666666666663</v>
      </c>
      <c r="U1833" s="5">
        <f>Tabella1[[#This Row],[ORA FINE POMERIGGIO]]-Tabella1[[#This Row],[ORA INIZIO POMERIGGIO]]</f>
        <v>0.16666666666666663</v>
      </c>
      <c r="V1833" s="5">
        <f>Tabella1[[#This Row],[TOT. TEMPO POMERIGGIO]]+Tabella1[[#This Row],[TOT. TEMPO MATTINA]]</f>
        <v>0.35416666666666663</v>
      </c>
      <c r="W1833" s="7">
        <f>((HOUR(Tabella1[[#This Row],[TOT. ORE]])*60)+MINUTE(Tabella1[[#This Row],[TOT. ORE]]))</f>
        <v>510</v>
      </c>
      <c r="Y1833" s="6">
        <f>Tabella1[[#This Row],[TOT. MINUTI]]-Tabella1[[#This Row],[FERMO MACCHINA]]</f>
        <v>510</v>
      </c>
      <c r="Z1833" s="6">
        <f>ROUNDDOWN(Tabella1[[#This Row],[DIFFERENZA EFFETTIVA - SCARTI]]/Tabella1[[#This Row],[TEMPO EFFETTIVO]]*60,0)</f>
        <v>25</v>
      </c>
    </row>
    <row r="1834" spans="1:27" x14ac:dyDescent="0.25">
      <c r="A1834" s="1">
        <v>44831</v>
      </c>
      <c r="B1834">
        <v>1</v>
      </c>
      <c r="C1834" s="6" t="str">
        <f>VLOOKUP(Tabella1[[#This Row],[COD. OPERATORE]],Tabella3[],2,FALSE)</f>
        <v>ROBY</v>
      </c>
      <c r="D1834" t="s">
        <v>74</v>
      </c>
      <c r="E1834" t="s">
        <v>155</v>
      </c>
      <c r="F1834">
        <v>22</v>
      </c>
      <c r="G1834" s="6" t="str">
        <f>VLOOKUP(Tabella1[[#This Row],[COD. MACCHINA]],Tabella35[],2,FALSE)</f>
        <v>LASER VIOLA</v>
      </c>
      <c r="H1834">
        <v>0</v>
      </c>
      <c r="I1834">
        <v>770</v>
      </c>
      <c r="J1834" s="6">
        <f>Tabella1[[#This Row],[ASS. FINALI]]-Tabella1[[#This Row],[ASS.INIZIALI]]</f>
        <v>770</v>
      </c>
      <c r="K1834" t="s">
        <v>20</v>
      </c>
      <c r="M1834" s="6">
        <f>ROUNDDOWN(IF(Tabella1[[#This Row],[DOPPIO OPERATORE '[SI/NO']]]="SI",Tabella1[[#This Row],[DIFFERENZA]]/2,Tabella1[[#This Row],[DIFFERENZA]]),0)</f>
        <v>770</v>
      </c>
      <c r="O1834" s="6">
        <f>Tabella1[[#This Row],[DIFFERENZA EFFETTIVA SE DOPPIO OPERATORE]]-Tabella1[[#This Row],[SCARTI]]</f>
        <v>770</v>
      </c>
      <c r="P1834" s="4">
        <v>0.3125</v>
      </c>
      <c r="Q1834" s="4">
        <v>0.5</v>
      </c>
      <c r="R1834" s="5">
        <f>Tabella1[[#This Row],[ORA FINE MATTINA]]-Tabella1[[#This Row],[ORA INIZIO MATTINA]]</f>
        <v>0.1875</v>
      </c>
      <c r="S1834" s="4">
        <v>0.5625</v>
      </c>
      <c r="T1834" s="4">
        <v>0.72916666666666663</v>
      </c>
      <c r="U1834" s="5">
        <f>Tabella1[[#This Row],[ORA FINE POMERIGGIO]]-Tabella1[[#This Row],[ORA INIZIO POMERIGGIO]]</f>
        <v>0.16666666666666663</v>
      </c>
      <c r="V1834" s="5">
        <f>Tabella1[[#This Row],[TOT. TEMPO POMERIGGIO]]+Tabella1[[#This Row],[TOT. TEMPO MATTINA]]</f>
        <v>0.35416666666666663</v>
      </c>
      <c r="W1834" s="7">
        <f>((HOUR(Tabella1[[#This Row],[TOT. ORE]])*60)+MINUTE(Tabella1[[#This Row],[TOT. ORE]]))</f>
        <v>510</v>
      </c>
      <c r="Y1834" s="6">
        <f>Tabella1[[#This Row],[TOT. MINUTI]]-Tabella1[[#This Row],[FERMO MACCHINA]]</f>
        <v>510</v>
      </c>
      <c r="Z1834" s="6">
        <f>ROUNDDOWN(Tabella1[[#This Row],[DIFFERENZA EFFETTIVA - SCARTI]]/Tabella1[[#This Row],[TEMPO EFFETTIVO]]*60,0)</f>
        <v>90</v>
      </c>
    </row>
    <row r="1835" spans="1:27" x14ac:dyDescent="0.25">
      <c r="A1835" s="1">
        <v>44832</v>
      </c>
      <c r="B1835">
        <v>1</v>
      </c>
      <c r="C1835" s="6" t="str">
        <f>VLOOKUP(Tabella1[[#This Row],[COD. OPERATORE]],Tabella3[],2,FALSE)</f>
        <v>ROBY</v>
      </c>
      <c r="D1835" t="s">
        <v>76</v>
      </c>
      <c r="E1835" t="s">
        <v>116</v>
      </c>
      <c r="F1835">
        <v>12</v>
      </c>
      <c r="G1835" s="6" t="str">
        <f>VLOOKUP(Tabella1[[#This Row],[COD. MACCHINA]],Tabella35[],2,FALSE)</f>
        <v>FRESA matr.550/6</v>
      </c>
      <c r="H1835">
        <v>0</v>
      </c>
      <c r="I1835">
        <v>1000</v>
      </c>
      <c r="J1835" s="6">
        <f>Tabella1[[#This Row],[ASS. FINALI]]-Tabella1[[#This Row],[ASS.INIZIALI]]</f>
        <v>1000</v>
      </c>
      <c r="K1835" t="s">
        <v>20</v>
      </c>
      <c r="M1835" s="6">
        <f>ROUNDDOWN(IF(Tabella1[[#This Row],[DOPPIO OPERATORE '[SI/NO']]]="SI",Tabella1[[#This Row],[DIFFERENZA]]/2,Tabella1[[#This Row],[DIFFERENZA]]),0)</f>
        <v>1000</v>
      </c>
      <c r="O1835" s="6">
        <f>Tabella1[[#This Row],[DIFFERENZA EFFETTIVA SE DOPPIO OPERATORE]]-Tabella1[[#This Row],[SCARTI]]</f>
        <v>1000</v>
      </c>
      <c r="P1835" s="4">
        <v>0.33333333333333331</v>
      </c>
      <c r="Q1835" s="4">
        <v>0.44444444444444442</v>
      </c>
      <c r="R1835" s="5">
        <f>Tabella1[[#This Row],[ORA FINE MATTINA]]-Tabella1[[#This Row],[ORA INIZIO MATTINA]]</f>
        <v>0.1111111111111111</v>
      </c>
      <c r="S1835" s="4"/>
      <c r="T1835" s="4"/>
      <c r="U1835" s="5">
        <f>Tabella1[[#This Row],[ORA FINE POMERIGGIO]]-Tabella1[[#This Row],[ORA INIZIO POMERIGGIO]]</f>
        <v>0</v>
      </c>
      <c r="V1835" s="5">
        <f>Tabella1[[#This Row],[TOT. TEMPO POMERIGGIO]]+Tabella1[[#This Row],[TOT. TEMPO MATTINA]]</f>
        <v>0.1111111111111111</v>
      </c>
      <c r="W1835" s="7">
        <f>((HOUR(Tabella1[[#This Row],[TOT. ORE]])*60)+MINUTE(Tabella1[[#This Row],[TOT. ORE]]))</f>
        <v>160</v>
      </c>
      <c r="Y1835" s="6">
        <f>Tabella1[[#This Row],[TOT. MINUTI]]-Tabella1[[#This Row],[FERMO MACCHINA]]</f>
        <v>160</v>
      </c>
      <c r="Z1835" s="6">
        <f>ROUNDDOWN(Tabella1[[#This Row],[DIFFERENZA EFFETTIVA - SCARTI]]/Tabella1[[#This Row],[TEMPO EFFETTIVO]]*60,0)</f>
        <v>375</v>
      </c>
      <c r="AA1835" t="s">
        <v>147</v>
      </c>
    </row>
    <row r="1836" spans="1:27" x14ac:dyDescent="0.25">
      <c r="A1836" s="1">
        <v>44832</v>
      </c>
      <c r="B1836">
        <v>1</v>
      </c>
      <c r="C1836" s="6" t="str">
        <f>VLOOKUP(Tabella1[[#This Row],[COD. OPERATORE]],Tabella3[],2,FALSE)</f>
        <v>ROBY</v>
      </c>
      <c r="D1836" t="s">
        <v>56</v>
      </c>
      <c r="E1836" t="s">
        <v>73</v>
      </c>
      <c r="F1836" t="s">
        <v>64</v>
      </c>
      <c r="G1836" s="6" t="str">
        <f>VLOOKUP(Tabella1[[#This Row],[COD. MACCHINA]],Tabella35[],2,FALSE)</f>
        <v>MANUALE</v>
      </c>
      <c r="H1836">
        <v>250</v>
      </c>
      <c r="I1836">
        <v>300</v>
      </c>
      <c r="J1836" s="6">
        <f>Tabella1[[#This Row],[ASS. FINALI]]-Tabella1[[#This Row],[ASS.INIZIALI]]</f>
        <v>50</v>
      </c>
      <c r="K1836" t="s">
        <v>58</v>
      </c>
      <c r="L1836">
        <v>8</v>
      </c>
      <c r="M1836" s="6">
        <f>ROUNDDOWN(IF(Tabella1[[#This Row],[DOPPIO OPERATORE '[SI/NO']]]="SI",Tabella1[[#This Row],[DIFFERENZA]]/2,Tabella1[[#This Row],[DIFFERENZA]]),0)</f>
        <v>25</v>
      </c>
      <c r="O1836" s="6">
        <f>Tabella1[[#This Row],[DIFFERENZA EFFETTIVA SE DOPPIO OPERATORE]]-Tabella1[[#This Row],[SCARTI]]</f>
        <v>25</v>
      </c>
      <c r="P1836" s="4">
        <v>0.44444444444444442</v>
      </c>
      <c r="Q1836" s="4">
        <v>0.45833333333333331</v>
      </c>
      <c r="R1836" s="5">
        <f>Tabella1[[#This Row],[ORA FINE MATTINA]]-Tabella1[[#This Row],[ORA INIZIO MATTINA]]</f>
        <v>1.3888888888888895E-2</v>
      </c>
      <c r="S1836" s="4"/>
      <c r="T1836" s="4"/>
      <c r="U1836" s="5">
        <f>Tabella1[[#This Row],[ORA FINE POMERIGGIO]]-Tabella1[[#This Row],[ORA INIZIO POMERIGGIO]]</f>
        <v>0</v>
      </c>
      <c r="V1836" s="5">
        <f>Tabella1[[#This Row],[TOT. TEMPO POMERIGGIO]]+Tabella1[[#This Row],[TOT. TEMPO MATTINA]]</f>
        <v>1.3888888888888895E-2</v>
      </c>
      <c r="W1836" s="7">
        <f>((HOUR(Tabella1[[#This Row],[TOT. ORE]])*60)+MINUTE(Tabella1[[#This Row],[TOT. ORE]]))</f>
        <v>20</v>
      </c>
      <c r="Y1836" s="6">
        <f>Tabella1[[#This Row],[TOT. MINUTI]]-Tabella1[[#This Row],[FERMO MACCHINA]]</f>
        <v>20</v>
      </c>
      <c r="Z1836" s="6">
        <f>ROUNDDOWN(Tabella1[[#This Row],[DIFFERENZA EFFETTIVA - SCARTI]]/Tabella1[[#This Row],[TEMPO EFFETTIVO]]*60,0)</f>
        <v>75</v>
      </c>
    </row>
    <row r="1837" spans="1:27" x14ac:dyDescent="0.25">
      <c r="A1837" s="1">
        <v>44832</v>
      </c>
      <c r="B1837">
        <v>1</v>
      </c>
      <c r="C1837" s="6" t="str">
        <f>VLOOKUP(Tabella1[[#This Row],[COD. OPERATORE]],Tabella3[],2,FALSE)</f>
        <v>ROBY</v>
      </c>
      <c r="D1837" t="s">
        <v>56</v>
      </c>
      <c r="E1837" t="s">
        <v>171</v>
      </c>
      <c r="F1837">
        <v>12</v>
      </c>
      <c r="G1837" s="6" t="str">
        <f>VLOOKUP(Tabella1[[#This Row],[COD. MACCHINA]],Tabella35[],2,FALSE)</f>
        <v>FRESA matr.550/6</v>
      </c>
      <c r="H1837">
        <v>0</v>
      </c>
      <c r="I1837">
        <v>450</v>
      </c>
      <c r="J1837" s="6">
        <f>Tabella1[[#This Row],[ASS. FINALI]]-Tabella1[[#This Row],[ASS.INIZIALI]]</f>
        <v>450</v>
      </c>
      <c r="K1837" t="s">
        <v>20</v>
      </c>
      <c r="M1837" s="6">
        <f>ROUNDDOWN(IF(Tabella1[[#This Row],[DOPPIO OPERATORE '[SI/NO']]]="SI",Tabella1[[#This Row],[DIFFERENZA]]/2,Tabella1[[#This Row],[DIFFERENZA]]),0)</f>
        <v>450</v>
      </c>
      <c r="O1837" s="6">
        <f>Tabella1[[#This Row],[DIFFERENZA EFFETTIVA SE DOPPIO OPERATORE]]-Tabella1[[#This Row],[SCARTI]]</f>
        <v>450</v>
      </c>
      <c r="P1837" s="4">
        <v>0.45833333333333331</v>
      </c>
      <c r="Q1837" s="4">
        <v>0.5</v>
      </c>
      <c r="R1837" s="5">
        <f>Tabella1[[#This Row],[ORA FINE MATTINA]]-Tabella1[[#This Row],[ORA INIZIO MATTINA]]</f>
        <v>4.1666666666666685E-2</v>
      </c>
      <c r="S1837" s="4"/>
      <c r="T1837" s="4"/>
      <c r="U1837" s="5">
        <f>Tabella1[[#This Row],[ORA FINE POMERIGGIO]]-Tabella1[[#This Row],[ORA INIZIO POMERIGGIO]]</f>
        <v>0</v>
      </c>
      <c r="V1837" s="5">
        <f>Tabella1[[#This Row],[TOT. TEMPO POMERIGGIO]]+Tabella1[[#This Row],[TOT. TEMPO MATTINA]]</f>
        <v>4.1666666666666685E-2</v>
      </c>
      <c r="W1837" s="7">
        <f>((HOUR(Tabella1[[#This Row],[TOT. ORE]])*60)+MINUTE(Tabella1[[#This Row],[TOT. ORE]]))</f>
        <v>60</v>
      </c>
      <c r="X1837">
        <v>10</v>
      </c>
      <c r="Y1837" s="6">
        <f>Tabella1[[#This Row],[TOT. MINUTI]]-Tabella1[[#This Row],[FERMO MACCHINA]]</f>
        <v>50</v>
      </c>
      <c r="Z1837" s="6">
        <f>ROUNDDOWN(Tabella1[[#This Row],[DIFFERENZA EFFETTIVA - SCARTI]]/Tabella1[[#This Row],[TEMPO EFFETTIVO]]*60,0)</f>
        <v>540</v>
      </c>
      <c r="AA1837" t="s">
        <v>561</v>
      </c>
    </row>
    <row r="1838" spans="1:27" x14ac:dyDescent="0.25">
      <c r="A1838" s="1">
        <v>44832</v>
      </c>
      <c r="B1838">
        <v>1</v>
      </c>
      <c r="C1838" s="6" t="str">
        <f>VLOOKUP(Tabella1[[#This Row],[COD. OPERATORE]],Tabella3[],2,FALSE)</f>
        <v>ROBY</v>
      </c>
      <c r="D1838" t="s">
        <v>56</v>
      </c>
      <c r="E1838" t="s">
        <v>425</v>
      </c>
      <c r="F1838" t="s">
        <v>64</v>
      </c>
      <c r="G1838" s="6" t="str">
        <f>VLOOKUP(Tabella1[[#This Row],[COD. MACCHINA]],Tabella35[],2,FALSE)</f>
        <v>MANUALE</v>
      </c>
      <c r="H1838">
        <v>750</v>
      </c>
      <c r="I1838">
        <v>1000</v>
      </c>
      <c r="J1838" s="6">
        <f>Tabella1[[#This Row],[ASS. FINALI]]-Tabella1[[#This Row],[ASS.INIZIALI]]</f>
        <v>250</v>
      </c>
      <c r="K1838" t="s">
        <v>20</v>
      </c>
      <c r="M1838" s="6">
        <f>ROUNDDOWN(IF(Tabella1[[#This Row],[DOPPIO OPERATORE '[SI/NO']]]="SI",Tabella1[[#This Row],[DIFFERENZA]]/2,Tabella1[[#This Row],[DIFFERENZA]]),0)</f>
        <v>250</v>
      </c>
      <c r="O1838" s="6">
        <f>Tabella1[[#This Row],[DIFFERENZA EFFETTIVA SE DOPPIO OPERATORE]]-Tabella1[[#This Row],[SCARTI]]</f>
        <v>250</v>
      </c>
      <c r="P1838" s="4">
        <v>0.54166666666666663</v>
      </c>
      <c r="Q1838" s="4">
        <v>0.61111111111111105</v>
      </c>
      <c r="R1838" s="5">
        <f>Tabella1[[#This Row],[ORA FINE MATTINA]]-Tabella1[[#This Row],[ORA INIZIO MATTINA]]</f>
        <v>6.944444444444442E-2</v>
      </c>
      <c r="S1838" s="4"/>
      <c r="T1838" s="4"/>
      <c r="U1838" s="5">
        <f>Tabella1[[#This Row],[ORA FINE POMERIGGIO]]-Tabella1[[#This Row],[ORA INIZIO POMERIGGIO]]</f>
        <v>0</v>
      </c>
      <c r="V1838" s="5">
        <f>Tabella1[[#This Row],[TOT. TEMPO POMERIGGIO]]+Tabella1[[#This Row],[TOT. TEMPO MATTINA]]</f>
        <v>6.944444444444442E-2</v>
      </c>
      <c r="W1838" s="7">
        <f>((HOUR(Tabella1[[#This Row],[TOT. ORE]])*60)+MINUTE(Tabella1[[#This Row],[TOT. ORE]]))</f>
        <v>100</v>
      </c>
      <c r="Y1838" s="6">
        <f>Tabella1[[#This Row],[TOT. MINUTI]]-Tabella1[[#This Row],[FERMO MACCHINA]]</f>
        <v>100</v>
      </c>
      <c r="Z1838" s="6">
        <f>ROUNDDOWN(Tabella1[[#This Row],[DIFFERENZA EFFETTIVA - SCARTI]]/Tabella1[[#This Row],[TEMPO EFFETTIVO]]*60,0)</f>
        <v>150</v>
      </c>
      <c r="AA1838" t="s">
        <v>510</v>
      </c>
    </row>
    <row r="1839" spans="1:27" x14ac:dyDescent="0.25">
      <c r="A1839" s="1">
        <v>44831</v>
      </c>
      <c r="B1839">
        <v>31</v>
      </c>
      <c r="C1839" s="6" t="str">
        <f>VLOOKUP(Tabella1[[#This Row],[COD. OPERATORE]],Tabella3[],2,FALSE)</f>
        <v>MARISTELLA</v>
      </c>
      <c r="D1839" t="s">
        <v>16</v>
      </c>
      <c r="E1839" t="s">
        <v>62</v>
      </c>
      <c r="F1839">
        <v>9</v>
      </c>
      <c r="G1839" s="6" t="str">
        <f>VLOOKUP(Tabella1[[#This Row],[COD. MACCHINA]],Tabella35[],2,FALSE)</f>
        <v>MONTAGGIO ANELLINI</v>
      </c>
      <c r="H1839">
        <v>0</v>
      </c>
      <c r="I1839">
        <v>2300</v>
      </c>
      <c r="J1839" s="6">
        <f>Tabella1[[#This Row],[ASS. FINALI]]-Tabella1[[#This Row],[ASS.INIZIALI]]</f>
        <v>2300</v>
      </c>
      <c r="K1839" t="s">
        <v>20</v>
      </c>
      <c r="M1839" s="6">
        <f>ROUNDDOWN(IF(Tabella1[[#This Row],[DOPPIO OPERATORE '[SI/NO']]]="SI",Tabella1[[#This Row],[DIFFERENZA]]/2,Tabella1[[#This Row],[DIFFERENZA]]),0)</f>
        <v>2300</v>
      </c>
      <c r="O1839" s="6">
        <f>Tabella1[[#This Row],[DIFFERENZA EFFETTIVA SE DOPPIO OPERATORE]]-Tabella1[[#This Row],[SCARTI]]</f>
        <v>2300</v>
      </c>
      <c r="P1839" s="4">
        <v>0.41666666666666669</v>
      </c>
      <c r="Q1839" s="4">
        <v>0.5</v>
      </c>
      <c r="R1839" s="5">
        <f>Tabella1[[#This Row],[ORA FINE MATTINA]]-Tabella1[[#This Row],[ORA INIZIO MATTINA]]</f>
        <v>8.3333333333333315E-2</v>
      </c>
      <c r="S1839" s="4"/>
      <c r="T1839" s="4"/>
      <c r="U1839" s="5">
        <f>Tabella1[[#This Row],[ORA FINE POMERIGGIO]]-Tabella1[[#This Row],[ORA INIZIO POMERIGGIO]]</f>
        <v>0</v>
      </c>
      <c r="V1839" s="5">
        <f>Tabella1[[#This Row],[TOT. TEMPO POMERIGGIO]]+Tabella1[[#This Row],[TOT. TEMPO MATTINA]]</f>
        <v>8.3333333333333315E-2</v>
      </c>
      <c r="W1839" s="7">
        <f>((HOUR(Tabella1[[#This Row],[TOT. ORE]])*60)+MINUTE(Tabella1[[#This Row],[TOT. ORE]]))</f>
        <v>120</v>
      </c>
      <c r="Y1839" s="6">
        <f>Tabella1[[#This Row],[TOT. MINUTI]]-Tabella1[[#This Row],[FERMO MACCHINA]]</f>
        <v>120</v>
      </c>
      <c r="Z1839" s="6">
        <f>ROUNDDOWN(Tabella1[[#This Row],[DIFFERENZA EFFETTIVA - SCARTI]]/Tabella1[[#This Row],[TEMPO EFFETTIVO]]*60,0)</f>
        <v>1150</v>
      </c>
    </row>
    <row r="1840" spans="1:27" x14ac:dyDescent="0.25">
      <c r="A1840" s="1">
        <v>44831</v>
      </c>
      <c r="B1840">
        <v>31</v>
      </c>
      <c r="C1840" s="6" t="str">
        <f>VLOOKUP(Tabella1[[#This Row],[COD. OPERATORE]],Tabella3[],2,FALSE)</f>
        <v>MARISTELLA</v>
      </c>
      <c r="D1840" t="s">
        <v>16</v>
      </c>
      <c r="E1840" t="s">
        <v>17</v>
      </c>
      <c r="F1840">
        <v>8</v>
      </c>
      <c r="G1840" s="6" t="str">
        <f>VLOOKUP(Tabella1[[#This Row],[COD. MACCHINA]],Tabella35[],2,FALSE)</f>
        <v>MONTAGGIO RUOTE</v>
      </c>
      <c r="H1840">
        <v>0</v>
      </c>
      <c r="I1840">
        <v>850</v>
      </c>
      <c r="J1840" s="6">
        <f>Tabella1[[#This Row],[ASS. FINALI]]-Tabella1[[#This Row],[ASS.INIZIALI]]</f>
        <v>850</v>
      </c>
      <c r="K1840" t="s">
        <v>20</v>
      </c>
      <c r="M1840" s="6">
        <f>ROUNDDOWN(IF(Tabella1[[#This Row],[DOPPIO OPERATORE '[SI/NO']]]="SI",Tabella1[[#This Row],[DIFFERENZA]]/2,Tabella1[[#This Row],[DIFFERENZA]]),0)</f>
        <v>850</v>
      </c>
      <c r="O1840" s="6">
        <f>Tabella1[[#This Row],[DIFFERENZA EFFETTIVA SE DOPPIO OPERATORE]]-Tabella1[[#This Row],[SCARTI]]</f>
        <v>850</v>
      </c>
      <c r="P1840" s="4">
        <v>0.54166666666666663</v>
      </c>
      <c r="Q1840" s="4">
        <v>0.64583333333333337</v>
      </c>
      <c r="R1840" s="5">
        <f>Tabella1[[#This Row],[ORA FINE MATTINA]]-Tabella1[[#This Row],[ORA INIZIO MATTINA]]</f>
        <v>0.10416666666666674</v>
      </c>
      <c r="S1840" s="4"/>
      <c r="T1840" s="4"/>
      <c r="U1840" s="5">
        <f>Tabella1[[#This Row],[ORA FINE POMERIGGIO]]-Tabella1[[#This Row],[ORA INIZIO POMERIGGIO]]</f>
        <v>0</v>
      </c>
      <c r="V1840" s="5">
        <f>Tabella1[[#This Row],[TOT. TEMPO POMERIGGIO]]+Tabella1[[#This Row],[TOT. TEMPO MATTINA]]</f>
        <v>0.10416666666666674</v>
      </c>
      <c r="W1840" s="7">
        <f>((HOUR(Tabella1[[#This Row],[TOT. ORE]])*60)+MINUTE(Tabella1[[#This Row],[TOT. ORE]]))</f>
        <v>150</v>
      </c>
      <c r="Y1840" s="6">
        <f>Tabella1[[#This Row],[TOT. MINUTI]]-Tabella1[[#This Row],[FERMO MACCHINA]]</f>
        <v>150</v>
      </c>
      <c r="Z1840" s="6">
        <f>ROUNDDOWN(Tabella1[[#This Row],[DIFFERENZA EFFETTIVA - SCARTI]]/Tabella1[[#This Row],[TEMPO EFFETTIVO]]*60,0)</f>
        <v>340</v>
      </c>
    </row>
    <row r="1841" spans="1:27" x14ac:dyDescent="0.25">
      <c r="A1841" s="1">
        <v>44831</v>
      </c>
      <c r="B1841">
        <v>31</v>
      </c>
      <c r="C1841" s="6" t="str">
        <f>VLOOKUP(Tabella1[[#This Row],[COD. OPERATORE]],Tabella3[],2,FALSE)</f>
        <v>MARISTELLA</v>
      </c>
      <c r="D1841" t="s">
        <v>16</v>
      </c>
      <c r="E1841" t="s">
        <v>17</v>
      </c>
      <c r="F1841">
        <v>6</v>
      </c>
      <c r="G1841" s="6" t="str">
        <f>VLOOKUP(Tabella1[[#This Row],[COD. MACCHINA]],Tabella35[],2,FALSE)</f>
        <v>MSA matr.4319</v>
      </c>
      <c r="H1841">
        <v>649314</v>
      </c>
      <c r="I1841">
        <v>649685</v>
      </c>
      <c r="J1841" s="6">
        <f>Tabella1[[#This Row],[ASS. FINALI]]-Tabella1[[#This Row],[ASS.INIZIALI]]</f>
        <v>371</v>
      </c>
      <c r="K1841" t="s">
        <v>20</v>
      </c>
      <c r="M1841" s="6">
        <f>ROUNDDOWN(IF(Tabella1[[#This Row],[DOPPIO OPERATORE '[SI/NO']]]="SI",Tabella1[[#This Row],[DIFFERENZA]]/2,Tabella1[[#This Row],[DIFFERENZA]]),0)</f>
        <v>371</v>
      </c>
      <c r="O1841" s="6">
        <f>Tabella1[[#This Row],[DIFFERENZA EFFETTIVA SE DOPPIO OPERATORE]]-Tabella1[[#This Row],[SCARTI]]</f>
        <v>371</v>
      </c>
      <c r="P1841" s="4">
        <v>0.64583333333333337</v>
      </c>
      <c r="Q1841" s="4">
        <v>0.72916666666666663</v>
      </c>
      <c r="R1841" s="5">
        <f>Tabella1[[#This Row],[ORA FINE MATTINA]]-Tabella1[[#This Row],[ORA INIZIO MATTINA]]</f>
        <v>8.3333333333333259E-2</v>
      </c>
      <c r="S1841" s="4"/>
      <c r="T1841" s="4"/>
      <c r="U1841" s="5">
        <f>Tabella1[[#This Row],[ORA FINE POMERIGGIO]]-Tabella1[[#This Row],[ORA INIZIO POMERIGGIO]]</f>
        <v>0</v>
      </c>
      <c r="V1841" s="5">
        <f>Tabella1[[#This Row],[TOT. TEMPO POMERIGGIO]]+Tabella1[[#This Row],[TOT. TEMPO MATTINA]]</f>
        <v>8.3333333333333259E-2</v>
      </c>
      <c r="W1841" s="7">
        <f>((HOUR(Tabella1[[#This Row],[TOT. ORE]])*60)+MINUTE(Tabella1[[#This Row],[TOT. ORE]]))</f>
        <v>120</v>
      </c>
      <c r="Y1841" s="6">
        <f>Tabella1[[#This Row],[TOT. MINUTI]]-Tabella1[[#This Row],[FERMO MACCHINA]]</f>
        <v>120</v>
      </c>
      <c r="Z1841" s="6">
        <f>ROUNDDOWN(Tabella1[[#This Row],[DIFFERENZA EFFETTIVA - SCARTI]]/Tabella1[[#This Row],[TEMPO EFFETTIVO]]*60,0)</f>
        <v>185</v>
      </c>
    </row>
    <row r="1842" spans="1:27" x14ac:dyDescent="0.25">
      <c r="A1842" s="1">
        <v>44832</v>
      </c>
      <c r="B1842">
        <v>31</v>
      </c>
      <c r="C1842" s="6" t="str">
        <f>VLOOKUP(Tabella1[[#This Row],[COD. OPERATORE]],Tabella3[],2,FALSE)</f>
        <v>MARISTELLA</v>
      </c>
      <c r="D1842" t="s">
        <v>16</v>
      </c>
      <c r="E1842" t="s">
        <v>17</v>
      </c>
      <c r="F1842">
        <v>6</v>
      </c>
      <c r="G1842" s="6" t="str">
        <f>VLOOKUP(Tabella1[[#This Row],[COD. MACCHINA]],Tabella35[],2,FALSE)</f>
        <v>MSA matr.4319</v>
      </c>
      <c r="H1842">
        <v>649685</v>
      </c>
      <c r="I1842">
        <v>649871</v>
      </c>
      <c r="J1842" s="6">
        <f>Tabella1[[#This Row],[ASS. FINALI]]-Tabella1[[#This Row],[ASS.INIZIALI]]</f>
        <v>186</v>
      </c>
      <c r="K1842" t="s">
        <v>20</v>
      </c>
      <c r="M1842" s="6">
        <f>ROUNDDOWN(IF(Tabella1[[#This Row],[DOPPIO OPERATORE '[SI/NO']]]="SI",Tabella1[[#This Row],[DIFFERENZA]]/2,Tabella1[[#This Row],[DIFFERENZA]]),0)</f>
        <v>186</v>
      </c>
      <c r="O1842" s="6">
        <f>Tabella1[[#This Row],[DIFFERENZA EFFETTIVA SE DOPPIO OPERATORE]]-Tabella1[[#This Row],[SCARTI]]</f>
        <v>186</v>
      </c>
      <c r="P1842" s="4">
        <v>0.3125</v>
      </c>
      <c r="Q1842" s="4">
        <v>0.36458333333333331</v>
      </c>
      <c r="R1842" s="5">
        <f>Tabella1[[#This Row],[ORA FINE MATTINA]]-Tabella1[[#This Row],[ORA INIZIO MATTINA]]</f>
        <v>5.2083333333333315E-2</v>
      </c>
      <c r="S1842" s="4"/>
      <c r="T1842" s="4"/>
      <c r="U1842" s="5">
        <f>Tabella1[[#This Row],[ORA FINE POMERIGGIO]]-Tabella1[[#This Row],[ORA INIZIO POMERIGGIO]]</f>
        <v>0</v>
      </c>
      <c r="V1842" s="5">
        <f>Tabella1[[#This Row],[TOT. TEMPO POMERIGGIO]]+Tabella1[[#This Row],[TOT. TEMPO MATTINA]]</f>
        <v>5.2083333333333315E-2</v>
      </c>
      <c r="W1842" s="7">
        <f>((HOUR(Tabella1[[#This Row],[TOT. ORE]])*60)+MINUTE(Tabella1[[#This Row],[TOT. ORE]]))</f>
        <v>75</v>
      </c>
      <c r="Y1842" s="6">
        <f>Tabella1[[#This Row],[TOT. MINUTI]]-Tabella1[[#This Row],[FERMO MACCHINA]]</f>
        <v>75</v>
      </c>
      <c r="Z1842" s="6">
        <f>ROUNDDOWN(Tabella1[[#This Row],[DIFFERENZA EFFETTIVA - SCARTI]]/Tabella1[[#This Row],[TEMPO EFFETTIVO]]*60,0)</f>
        <v>148</v>
      </c>
    </row>
    <row r="1843" spans="1:27" x14ac:dyDescent="0.25">
      <c r="A1843" s="1">
        <v>44832</v>
      </c>
      <c r="B1843">
        <v>31</v>
      </c>
      <c r="C1843" s="6" t="str">
        <f>VLOOKUP(Tabella1[[#This Row],[COD. OPERATORE]],Tabella3[],2,FALSE)</f>
        <v>MARISTELLA</v>
      </c>
      <c r="D1843" t="s">
        <v>16</v>
      </c>
      <c r="E1843" t="s">
        <v>26</v>
      </c>
      <c r="F1843">
        <v>8</v>
      </c>
      <c r="G1843" s="6" t="str">
        <f>VLOOKUP(Tabella1[[#This Row],[COD. MACCHINA]],Tabella35[],2,FALSE)</f>
        <v>MONTAGGIO RUOTE</v>
      </c>
      <c r="H1843">
        <v>0</v>
      </c>
      <c r="I1843">
        <v>2000</v>
      </c>
      <c r="J1843" s="6">
        <f>Tabella1[[#This Row],[ASS. FINALI]]-Tabella1[[#This Row],[ASS.INIZIALI]]</f>
        <v>2000</v>
      </c>
      <c r="K1843" t="s">
        <v>20</v>
      </c>
      <c r="M1843" s="6">
        <f>ROUNDDOWN(IF(Tabella1[[#This Row],[DOPPIO OPERATORE '[SI/NO']]]="SI",Tabella1[[#This Row],[DIFFERENZA]]/2,Tabella1[[#This Row],[DIFFERENZA]]),0)</f>
        <v>2000</v>
      </c>
      <c r="O1843" s="6">
        <f>Tabella1[[#This Row],[DIFFERENZA EFFETTIVA SE DOPPIO OPERATORE]]-Tabella1[[#This Row],[SCARTI]]</f>
        <v>2000</v>
      </c>
      <c r="P1843" s="4">
        <v>0.36458333333333331</v>
      </c>
      <c r="Q1843" s="4">
        <v>0.5</v>
      </c>
      <c r="R1843" s="5">
        <f>Tabella1[[#This Row],[ORA FINE MATTINA]]-Tabella1[[#This Row],[ORA INIZIO MATTINA]]</f>
        <v>0.13541666666666669</v>
      </c>
      <c r="S1843" s="4">
        <v>0.54166666666666663</v>
      </c>
      <c r="T1843" s="4">
        <v>0.63888888888888895</v>
      </c>
      <c r="U1843" s="5">
        <f>Tabella1[[#This Row],[ORA FINE POMERIGGIO]]-Tabella1[[#This Row],[ORA INIZIO POMERIGGIO]]</f>
        <v>9.7222222222222321E-2</v>
      </c>
      <c r="V1843" s="5">
        <f>Tabella1[[#This Row],[TOT. TEMPO POMERIGGIO]]+Tabella1[[#This Row],[TOT. TEMPO MATTINA]]</f>
        <v>0.23263888888888901</v>
      </c>
      <c r="W1843" s="7">
        <f>((HOUR(Tabella1[[#This Row],[TOT. ORE]])*60)+MINUTE(Tabella1[[#This Row],[TOT. ORE]]))</f>
        <v>335</v>
      </c>
      <c r="Y1843" s="6">
        <f>Tabella1[[#This Row],[TOT. MINUTI]]-Tabella1[[#This Row],[FERMO MACCHINA]]</f>
        <v>335</v>
      </c>
      <c r="Z1843" s="6">
        <f>ROUNDDOWN(Tabella1[[#This Row],[DIFFERENZA EFFETTIVA - SCARTI]]/Tabella1[[#This Row],[TEMPO EFFETTIVO]]*60,0)</f>
        <v>358</v>
      </c>
    </row>
    <row r="1844" spans="1:27" x14ac:dyDescent="0.25">
      <c r="A1844" s="1">
        <v>44832</v>
      </c>
      <c r="B1844">
        <v>31</v>
      </c>
      <c r="C1844" s="6" t="str">
        <f>VLOOKUP(Tabella1[[#This Row],[COD. OPERATORE]],Tabella3[],2,FALSE)</f>
        <v>MARISTELLA</v>
      </c>
      <c r="D1844" t="s">
        <v>16</v>
      </c>
      <c r="E1844" t="s">
        <v>62</v>
      </c>
      <c r="F1844">
        <v>9</v>
      </c>
      <c r="G1844" s="6" t="str">
        <f>VLOOKUP(Tabella1[[#This Row],[COD. MACCHINA]],Tabella35[],2,FALSE)</f>
        <v>MONTAGGIO ANELLINI</v>
      </c>
      <c r="H1844">
        <v>200</v>
      </c>
      <c r="I1844">
        <v>800</v>
      </c>
      <c r="J1844" s="6">
        <f>Tabella1[[#This Row],[ASS. FINALI]]-Tabella1[[#This Row],[ASS.INIZIALI]]</f>
        <v>600</v>
      </c>
      <c r="K1844" t="s">
        <v>20</v>
      </c>
      <c r="M1844" s="6">
        <f>ROUNDDOWN(IF(Tabella1[[#This Row],[DOPPIO OPERATORE '[SI/NO']]]="SI",Tabella1[[#This Row],[DIFFERENZA]]/2,Tabella1[[#This Row],[DIFFERENZA]]),0)</f>
        <v>600</v>
      </c>
      <c r="O1844" s="6">
        <f>Tabella1[[#This Row],[DIFFERENZA EFFETTIVA SE DOPPIO OPERATORE]]-Tabella1[[#This Row],[SCARTI]]</f>
        <v>600</v>
      </c>
      <c r="P1844" s="4">
        <v>0.63888888888888895</v>
      </c>
      <c r="Q1844" s="4">
        <v>0.67361111111111116</v>
      </c>
      <c r="R1844" s="5">
        <f>Tabella1[[#This Row],[ORA FINE MATTINA]]-Tabella1[[#This Row],[ORA INIZIO MATTINA]]</f>
        <v>3.472222222222221E-2</v>
      </c>
      <c r="S1844" s="4"/>
      <c r="T1844" s="4"/>
      <c r="U1844" s="5">
        <f>Tabella1[[#This Row],[ORA FINE POMERIGGIO]]-Tabella1[[#This Row],[ORA INIZIO POMERIGGIO]]</f>
        <v>0</v>
      </c>
      <c r="V1844" s="5">
        <f>Tabella1[[#This Row],[TOT. TEMPO POMERIGGIO]]+Tabella1[[#This Row],[TOT. TEMPO MATTINA]]</f>
        <v>3.472222222222221E-2</v>
      </c>
      <c r="W1844" s="7">
        <f>((HOUR(Tabella1[[#This Row],[TOT. ORE]])*60)+MINUTE(Tabella1[[#This Row],[TOT. ORE]]))</f>
        <v>50</v>
      </c>
      <c r="Y1844" s="6">
        <f>Tabella1[[#This Row],[TOT. MINUTI]]-Tabella1[[#This Row],[FERMO MACCHINA]]</f>
        <v>50</v>
      </c>
      <c r="Z1844" s="6">
        <f>ROUNDDOWN(Tabella1[[#This Row],[DIFFERENZA EFFETTIVA - SCARTI]]/Tabella1[[#This Row],[TEMPO EFFETTIVO]]*60,0)</f>
        <v>720</v>
      </c>
    </row>
    <row r="1845" spans="1:27" x14ac:dyDescent="0.25">
      <c r="A1845" s="1">
        <v>44832</v>
      </c>
      <c r="B1845">
        <v>31</v>
      </c>
      <c r="C1845" s="6" t="str">
        <f>VLOOKUP(Tabella1[[#This Row],[COD. OPERATORE]],Tabella3[],2,FALSE)</f>
        <v>MARISTELLA</v>
      </c>
      <c r="D1845" t="s">
        <v>74</v>
      </c>
      <c r="E1845" t="s">
        <v>562</v>
      </c>
      <c r="F1845">
        <v>4</v>
      </c>
      <c r="G1845" s="6" t="str">
        <f>VLOOKUP(Tabella1[[#This Row],[COD. MACCHINA]],Tabella35[],2,FALSE)</f>
        <v>LASER VERDE</v>
      </c>
      <c r="H1845">
        <v>5888</v>
      </c>
      <c r="I1845">
        <v>6480</v>
      </c>
      <c r="J1845" s="6">
        <f>Tabella1[[#This Row],[ASS. FINALI]]-Tabella1[[#This Row],[ASS.INIZIALI]]</f>
        <v>592</v>
      </c>
      <c r="K1845" t="s">
        <v>20</v>
      </c>
      <c r="M1845" s="6">
        <f>ROUNDDOWN(IF(Tabella1[[#This Row],[DOPPIO OPERATORE '[SI/NO']]]="SI",Tabella1[[#This Row],[DIFFERENZA]]/2,Tabella1[[#This Row],[DIFFERENZA]]),0)</f>
        <v>592</v>
      </c>
      <c r="O1845" s="6">
        <f>Tabella1[[#This Row],[DIFFERENZA EFFETTIVA SE DOPPIO OPERATORE]]-Tabella1[[#This Row],[SCARTI]]</f>
        <v>592</v>
      </c>
      <c r="P1845" s="4">
        <v>0.67361111111111116</v>
      </c>
      <c r="Q1845" s="4">
        <v>0.72916666666666663</v>
      </c>
      <c r="R1845" s="5">
        <f>Tabella1[[#This Row],[ORA FINE MATTINA]]-Tabella1[[#This Row],[ORA INIZIO MATTINA]]</f>
        <v>5.5555555555555469E-2</v>
      </c>
      <c r="S1845" s="4"/>
      <c r="T1845" s="4"/>
      <c r="U1845" s="5">
        <f>Tabella1[[#This Row],[ORA FINE POMERIGGIO]]-Tabella1[[#This Row],[ORA INIZIO POMERIGGIO]]</f>
        <v>0</v>
      </c>
      <c r="V1845" s="5">
        <f>Tabella1[[#This Row],[TOT. TEMPO POMERIGGIO]]+Tabella1[[#This Row],[TOT. TEMPO MATTINA]]</f>
        <v>5.5555555555555469E-2</v>
      </c>
      <c r="W1845" s="7">
        <f>((HOUR(Tabella1[[#This Row],[TOT. ORE]])*60)+MINUTE(Tabella1[[#This Row],[TOT. ORE]]))</f>
        <v>80</v>
      </c>
      <c r="Y1845" s="6">
        <f>Tabella1[[#This Row],[TOT. MINUTI]]-Tabella1[[#This Row],[FERMO MACCHINA]]</f>
        <v>80</v>
      </c>
      <c r="Z1845" s="6">
        <f>ROUNDDOWN(Tabella1[[#This Row],[DIFFERENZA EFFETTIVA - SCARTI]]/Tabella1[[#This Row],[TEMPO EFFETTIVO]]*60,0)</f>
        <v>444</v>
      </c>
    </row>
    <row r="1846" spans="1:27" x14ac:dyDescent="0.25">
      <c r="A1846" s="1">
        <v>44832</v>
      </c>
      <c r="B1846">
        <v>31</v>
      </c>
      <c r="C1846" s="6" t="str">
        <f>VLOOKUP(Tabella1[[#This Row],[COD. OPERATORE]],Tabella3[],2,FALSE)</f>
        <v>MARISTELLA</v>
      </c>
      <c r="D1846" t="s">
        <v>74</v>
      </c>
      <c r="E1846" t="s">
        <v>270</v>
      </c>
      <c r="F1846">
        <v>22</v>
      </c>
      <c r="G1846" s="6" t="str">
        <f>VLOOKUP(Tabella1[[#This Row],[COD. MACCHINA]],Tabella35[],2,FALSE)</f>
        <v>LASER VIOLA</v>
      </c>
      <c r="H1846">
        <v>1688</v>
      </c>
      <c r="I1846">
        <v>1864</v>
      </c>
      <c r="J1846" s="6">
        <f>Tabella1[[#This Row],[ASS. FINALI]]-Tabella1[[#This Row],[ASS.INIZIALI]]</f>
        <v>176</v>
      </c>
      <c r="K1846" t="s">
        <v>20</v>
      </c>
      <c r="M1846" s="6">
        <f>ROUNDDOWN(IF(Tabella1[[#This Row],[DOPPIO OPERATORE '[SI/NO']]]="SI",Tabella1[[#This Row],[DIFFERENZA]]/2,Tabella1[[#This Row],[DIFFERENZA]]),0)</f>
        <v>176</v>
      </c>
      <c r="O1846" s="6">
        <f>Tabella1[[#This Row],[DIFFERENZA EFFETTIVA SE DOPPIO OPERATORE]]-Tabella1[[#This Row],[SCARTI]]</f>
        <v>176</v>
      </c>
      <c r="P1846" s="4">
        <v>0.67361111111111116</v>
      </c>
      <c r="Q1846" s="4">
        <v>0.72916666666666663</v>
      </c>
      <c r="R1846" s="5">
        <f>Tabella1[[#This Row],[ORA FINE MATTINA]]-Tabella1[[#This Row],[ORA INIZIO MATTINA]]</f>
        <v>5.5555555555555469E-2</v>
      </c>
      <c r="S1846" s="4"/>
      <c r="T1846" s="4"/>
      <c r="U1846" s="5">
        <f>Tabella1[[#This Row],[ORA FINE POMERIGGIO]]-Tabella1[[#This Row],[ORA INIZIO POMERIGGIO]]</f>
        <v>0</v>
      </c>
      <c r="V1846" s="5">
        <f>Tabella1[[#This Row],[TOT. TEMPO POMERIGGIO]]+Tabella1[[#This Row],[TOT. TEMPO MATTINA]]</f>
        <v>5.5555555555555469E-2</v>
      </c>
      <c r="W1846" s="7">
        <f>((HOUR(Tabella1[[#This Row],[TOT. ORE]])*60)+MINUTE(Tabella1[[#This Row],[TOT. ORE]]))</f>
        <v>80</v>
      </c>
      <c r="Y1846" s="6">
        <f>Tabella1[[#This Row],[TOT. MINUTI]]-Tabella1[[#This Row],[FERMO MACCHINA]]</f>
        <v>80</v>
      </c>
      <c r="Z1846" s="6">
        <f>ROUNDDOWN(Tabella1[[#This Row],[DIFFERENZA EFFETTIVA - SCARTI]]/Tabella1[[#This Row],[TEMPO EFFETTIVO]]*60,0)</f>
        <v>132</v>
      </c>
    </row>
    <row r="1847" spans="1:27" x14ac:dyDescent="0.25">
      <c r="A1847" s="1">
        <v>44833</v>
      </c>
      <c r="B1847">
        <v>31</v>
      </c>
      <c r="C1847" s="6" t="str">
        <f>VLOOKUP(Tabella1[[#This Row],[COD. OPERATORE]],Tabella3[],2,FALSE)</f>
        <v>MARISTELLA</v>
      </c>
      <c r="D1847" t="s">
        <v>16</v>
      </c>
      <c r="E1847" t="s">
        <v>62</v>
      </c>
      <c r="F1847">
        <v>9</v>
      </c>
      <c r="G1847" s="6" t="str">
        <f>VLOOKUP(Tabella1[[#This Row],[COD. MACCHINA]],Tabella35[],2,FALSE)</f>
        <v>MONTAGGIO ANELLINI</v>
      </c>
      <c r="H1847">
        <v>0</v>
      </c>
      <c r="I1847">
        <v>1000</v>
      </c>
      <c r="J1847" s="6">
        <f>Tabella1[[#This Row],[ASS. FINALI]]-Tabella1[[#This Row],[ASS.INIZIALI]]</f>
        <v>1000</v>
      </c>
      <c r="K1847" t="s">
        <v>20</v>
      </c>
      <c r="M1847" s="6">
        <f>ROUNDDOWN(IF(Tabella1[[#This Row],[DOPPIO OPERATORE '[SI/NO']]]="SI",Tabella1[[#This Row],[DIFFERENZA]]/2,Tabella1[[#This Row],[DIFFERENZA]]),0)</f>
        <v>1000</v>
      </c>
      <c r="O1847" s="6">
        <f>Tabella1[[#This Row],[DIFFERENZA EFFETTIVA SE DOPPIO OPERATORE]]-Tabella1[[#This Row],[SCARTI]]</f>
        <v>1000</v>
      </c>
      <c r="P1847" s="4">
        <v>0.3125</v>
      </c>
      <c r="Q1847" s="4">
        <v>0.35416666666666669</v>
      </c>
      <c r="R1847" s="5">
        <f>Tabella1[[#This Row],[ORA FINE MATTINA]]-Tabella1[[#This Row],[ORA INIZIO MATTINA]]</f>
        <v>4.1666666666666685E-2</v>
      </c>
      <c r="S1847" s="4"/>
      <c r="T1847" s="4"/>
      <c r="U1847" s="5">
        <f>Tabella1[[#This Row],[ORA FINE POMERIGGIO]]-Tabella1[[#This Row],[ORA INIZIO POMERIGGIO]]</f>
        <v>0</v>
      </c>
      <c r="V1847" s="5">
        <f>Tabella1[[#This Row],[TOT. TEMPO POMERIGGIO]]+Tabella1[[#This Row],[TOT. TEMPO MATTINA]]</f>
        <v>4.1666666666666685E-2</v>
      </c>
      <c r="W1847" s="7">
        <f>((HOUR(Tabella1[[#This Row],[TOT. ORE]])*60)+MINUTE(Tabella1[[#This Row],[TOT. ORE]]))</f>
        <v>60</v>
      </c>
      <c r="Y1847" s="6">
        <f>Tabella1[[#This Row],[TOT. MINUTI]]-Tabella1[[#This Row],[FERMO MACCHINA]]</f>
        <v>60</v>
      </c>
      <c r="Z1847" s="6">
        <f>ROUNDDOWN(Tabella1[[#This Row],[DIFFERENZA EFFETTIVA - SCARTI]]/Tabella1[[#This Row],[TEMPO EFFETTIVO]]*60,0)</f>
        <v>1000</v>
      </c>
    </row>
    <row r="1848" spans="1:27" x14ac:dyDescent="0.25">
      <c r="A1848" s="1">
        <v>44833</v>
      </c>
      <c r="B1848">
        <v>31</v>
      </c>
      <c r="C1848" s="6" t="str">
        <f>VLOOKUP(Tabella1[[#This Row],[COD. OPERATORE]],Tabella3[],2,FALSE)</f>
        <v>MARISTELLA</v>
      </c>
      <c r="D1848" t="s">
        <v>16</v>
      </c>
      <c r="E1848" t="s">
        <v>26</v>
      </c>
      <c r="F1848">
        <v>8</v>
      </c>
      <c r="G1848" s="6" t="str">
        <f>VLOOKUP(Tabella1[[#This Row],[COD. MACCHINA]],Tabella35[],2,FALSE)</f>
        <v>MONTAGGIO RUOTE</v>
      </c>
      <c r="H1848">
        <v>0</v>
      </c>
      <c r="I1848">
        <v>2000</v>
      </c>
      <c r="J1848" s="6">
        <f>Tabella1[[#This Row],[ASS. FINALI]]-Tabella1[[#This Row],[ASS.INIZIALI]]</f>
        <v>2000</v>
      </c>
      <c r="K1848" t="s">
        <v>20</v>
      </c>
      <c r="M1848" s="6">
        <f>ROUNDDOWN(IF(Tabella1[[#This Row],[DOPPIO OPERATORE '[SI/NO']]]="SI",Tabella1[[#This Row],[DIFFERENZA]]/2,Tabella1[[#This Row],[DIFFERENZA]]),0)</f>
        <v>2000</v>
      </c>
      <c r="O1848" s="6">
        <f>Tabella1[[#This Row],[DIFFERENZA EFFETTIVA SE DOPPIO OPERATORE]]-Tabella1[[#This Row],[SCARTI]]</f>
        <v>2000</v>
      </c>
      <c r="P1848" s="4">
        <v>0.35416666666666669</v>
      </c>
      <c r="Q1848" s="4">
        <v>0.5</v>
      </c>
      <c r="R1848" s="5">
        <f>Tabella1[[#This Row],[ORA FINE MATTINA]]-Tabella1[[#This Row],[ORA INIZIO MATTINA]]</f>
        <v>0.14583333333333331</v>
      </c>
      <c r="S1848" s="4">
        <v>0.54166666666666663</v>
      </c>
      <c r="T1848" s="4">
        <v>0.625</v>
      </c>
      <c r="U1848" s="5">
        <f>Tabella1[[#This Row],[ORA FINE POMERIGGIO]]-Tabella1[[#This Row],[ORA INIZIO POMERIGGIO]]</f>
        <v>8.333333333333337E-2</v>
      </c>
      <c r="V1848" s="5">
        <f>Tabella1[[#This Row],[TOT. TEMPO POMERIGGIO]]+Tabella1[[#This Row],[TOT. TEMPO MATTINA]]</f>
        <v>0.22916666666666669</v>
      </c>
      <c r="W1848" s="7">
        <f>((HOUR(Tabella1[[#This Row],[TOT. ORE]])*60)+MINUTE(Tabella1[[#This Row],[TOT. ORE]]))</f>
        <v>330</v>
      </c>
      <c r="Y1848" s="6">
        <f>Tabella1[[#This Row],[TOT. MINUTI]]-Tabella1[[#This Row],[FERMO MACCHINA]]</f>
        <v>330</v>
      </c>
      <c r="Z1848" s="6">
        <f>ROUNDDOWN(Tabella1[[#This Row],[DIFFERENZA EFFETTIVA - SCARTI]]/Tabella1[[#This Row],[TEMPO EFFETTIVO]]*60,0)</f>
        <v>363</v>
      </c>
    </row>
    <row r="1849" spans="1:27" x14ac:dyDescent="0.25">
      <c r="A1849" s="1">
        <v>44832</v>
      </c>
      <c r="B1849">
        <v>1</v>
      </c>
      <c r="C1849" s="6" t="str">
        <f>VLOOKUP(Tabella1[[#This Row],[COD. OPERATORE]],Tabella3[],2,FALSE)</f>
        <v>ROBY</v>
      </c>
      <c r="D1849" t="s">
        <v>56</v>
      </c>
      <c r="E1849" t="s">
        <v>173</v>
      </c>
      <c r="F1849" t="s">
        <v>64</v>
      </c>
      <c r="G1849" s="6" t="str">
        <f>VLOOKUP(Tabella1[[#This Row],[COD. MACCHINA]],Tabella35[],2,FALSE)</f>
        <v>MANUALE</v>
      </c>
      <c r="H1849">
        <v>0</v>
      </c>
      <c r="I1849">
        <v>615</v>
      </c>
      <c r="J1849" s="6">
        <f>Tabella1[[#This Row],[ASS. FINALI]]-Tabella1[[#This Row],[ASS.INIZIALI]]</f>
        <v>615</v>
      </c>
      <c r="K1849" t="s">
        <v>20</v>
      </c>
      <c r="M1849" s="6">
        <f>ROUNDDOWN(IF(Tabella1[[#This Row],[DOPPIO OPERATORE '[SI/NO']]]="SI",Tabella1[[#This Row],[DIFFERENZA]]/2,Tabella1[[#This Row],[DIFFERENZA]]),0)</f>
        <v>615</v>
      </c>
      <c r="O1849" s="6">
        <f>Tabella1[[#This Row],[DIFFERENZA EFFETTIVA SE DOPPIO OPERATORE]]-Tabella1[[#This Row],[SCARTI]]</f>
        <v>615</v>
      </c>
      <c r="P1849" s="4">
        <v>0.61458333333333337</v>
      </c>
      <c r="Q1849" s="4">
        <v>0.72916666666666663</v>
      </c>
      <c r="R1849" s="5">
        <f>Tabella1[[#This Row],[ORA FINE MATTINA]]-Tabella1[[#This Row],[ORA INIZIO MATTINA]]</f>
        <v>0.11458333333333326</v>
      </c>
      <c r="S1849" s="4"/>
      <c r="T1849" s="4"/>
      <c r="U1849" s="5">
        <f>Tabella1[[#This Row],[ORA FINE POMERIGGIO]]-Tabella1[[#This Row],[ORA INIZIO POMERIGGIO]]</f>
        <v>0</v>
      </c>
      <c r="V1849" s="5">
        <f>Tabella1[[#This Row],[TOT. TEMPO POMERIGGIO]]+Tabella1[[#This Row],[TOT. TEMPO MATTINA]]</f>
        <v>0.11458333333333326</v>
      </c>
      <c r="W1849" s="7">
        <f>((HOUR(Tabella1[[#This Row],[TOT. ORE]])*60)+MINUTE(Tabella1[[#This Row],[TOT. ORE]]))</f>
        <v>165</v>
      </c>
      <c r="Y1849" s="6">
        <f>Tabella1[[#This Row],[TOT. MINUTI]]-Tabella1[[#This Row],[FERMO MACCHINA]]</f>
        <v>165</v>
      </c>
      <c r="Z1849" s="6">
        <f>ROUNDDOWN(Tabella1[[#This Row],[DIFFERENZA EFFETTIVA - SCARTI]]/Tabella1[[#This Row],[TEMPO EFFETTIVO]]*60,0)</f>
        <v>223</v>
      </c>
      <c r="AA1849" t="s">
        <v>450</v>
      </c>
    </row>
    <row r="1850" spans="1:27" x14ac:dyDescent="0.25">
      <c r="A1850" s="1">
        <v>44833</v>
      </c>
      <c r="B1850">
        <v>1</v>
      </c>
      <c r="C1850" s="6" t="str">
        <f>VLOOKUP(Tabella1[[#This Row],[COD. OPERATORE]],Tabella3[],2,FALSE)</f>
        <v>ROBY</v>
      </c>
      <c r="D1850" t="s">
        <v>56</v>
      </c>
      <c r="E1850" t="s">
        <v>173</v>
      </c>
      <c r="F1850" t="s">
        <v>64</v>
      </c>
      <c r="G1850" s="6" t="str">
        <f>VLOOKUP(Tabella1[[#This Row],[COD. MACCHINA]],Tabella35[],2,FALSE)</f>
        <v>MANUALE</v>
      </c>
      <c r="H1850">
        <v>615</v>
      </c>
      <c r="I1850">
        <v>1000</v>
      </c>
      <c r="J1850" s="6">
        <f>Tabella1[[#This Row],[ASS. FINALI]]-Tabella1[[#This Row],[ASS.INIZIALI]]</f>
        <v>385</v>
      </c>
      <c r="K1850" t="s">
        <v>20</v>
      </c>
      <c r="M1850" s="6">
        <f>ROUNDDOWN(IF(Tabella1[[#This Row],[DOPPIO OPERATORE '[SI/NO']]]="SI",Tabella1[[#This Row],[DIFFERENZA]]/2,Tabella1[[#This Row],[DIFFERENZA]]),0)</f>
        <v>385</v>
      </c>
      <c r="O1850" s="6">
        <f>Tabella1[[#This Row],[DIFFERENZA EFFETTIVA SE DOPPIO OPERATORE]]-Tabella1[[#This Row],[SCARTI]]</f>
        <v>385</v>
      </c>
      <c r="P1850" s="4">
        <v>0.3125</v>
      </c>
      <c r="Q1850" s="4">
        <v>0.36805555555555558</v>
      </c>
      <c r="R1850" s="5">
        <f>Tabella1[[#This Row],[ORA FINE MATTINA]]-Tabella1[[#This Row],[ORA INIZIO MATTINA]]</f>
        <v>5.555555555555558E-2</v>
      </c>
      <c r="S1850" s="4"/>
      <c r="T1850" s="4"/>
      <c r="U1850" s="5">
        <f>Tabella1[[#This Row],[ORA FINE POMERIGGIO]]-Tabella1[[#This Row],[ORA INIZIO POMERIGGIO]]</f>
        <v>0</v>
      </c>
      <c r="V1850" s="5">
        <f>Tabella1[[#This Row],[TOT. TEMPO POMERIGGIO]]+Tabella1[[#This Row],[TOT. TEMPO MATTINA]]</f>
        <v>5.555555555555558E-2</v>
      </c>
      <c r="W1850" s="7">
        <f>((HOUR(Tabella1[[#This Row],[TOT. ORE]])*60)+MINUTE(Tabella1[[#This Row],[TOT. ORE]]))</f>
        <v>80</v>
      </c>
      <c r="Y1850" s="6">
        <f>Tabella1[[#This Row],[TOT. MINUTI]]-Tabella1[[#This Row],[FERMO MACCHINA]]</f>
        <v>80</v>
      </c>
      <c r="Z1850" s="6">
        <f>ROUNDDOWN(Tabella1[[#This Row],[DIFFERENZA EFFETTIVA - SCARTI]]/Tabella1[[#This Row],[TEMPO EFFETTIVO]]*60,0)</f>
        <v>288</v>
      </c>
    </row>
    <row r="1851" spans="1:27" x14ac:dyDescent="0.25">
      <c r="A1851" s="1">
        <v>44833</v>
      </c>
      <c r="B1851">
        <v>1</v>
      </c>
      <c r="C1851" s="6" t="str">
        <f>VLOOKUP(Tabella1[[#This Row],[COD. OPERATORE]],Tabella3[],2,FALSE)</f>
        <v>ROBY</v>
      </c>
      <c r="D1851" t="s">
        <v>56</v>
      </c>
      <c r="E1851" t="s">
        <v>73</v>
      </c>
      <c r="F1851" t="s">
        <v>64</v>
      </c>
      <c r="G1851" s="6" t="str">
        <f>VLOOKUP(Tabella1[[#This Row],[COD. MACCHINA]],Tabella35[],2,FALSE)</f>
        <v>MANUALE</v>
      </c>
      <c r="H1851">
        <v>600</v>
      </c>
      <c r="I1851">
        <v>750</v>
      </c>
      <c r="J1851" s="6">
        <f>Tabella1[[#This Row],[ASS. FINALI]]-Tabella1[[#This Row],[ASS.INIZIALI]]</f>
        <v>150</v>
      </c>
      <c r="K1851" t="s">
        <v>58</v>
      </c>
      <c r="L1851">
        <v>11</v>
      </c>
      <c r="M1851" s="6">
        <f>ROUNDDOWN(IF(Tabella1[[#This Row],[DOPPIO OPERATORE '[SI/NO']]]="SI",Tabella1[[#This Row],[DIFFERENZA]]/2,Tabella1[[#This Row],[DIFFERENZA]]),0)</f>
        <v>75</v>
      </c>
      <c r="O1851" s="6">
        <f>Tabella1[[#This Row],[DIFFERENZA EFFETTIVA SE DOPPIO OPERATORE]]-Tabella1[[#This Row],[SCARTI]]</f>
        <v>75</v>
      </c>
      <c r="P1851" s="4">
        <v>0.38541666666666669</v>
      </c>
      <c r="Q1851" s="4">
        <v>0.39930555555555558</v>
      </c>
      <c r="R1851" s="5">
        <f>Tabella1[[#This Row],[ORA FINE MATTINA]]-Tabella1[[#This Row],[ORA INIZIO MATTINA]]</f>
        <v>1.3888888888888895E-2</v>
      </c>
      <c r="S1851" s="4"/>
      <c r="T1851" s="4"/>
      <c r="U1851" s="5">
        <f>Tabella1[[#This Row],[ORA FINE POMERIGGIO]]-Tabella1[[#This Row],[ORA INIZIO POMERIGGIO]]</f>
        <v>0</v>
      </c>
      <c r="V1851" s="5">
        <f>Tabella1[[#This Row],[TOT. TEMPO POMERIGGIO]]+Tabella1[[#This Row],[TOT. TEMPO MATTINA]]</f>
        <v>1.3888888888888895E-2</v>
      </c>
      <c r="W1851" s="7">
        <f>((HOUR(Tabella1[[#This Row],[TOT. ORE]])*60)+MINUTE(Tabella1[[#This Row],[TOT. ORE]]))</f>
        <v>20</v>
      </c>
      <c r="Y1851" s="6">
        <f>Tabella1[[#This Row],[TOT. MINUTI]]-Tabella1[[#This Row],[FERMO MACCHINA]]</f>
        <v>20</v>
      </c>
      <c r="Z1851" s="6">
        <f>ROUNDDOWN(Tabella1[[#This Row],[DIFFERENZA EFFETTIVA - SCARTI]]/Tabella1[[#This Row],[TEMPO EFFETTIVO]]*60,0)</f>
        <v>225</v>
      </c>
    </row>
    <row r="1852" spans="1:27" x14ac:dyDescent="0.25">
      <c r="A1852" s="1">
        <v>44833</v>
      </c>
      <c r="B1852">
        <v>1</v>
      </c>
      <c r="C1852" s="6" t="str">
        <f>VLOOKUP(Tabella1[[#This Row],[COD. OPERATORE]],Tabella3[],2,FALSE)</f>
        <v>ROBY</v>
      </c>
      <c r="D1852" t="s">
        <v>76</v>
      </c>
      <c r="E1852" t="s">
        <v>563</v>
      </c>
      <c r="F1852" t="s">
        <v>64</v>
      </c>
      <c r="G1852" s="6" t="str">
        <f>VLOOKUP(Tabella1[[#This Row],[COD. MACCHINA]],Tabella35[],2,FALSE)</f>
        <v>MANUALE</v>
      </c>
      <c r="H1852">
        <v>800</v>
      </c>
      <c r="I1852">
        <v>1130</v>
      </c>
      <c r="J1852" s="6">
        <f>Tabella1[[#This Row],[ASS. FINALI]]-Tabella1[[#This Row],[ASS.INIZIALI]]</f>
        <v>330</v>
      </c>
      <c r="K1852" t="s">
        <v>20</v>
      </c>
      <c r="M1852" s="6">
        <f>ROUNDDOWN(IF(Tabella1[[#This Row],[DOPPIO OPERATORE '[SI/NO']]]="SI",Tabella1[[#This Row],[DIFFERENZA]]/2,Tabella1[[#This Row],[DIFFERENZA]]),0)</f>
        <v>330</v>
      </c>
      <c r="O1852" s="6">
        <f>Tabella1[[#This Row],[DIFFERENZA EFFETTIVA SE DOPPIO OPERATORE]]-Tabella1[[#This Row],[SCARTI]]</f>
        <v>330</v>
      </c>
      <c r="P1852" s="4">
        <v>0.67361111111111116</v>
      </c>
      <c r="Q1852" s="4">
        <v>0.72916666666666663</v>
      </c>
      <c r="R1852" s="5">
        <f>Tabella1[[#This Row],[ORA FINE MATTINA]]-Tabella1[[#This Row],[ORA INIZIO MATTINA]]</f>
        <v>5.5555555555555469E-2</v>
      </c>
      <c r="S1852" s="4"/>
      <c r="T1852" s="4"/>
      <c r="U1852" s="5">
        <f>Tabella1[[#This Row],[ORA FINE POMERIGGIO]]-Tabella1[[#This Row],[ORA INIZIO POMERIGGIO]]</f>
        <v>0</v>
      </c>
      <c r="V1852" s="5">
        <f>Tabella1[[#This Row],[TOT. TEMPO POMERIGGIO]]+Tabella1[[#This Row],[TOT. TEMPO MATTINA]]</f>
        <v>5.5555555555555469E-2</v>
      </c>
      <c r="W1852" s="7">
        <f>((HOUR(Tabella1[[#This Row],[TOT. ORE]])*60)+MINUTE(Tabella1[[#This Row],[TOT. ORE]]))</f>
        <v>80</v>
      </c>
      <c r="Y1852" s="6">
        <f>Tabella1[[#This Row],[TOT. MINUTI]]-Tabella1[[#This Row],[FERMO MACCHINA]]</f>
        <v>80</v>
      </c>
      <c r="Z1852" s="6">
        <f>ROUNDDOWN(Tabella1[[#This Row],[DIFFERENZA EFFETTIVA - SCARTI]]/Tabella1[[#This Row],[TEMPO EFFETTIVO]]*60,0)</f>
        <v>247</v>
      </c>
      <c r="AA1852" t="s">
        <v>552</v>
      </c>
    </row>
    <row r="1853" spans="1:27" x14ac:dyDescent="0.25">
      <c r="A1853" s="1">
        <v>44834</v>
      </c>
      <c r="B1853">
        <v>1</v>
      </c>
      <c r="C1853" s="6" t="str">
        <f>VLOOKUP(Tabella1[[#This Row],[COD. OPERATORE]],Tabella3[],2,FALSE)</f>
        <v>ROBY</v>
      </c>
      <c r="D1853" t="s">
        <v>165</v>
      </c>
      <c r="E1853" t="s">
        <v>564</v>
      </c>
      <c r="F1853" t="s">
        <v>64</v>
      </c>
      <c r="G1853" s="6" t="str">
        <f>VLOOKUP(Tabella1[[#This Row],[COD. MACCHINA]],Tabella35[],2,FALSE)</f>
        <v>MANUALE</v>
      </c>
      <c r="H1853">
        <v>0</v>
      </c>
      <c r="I1853">
        <v>500</v>
      </c>
      <c r="J1853" s="6">
        <f>Tabella1[[#This Row],[ASS. FINALI]]-Tabella1[[#This Row],[ASS.INIZIALI]]</f>
        <v>500</v>
      </c>
      <c r="K1853" t="s">
        <v>20</v>
      </c>
      <c r="M1853" s="6">
        <f>ROUNDDOWN(IF(Tabella1[[#This Row],[DOPPIO OPERATORE '[SI/NO']]]="SI",Tabella1[[#This Row],[DIFFERENZA]]/2,Tabella1[[#This Row],[DIFFERENZA]]),0)</f>
        <v>500</v>
      </c>
      <c r="O1853" s="6">
        <f>Tabella1[[#This Row],[DIFFERENZA EFFETTIVA SE DOPPIO OPERATORE]]-Tabella1[[#This Row],[SCARTI]]</f>
        <v>500</v>
      </c>
      <c r="P1853" s="4">
        <v>0.3611111111111111</v>
      </c>
      <c r="Q1853" s="4">
        <v>0.5</v>
      </c>
      <c r="R1853" s="5">
        <f>Tabella1[[#This Row],[ORA FINE MATTINA]]-Tabella1[[#This Row],[ORA INIZIO MATTINA]]</f>
        <v>0.1388888888888889</v>
      </c>
      <c r="S1853" s="4">
        <v>0.54166666666666663</v>
      </c>
      <c r="T1853" s="4">
        <v>0.72916666666666663</v>
      </c>
      <c r="U1853" s="5">
        <f>Tabella1[[#This Row],[ORA FINE POMERIGGIO]]-Tabella1[[#This Row],[ORA INIZIO POMERIGGIO]]</f>
        <v>0.1875</v>
      </c>
      <c r="V1853" s="5">
        <f>Tabella1[[#This Row],[TOT. TEMPO POMERIGGIO]]+Tabella1[[#This Row],[TOT. TEMPO MATTINA]]</f>
        <v>0.3263888888888889</v>
      </c>
      <c r="W1853" s="7">
        <f>((HOUR(Tabella1[[#This Row],[TOT. ORE]])*60)+MINUTE(Tabella1[[#This Row],[TOT. ORE]]))</f>
        <v>470</v>
      </c>
      <c r="Y1853" s="6">
        <f>Tabella1[[#This Row],[TOT. MINUTI]]-Tabella1[[#This Row],[FERMO MACCHINA]]</f>
        <v>470</v>
      </c>
      <c r="Z1853" s="6">
        <f>ROUNDDOWN(Tabella1[[#This Row],[DIFFERENZA EFFETTIVA - SCARTI]]/Tabella1[[#This Row],[TEMPO EFFETTIVO]]*60,0)</f>
        <v>63</v>
      </c>
      <c r="AA1853" t="s">
        <v>553</v>
      </c>
    </row>
    <row r="1854" spans="1:27" x14ac:dyDescent="0.25">
      <c r="A1854" s="1">
        <v>44831</v>
      </c>
      <c r="B1854">
        <v>33</v>
      </c>
      <c r="C1854" s="6" t="str">
        <f>VLOOKUP(Tabella1[[#This Row],[COD. OPERATORE]],Tabella3[],2,FALSE)</f>
        <v>KETTY</v>
      </c>
      <c r="D1854" t="s">
        <v>56</v>
      </c>
      <c r="E1854" t="s">
        <v>565</v>
      </c>
      <c r="F1854" t="s">
        <v>64</v>
      </c>
      <c r="G1854" s="6" t="str">
        <f>VLOOKUP(Tabella1[[#This Row],[COD. MACCHINA]],Tabella35[],2,FALSE)</f>
        <v>MANUALE</v>
      </c>
      <c r="H1854">
        <v>0</v>
      </c>
      <c r="I1854">
        <v>1200</v>
      </c>
      <c r="J1854" s="6">
        <f>Tabella1[[#This Row],[ASS. FINALI]]-Tabella1[[#This Row],[ASS.INIZIALI]]</f>
        <v>1200</v>
      </c>
      <c r="K1854" t="s">
        <v>20</v>
      </c>
      <c r="M1854" s="6">
        <f>ROUNDDOWN(IF(Tabella1[[#This Row],[DOPPIO OPERATORE '[SI/NO']]]="SI",Tabella1[[#This Row],[DIFFERENZA]]/2,Tabella1[[#This Row],[DIFFERENZA]]),0)</f>
        <v>1200</v>
      </c>
      <c r="O1854" s="6">
        <f>Tabella1[[#This Row],[DIFFERENZA EFFETTIVA SE DOPPIO OPERATORE]]-Tabella1[[#This Row],[SCARTI]]</f>
        <v>1200</v>
      </c>
      <c r="P1854" s="4">
        <v>0.36805555555555558</v>
      </c>
      <c r="Q1854" s="4">
        <v>0.5</v>
      </c>
      <c r="R1854" s="5">
        <f>Tabella1[[#This Row],[ORA FINE MATTINA]]-Tabella1[[#This Row],[ORA INIZIO MATTINA]]</f>
        <v>0.13194444444444442</v>
      </c>
      <c r="S1854" s="4">
        <v>0.54166666666666663</v>
      </c>
      <c r="T1854" s="4">
        <v>0.72916666666666663</v>
      </c>
      <c r="U1854" s="5">
        <f>Tabella1[[#This Row],[ORA FINE POMERIGGIO]]-Tabella1[[#This Row],[ORA INIZIO POMERIGGIO]]</f>
        <v>0.1875</v>
      </c>
      <c r="V1854" s="5">
        <f>Tabella1[[#This Row],[TOT. TEMPO POMERIGGIO]]+Tabella1[[#This Row],[TOT. TEMPO MATTINA]]</f>
        <v>0.31944444444444442</v>
      </c>
      <c r="W1854" s="7">
        <f>((HOUR(Tabella1[[#This Row],[TOT. ORE]])*60)+MINUTE(Tabella1[[#This Row],[TOT. ORE]]))</f>
        <v>460</v>
      </c>
      <c r="Y1854" s="6">
        <f>Tabella1[[#This Row],[TOT. MINUTI]]-Tabella1[[#This Row],[FERMO MACCHINA]]</f>
        <v>460</v>
      </c>
      <c r="Z1854" s="6">
        <f>ROUNDDOWN(Tabella1[[#This Row],[DIFFERENZA EFFETTIVA - SCARTI]]/Tabella1[[#This Row],[TEMPO EFFETTIVO]]*60,0)</f>
        <v>156</v>
      </c>
      <c r="AA1854" t="s">
        <v>450</v>
      </c>
    </row>
    <row r="1855" spans="1:27" x14ac:dyDescent="0.25">
      <c r="A1855" s="1">
        <v>44832</v>
      </c>
      <c r="B1855">
        <v>33</v>
      </c>
      <c r="C1855" s="6" t="str">
        <f>VLOOKUP(Tabella1[[#This Row],[COD. OPERATORE]],Tabella3[],2,FALSE)</f>
        <v>KETTY</v>
      </c>
      <c r="D1855" t="s">
        <v>74</v>
      </c>
      <c r="E1855" t="s">
        <v>344</v>
      </c>
      <c r="F1855">
        <v>4</v>
      </c>
      <c r="G1855" s="6" t="str">
        <f>VLOOKUP(Tabella1[[#This Row],[COD. MACCHINA]],Tabella35[],2,FALSE)</f>
        <v>LASER VERDE</v>
      </c>
      <c r="H1855">
        <v>4951</v>
      </c>
      <c r="I1855">
        <v>5524</v>
      </c>
      <c r="J1855" s="6">
        <f>Tabella1[[#This Row],[ASS. FINALI]]-Tabella1[[#This Row],[ASS.INIZIALI]]</f>
        <v>573</v>
      </c>
      <c r="M1855" s="6">
        <f>ROUNDDOWN(IF(Tabella1[[#This Row],[DOPPIO OPERATORE '[SI/NO']]]="SI",Tabella1[[#This Row],[DIFFERENZA]]/2,Tabella1[[#This Row],[DIFFERENZA]]),0)</f>
        <v>573</v>
      </c>
      <c r="O1855" s="6">
        <f>Tabella1[[#This Row],[DIFFERENZA EFFETTIVA SE DOPPIO OPERATORE]]-Tabella1[[#This Row],[SCARTI]]</f>
        <v>573</v>
      </c>
      <c r="P1855" s="4">
        <v>0.36805555555555558</v>
      </c>
      <c r="Q1855" s="4">
        <v>0.5</v>
      </c>
      <c r="R1855" s="5">
        <f>Tabella1[[#This Row],[ORA FINE MATTINA]]-Tabella1[[#This Row],[ORA INIZIO MATTINA]]</f>
        <v>0.13194444444444442</v>
      </c>
      <c r="S1855" s="4">
        <v>0.54166666666666663</v>
      </c>
      <c r="T1855" s="4">
        <v>0.72916666666666663</v>
      </c>
      <c r="U1855" s="5">
        <f>Tabella1[[#This Row],[ORA FINE POMERIGGIO]]-Tabella1[[#This Row],[ORA INIZIO POMERIGGIO]]</f>
        <v>0.1875</v>
      </c>
      <c r="V1855" s="5">
        <f>Tabella1[[#This Row],[TOT. TEMPO POMERIGGIO]]+Tabella1[[#This Row],[TOT. TEMPO MATTINA]]</f>
        <v>0.31944444444444442</v>
      </c>
      <c r="W1855" s="7">
        <f>((HOUR(Tabella1[[#This Row],[TOT. ORE]])*60)+MINUTE(Tabella1[[#This Row],[TOT. ORE]]))</f>
        <v>460</v>
      </c>
      <c r="Y1855" s="6">
        <f>Tabella1[[#This Row],[TOT. MINUTI]]-Tabella1[[#This Row],[FERMO MACCHINA]]</f>
        <v>460</v>
      </c>
      <c r="Z1855" s="6">
        <f>ROUNDDOWN(Tabella1[[#This Row],[DIFFERENZA EFFETTIVA - SCARTI]]/Tabella1[[#This Row],[TEMPO EFFETTIVO]]*60,0)</f>
        <v>74</v>
      </c>
    </row>
    <row r="1856" spans="1:27" x14ac:dyDescent="0.25">
      <c r="A1856" s="1">
        <v>44832</v>
      </c>
      <c r="B1856">
        <v>33</v>
      </c>
      <c r="C1856" s="6" t="str">
        <f>VLOOKUP(Tabella1[[#This Row],[COD. OPERATORE]],Tabella3[],2,FALSE)</f>
        <v>KETTY</v>
      </c>
      <c r="D1856" t="s">
        <v>262</v>
      </c>
      <c r="E1856" t="s">
        <v>92</v>
      </c>
      <c r="F1856">
        <v>7</v>
      </c>
      <c r="G1856" s="6" t="str">
        <f>VLOOKUP(Tabella1[[#This Row],[COD. MACCHINA]],Tabella35[],2,FALSE)</f>
        <v>MSA matr.2316</v>
      </c>
      <c r="H1856">
        <v>2487365</v>
      </c>
      <c r="I1856">
        <v>2489035</v>
      </c>
      <c r="J1856" s="6">
        <f>Tabella1[[#This Row],[ASS. FINALI]]-Tabella1[[#This Row],[ASS.INIZIALI]]</f>
        <v>1670</v>
      </c>
      <c r="K1856" t="s">
        <v>20</v>
      </c>
      <c r="M1856" s="6">
        <f>ROUNDDOWN(IF(Tabella1[[#This Row],[DOPPIO OPERATORE '[SI/NO']]]="SI",Tabella1[[#This Row],[DIFFERENZA]]/2,Tabella1[[#This Row],[DIFFERENZA]]),0)</f>
        <v>1670</v>
      </c>
      <c r="O1856" s="6">
        <f>Tabella1[[#This Row],[DIFFERENZA EFFETTIVA SE DOPPIO OPERATORE]]-Tabella1[[#This Row],[SCARTI]]</f>
        <v>1670</v>
      </c>
      <c r="P1856" s="4">
        <v>0.3125</v>
      </c>
      <c r="Q1856" s="4">
        <v>0.5</v>
      </c>
      <c r="R1856" s="5">
        <f>Tabella1[[#This Row],[ORA FINE MATTINA]]-Tabella1[[#This Row],[ORA INIZIO MATTINA]]</f>
        <v>0.1875</v>
      </c>
      <c r="S1856" s="4"/>
      <c r="T1856" s="4"/>
      <c r="U1856" s="5">
        <f>Tabella1[[#This Row],[ORA FINE POMERIGGIO]]-Tabella1[[#This Row],[ORA INIZIO POMERIGGIO]]</f>
        <v>0</v>
      </c>
      <c r="V1856" s="5">
        <f>Tabella1[[#This Row],[TOT. TEMPO POMERIGGIO]]+Tabella1[[#This Row],[TOT. TEMPO MATTINA]]</f>
        <v>0.1875</v>
      </c>
      <c r="W1856" s="7">
        <f>((HOUR(Tabella1[[#This Row],[TOT. ORE]])*60)+MINUTE(Tabella1[[#This Row],[TOT. ORE]]))</f>
        <v>270</v>
      </c>
      <c r="Y1856" s="6">
        <f>Tabella1[[#This Row],[TOT. MINUTI]]-Tabella1[[#This Row],[FERMO MACCHINA]]</f>
        <v>270</v>
      </c>
      <c r="Z1856" s="6">
        <f>ROUNDDOWN(Tabella1[[#This Row],[DIFFERENZA EFFETTIVA - SCARTI]]/Tabella1[[#This Row],[TEMPO EFFETTIVO]]*60,0)</f>
        <v>371</v>
      </c>
    </row>
    <row r="1857" spans="1:27" x14ac:dyDescent="0.25">
      <c r="A1857" s="1">
        <v>44832</v>
      </c>
      <c r="B1857">
        <v>33</v>
      </c>
      <c r="C1857" s="6" t="str">
        <f>VLOOKUP(Tabella1[[#This Row],[COD. OPERATORE]],Tabella3[],2,FALSE)</f>
        <v>KETTY</v>
      </c>
      <c r="D1857" t="s">
        <v>262</v>
      </c>
      <c r="E1857" t="s">
        <v>92</v>
      </c>
      <c r="F1857">
        <v>7</v>
      </c>
      <c r="G1857" s="6" t="str">
        <f>VLOOKUP(Tabella1[[#This Row],[COD. MACCHINA]],Tabella35[],2,FALSE)</f>
        <v>MSA matr.2316</v>
      </c>
      <c r="H1857">
        <v>2490355</v>
      </c>
      <c r="I1857">
        <v>2490589</v>
      </c>
      <c r="J1857" s="6">
        <f>Tabella1[[#This Row],[ASS. FINALI]]-Tabella1[[#This Row],[ASS.INIZIALI]]</f>
        <v>234</v>
      </c>
      <c r="K1857" t="s">
        <v>20</v>
      </c>
      <c r="M1857" s="6">
        <f>ROUNDDOWN(IF(Tabella1[[#This Row],[DOPPIO OPERATORE '[SI/NO']]]="SI",Tabella1[[#This Row],[DIFFERENZA]]/2,Tabella1[[#This Row],[DIFFERENZA]]),0)</f>
        <v>234</v>
      </c>
      <c r="O1857" s="6">
        <f>Tabella1[[#This Row],[DIFFERENZA EFFETTIVA SE DOPPIO OPERATORE]]-Tabella1[[#This Row],[SCARTI]]</f>
        <v>234</v>
      </c>
      <c r="P1857" s="4">
        <v>0.3923611111111111</v>
      </c>
      <c r="Q1857" s="4">
        <v>0.5</v>
      </c>
      <c r="R1857" s="5">
        <f>Tabella1[[#This Row],[ORA FINE MATTINA]]-Tabella1[[#This Row],[ORA INIZIO MATTINA]]</f>
        <v>0.1076388888888889</v>
      </c>
      <c r="S1857" s="4">
        <v>0.54166666666666663</v>
      </c>
      <c r="T1857" s="4">
        <v>0.65625</v>
      </c>
      <c r="U1857" s="5">
        <f>Tabella1[[#This Row],[ORA FINE POMERIGGIO]]-Tabella1[[#This Row],[ORA INIZIO POMERIGGIO]]</f>
        <v>0.11458333333333337</v>
      </c>
      <c r="V1857" s="5">
        <f>Tabella1[[#This Row],[TOT. TEMPO POMERIGGIO]]+Tabella1[[#This Row],[TOT. TEMPO MATTINA]]</f>
        <v>0.22222222222222227</v>
      </c>
      <c r="W1857" s="7">
        <f>((HOUR(Tabella1[[#This Row],[TOT. ORE]])*60)+MINUTE(Tabella1[[#This Row],[TOT. ORE]]))</f>
        <v>320</v>
      </c>
      <c r="Y1857" s="6">
        <f>Tabella1[[#This Row],[TOT. MINUTI]]-Tabella1[[#This Row],[FERMO MACCHINA]]</f>
        <v>320</v>
      </c>
      <c r="Z1857" s="6">
        <f>ROUNDDOWN(Tabella1[[#This Row],[DIFFERENZA EFFETTIVA - SCARTI]]/Tabella1[[#This Row],[TEMPO EFFETTIVO]]*60,0)</f>
        <v>43</v>
      </c>
    </row>
    <row r="1858" spans="1:27" x14ac:dyDescent="0.25">
      <c r="A1858" s="1">
        <v>44833</v>
      </c>
      <c r="B1858">
        <v>33</v>
      </c>
      <c r="C1858" s="6" t="str">
        <f>VLOOKUP(Tabella1[[#This Row],[COD. OPERATORE]],Tabella3[],2,FALSE)</f>
        <v>KETTY</v>
      </c>
      <c r="D1858" t="s">
        <v>56</v>
      </c>
      <c r="E1858" t="s">
        <v>566</v>
      </c>
      <c r="F1858" t="s">
        <v>64</v>
      </c>
      <c r="G1858" s="6" t="str">
        <f>VLOOKUP(Tabella1[[#This Row],[COD. MACCHINA]],Tabella35[],2,FALSE)</f>
        <v>MANUALE</v>
      </c>
      <c r="H1858">
        <v>0</v>
      </c>
      <c r="I1858">
        <v>30</v>
      </c>
      <c r="J1858" s="6">
        <f>Tabella1[[#This Row],[ASS. FINALI]]-Tabella1[[#This Row],[ASS.INIZIALI]]</f>
        <v>30</v>
      </c>
      <c r="K1858" t="s">
        <v>20</v>
      </c>
      <c r="M1858" s="6">
        <f>ROUNDDOWN(IF(Tabella1[[#This Row],[DOPPIO OPERATORE '[SI/NO']]]="SI",Tabella1[[#This Row],[DIFFERENZA]]/2,Tabella1[[#This Row],[DIFFERENZA]]),0)</f>
        <v>30</v>
      </c>
      <c r="O1858" s="6">
        <f>Tabella1[[#This Row],[DIFFERENZA EFFETTIVA SE DOPPIO OPERATORE]]-Tabella1[[#This Row],[SCARTI]]</f>
        <v>30</v>
      </c>
      <c r="P1858" s="4">
        <v>0.65625</v>
      </c>
      <c r="Q1858" s="4">
        <v>0.6875</v>
      </c>
      <c r="R1858" s="5">
        <f>Tabella1[[#This Row],[ORA FINE MATTINA]]-Tabella1[[#This Row],[ORA INIZIO MATTINA]]</f>
        <v>3.125E-2</v>
      </c>
      <c r="S1858" s="4"/>
      <c r="T1858" s="4"/>
      <c r="U1858" s="5">
        <f>Tabella1[[#This Row],[ORA FINE POMERIGGIO]]-Tabella1[[#This Row],[ORA INIZIO POMERIGGIO]]</f>
        <v>0</v>
      </c>
      <c r="V1858" s="5">
        <f>Tabella1[[#This Row],[TOT. TEMPO POMERIGGIO]]+Tabella1[[#This Row],[TOT. TEMPO MATTINA]]</f>
        <v>3.125E-2</v>
      </c>
      <c r="W1858" s="7">
        <f>((HOUR(Tabella1[[#This Row],[TOT. ORE]])*60)+MINUTE(Tabella1[[#This Row],[TOT. ORE]]))</f>
        <v>45</v>
      </c>
      <c r="Y1858" s="6">
        <f>Tabella1[[#This Row],[TOT. MINUTI]]-Tabella1[[#This Row],[FERMO MACCHINA]]</f>
        <v>45</v>
      </c>
      <c r="Z1858" s="6">
        <f>ROUNDDOWN(Tabella1[[#This Row],[DIFFERENZA EFFETTIVA - SCARTI]]/Tabella1[[#This Row],[TEMPO EFFETTIVO]]*60,0)</f>
        <v>40</v>
      </c>
    </row>
    <row r="1859" spans="1:27" x14ac:dyDescent="0.25">
      <c r="A1859" s="1">
        <v>44834</v>
      </c>
      <c r="B1859">
        <v>33</v>
      </c>
      <c r="C1859" s="6" t="str">
        <f>VLOOKUP(Tabella1[[#This Row],[COD. OPERATORE]],Tabella3[],2,FALSE)</f>
        <v>KETTY</v>
      </c>
      <c r="D1859" t="s">
        <v>74</v>
      </c>
      <c r="E1859" t="s">
        <v>285</v>
      </c>
      <c r="F1859" t="s">
        <v>64</v>
      </c>
      <c r="G1859" s="6" t="str">
        <f>VLOOKUP(Tabella1[[#This Row],[COD. MACCHINA]],Tabella35[],2,FALSE)</f>
        <v>MANUALE</v>
      </c>
      <c r="H1859">
        <v>0</v>
      </c>
      <c r="I1859">
        <v>4200</v>
      </c>
      <c r="J1859" s="6">
        <f>Tabella1[[#This Row],[ASS. FINALI]]-Tabella1[[#This Row],[ASS.INIZIALI]]</f>
        <v>4200</v>
      </c>
      <c r="K1859" t="s">
        <v>20</v>
      </c>
      <c r="M1859" s="6">
        <f>ROUNDDOWN(IF(Tabella1[[#This Row],[DOPPIO OPERATORE '[SI/NO']]]="SI",Tabella1[[#This Row],[DIFFERENZA]]/2,Tabella1[[#This Row],[DIFFERENZA]]),0)</f>
        <v>4200</v>
      </c>
      <c r="O1859" s="6">
        <f>Tabella1[[#This Row],[DIFFERENZA EFFETTIVA SE DOPPIO OPERATORE]]-Tabella1[[#This Row],[SCARTI]]</f>
        <v>4200</v>
      </c>
      <c r="P1859" s="4">
        <v>0.34722222222222227</v>
      </c>
      <c r="Q1859" s="4">
        <v>0.5</v>
      </c>
      <c r="R1859" s="5">
        <f>Tabella1[[#This Row],[ORA FINE MATTINA]]-Tabella1[[#This Row],[ORA INIZIO MATTINA]]</f>
        <v>0.15277777777777773</v>
      </c>
      <c r="S1859" s="4">
        <v>0.54166666666666663</v>
      </c>
      <c r="T1859" s="4">
        <v>0.625</v>
      </c>
      <c r="U1859" s="5">
        <f>Tabella1[[#This Row],[ORA FINE POMERIGGIO]]-Tabella1[[#This Row],[ORA INIZIO POMERIGGIO]]</f>
        <v>8.333333333333337E-2</v>
      </c>
      <c r="V1859" s="5">
        <f>Tabella1[[#This Row],[TOT. TEMPO POMERIGGIO]]+Tabella1[[#This Row],[TOT. TEMPO MATTINA]]</f>
        <v>0.2361111111111111</v>
      </c>
      <c r="W1859" s="7">
        <f>((HOUR(Tabella1[[#This Row],[TOT. ORE]])*60)+MINUTE(Tabella1[[#This Row],[TOT. ORE]]))</f>
        <v>340</v>
      </c>
      <c r="Y1859" s="6">
        <f>Tabella1[[#This Row],[TOT. MINUTI]]-Tabella1[[#This Row],[FERMO MACCHINA]]</f>
        <v>340</v>
      </c>
      <c r="Z1859" s="6">
        <f>ROUNDDOWN(Tabella1[[#This Row],[DIFFERENZA EFFETTIVA - SCARTI]]/Tabella1[[#This Row],[TEMPO EFFETTIVO]]*60,0)</f>
        <v>741</v>
      </c>
    </row>
    <row r="1860" spans="1:27" x14ac:dyDescent="0.25">
      <c r="A1860" s="1">
        <v>44832</v>
      </c>
      <c r="B1860">
        <v>2</v>
      </c>
      <c r="C1860" s="6" t="str">
        <f>VLOOKUP(Tabella1[[#This Row],[COD. OPERATORE]],Tabella3[],2,FALSE)</f>
        <v>DAVIDE</v>
      </c>
      <c r="D1860" t="s">
        <v>74</v>
      </c>
      <c r="E1860" t="s">
        <v>171</v>
      </c>
      <c r="F1860">
        <v>12</v>
      </c>
      <c r="G1860" s="6" t="str">
        <f>VLOOKUP(Tabella1[[#This Row],[COD. MACCHINA]],Tabella35[],2,FALSE)</f>
        <v>FRESA matr.550/6</v>
      </c>
      <c r="H1860">
        <v>450</v>
      </c>
      <c r="I1860">
        <v>1500</v>
      </c>
      <c r="J1860" s="6">
        <f>Tabella1[[#This Row],[ASS. FINALI]]-Tabella1[[#This Row],[ASS.INIZIALI]]</f>
        <v>1050</v>
      </c>
      <c r="K1860" t="s">
        <v>20</v>
      </c>
      <c r="M1860" s="6">
        <f>ROUNDDOWN(IF(Tabella1[[#This Row],[DOPPIO OPERATORE '[SI/NO']]]="SI",Tabella1[[#This Row],[DIFFERENZA]]/2,Tabella1[[#This Row],[DIFFERENZA]]),0)</f>
        <v>1050</v>
      </c>
      <c r="O1860" s="6">
        <f>Tabella1[[#This Row],[DIFFERENZA EFFETTIVA SE DOPPIO OPERATORE]]-Tabella1[[#This Row],[SCARTI]]</f>
        <v>1050</v>
      </c>
      <c r="P1860" s="4">
        <v>0.54166666666666663</v>
      </c>
      <c r="Q1860" s="4">
        <v>0.70833333333333337</v>
      </c>
      <c r="R1860" s="5">
        <f>Tabella1[[#This Row],[ORA FINE MATTINA]]-Tabella1[[#This Row],[ORA INIZIO MATTINA]]</f>
        <v>0.16666666666666674</v>
      </c>
      <c r="S1860" s="4"/>
      <c r="T1860" s="4"/>
      <c r="U1860" s="5">
        <f>Tabella1[[#This Row],[ORA FINE POMERIGGIO]]-Tabella1[[#This Row],[ORA INIZIO POMERIGGIO]]</f>
        <v>0</v>
      </c>
      <c r="V1860" s="5">
        <f>Tabella1[[#This Row],[TOT. TEMPO POMERIGGIO]]+Tabella1[[#This Row],[TOT. TEMPO MATTINA]]</f>
        <v>0.16666666666666674</v>
      </c>
      <c r="W1860" s="7">
        <f>((HOUR(Tabella1[[#This Row],[TOT. ORE]])*60)+MINUTE(Tabella1[[#This Row],[TOT. ORE]]))</f>
        <v>240</v>
      </c>
      <c r="Y1860" s="6">
        <f>Tabella1[[#This Row],[TOT. MINUTI]]-Tabella1[[#This Row],[FERMO MACCHINA]]</f>
        <v>240</v>
      </c>
      <c r="Z1860" s="6">
        <f>ROUNDDOWN(Tabella1[[#This Row],[DIFFERENZA EFFETTIVA - SCARTI]]/Tabella1[[#This Row],[TEMPO EFFETTIVO]]*60,0)</f>
        <v>262</v>
      </c>
    </row>
    <row r="1861" spans="1:27" x14ac:dyDescent="0.25">
      <c r="A1861" s="1">
        <v>44832</v>
      </c>
      <c r="B1861">
        <v>2</v>
      </c>
      <c r="C1861" s="6" t="str">
        <f>VLOOKUP(Tabella1[[#This Row],[COD. OPERATORE]],Tabella3[],2,FALSE)</f>
        <v>DAVIDE</v>
      </c>
      <c r="D1861" t="s">
        <v>74</v>
      </c>
      <c r="E1861" t="s">
        <v>171</v>
      </c>
      <c r="F1861">
        <v>12</v>
      </c>
      <c r="G1861" s="6" t="str">
        <f>VLOOKUP(Tabella1[[#This Row],[COD. MACCHINA]],Tabella35[],2,FALSE)</f>
        <v>FRESA matr.550/6</v>
      </c>
      <c r="H1861">
        <v>600</v>
      </c>
      <c r="I1861">
        <v>630</v>
      </c>
      <c r="J1861" s="6">
        <f>Tabella1[[#This Row],[ASS. FINALI]]-Tabella1[[#This Row],[ASS.INIZIALI]]</f>
        <v>30</v>
      </c>
      <c r="K1861" t="s">
        <v>20</v>
      </c>
      <c r="M1861" s="6">
        <f>ROUNDDOWN(IF(Tabella1[[#This Row],[DOPPIO OPERATORE '[SI/NO']]]="SI",Tabella1[[#This Row],[DIFFERENZA]]/2,Tabella1[[#This Row],[DIFFERENZA]]),0)</f>
        <v>30</v>
      </c>
      <c r="O1861" s="6">
        <f>Tabella1[[#This Row],[DIFFERENZA EFFETTIVA SE DOPPIO OPERATORE]]-Tabella1[[#This Row],[SCARTI]]</f>
        <v>30</v>
      </c>
      <c r="P1861" s="4">
        <v>0.71527777777777779</v>
      </c>
      <c r="Q1861" s="4">
        <v>0.72916666666666663</v>
      </c>
      <c r="R1861" s="5">
        <f>Tabella1[[#This Row],[ORA FINE MATTINA]]-Tabella1[[#This Row],[ORA INIZIO MATTINA]]</f>
        <v>1.388888888888884E-2</v>
      </c>
      <c r="S1861" s="4"/>
      <c r="T1861" s="4"/>
      <c r="U1861" s="5">
        <f>Tabella1[[#This Row],[ORA FINE POMERIGGIO]]-Tabella1[[#This Row],[ORA INIZIO POMERIGGIO]]</f>
        <v>0</v>
      </c>
      <c r="V1861" s="5">
        <f>Tabella1[[#This Row],[TOT. TEMPO POMERIGGIO]]+Tabella1[[#This Row],[TOT. TEMPO MATTINA]]</f>
        <v>1.388888888888884E-2</v>
      </c>
      <c r="W1861" s="7">
        <f>((HOUR(Tabella1[[#This Row],[TOT. ORE]])*60)+MINUTE(Tabella1[[#This Row],[TOT. ORE]]))</f>
        <v>20</v>
      </c>
      <c r="Y1861" s="6">
        <f>Tabella1[[#This Row],[TOT. MINUTI]]-Tabella1[[#This Row],[FERMO MACCHINA]]</f>
        <v>20</v>
      </c>
      <c r="Z1861" s="6">
        <f>ROUNDDOWN(Tabella1[[#This Row],[DIFFERENZA EFFETTIVA - SCARTI]]/Tabella1[[#This Row],[TEMPO EFFETTIVO]]*60,0)</f>
        <v>90</v>
      </c>
    </row>
    <row r="1862" spans="1:27" x14ac:dyDescent="0.25">
      <c r="A1862" s="1">
        <v>44833</v>
      </c>
      <c r="B1862">
        <v>2</v>
      </c>
      <c r="C1862" s="6" t="str">
        <f>VLOOKUP(Tabella1[[#This Row],[COD. OPERATORE]],Tabella3[],2,FALSE)</f>
        <v>DAVIDE</v>
      </c>
      <c r="D1862" t="s">
        <v>56</v>
      </c>
      <c r="E1862" t="s">
        <v>180</v>
      </c>
      <c r="F1862" t="s">
        <v>64</v>
      </c>
      <c r="G1862" s="6" t="str">
        <f>VLOOKUP(Tabella1[[#This Row],[COD. MACCHINA]],Tabella35[],2,FALSE)</f>
        <v>MANUALE</v>
      </c>
      <c r="H1862">
        <v>0</v>
      </c>
      <c r="I1862">
        <v>800</v>
      </c>
      <c r="J1862" s="6">
        <f>Tabella1[[#This Row],[ASS. FINALI]]-Tabella1[[#This Row],[ASS.INIZIALI]]</f>
        <v>800</v>
      </c>
      <c r="K1862" t="s">
        <v>20</v>
      </c>
      <c r="M1862" s="6">
        <f>ROUNDDOWN(IF(Tabella1[[#This Row],[DOPPIO OPERATORE '[SI/NO']]]="SI",Tabella1[[#This Row],[DIFFERENZA]]/2,Tabella1[[#This Row],[DIFFERENZA]]),0)</f>
        <v>800</v>
      </c>
      <c r="O1862" s="6">
        <f>Tabella1[[#This Row],[DIFFERENZA EFFETTIVA SE DOPPIO OPERATORE]]-Tabella1[[#This Row],[SCARTI]]</f>
        <v>800</v>
      </c>
      <c r="P1862" s="4">
        <v>0.375</v>
      </c>
      <c r="Q1862" s="4">
        <v>0.5</v>
      </c>
      <c r="R1862" s="5">
        <f>Tabella1[[#This Row],[ORA FINE MATTINA]]-Tabella1[[#This Row],[ORA INIZIO MATTINA]]</f>
        <v>0.125</v>
      </c>
      <c r="S1862" s="4"/>
      <c r="T1862" s="4"/>
      <c r="U1862" s="5">
        <f>Tabella1[[#This Row],[ORA FINE POMERIGGIO]]-Tabella1[[#This Row],[ORA INIZIO POMERIGGIO]]</f>
        <v>0</v>
      </c>
      <c r="V1862" s="5">
        <f>Tabella1[[#This Row],[TOT. TEMPO POMERIGGIO]]+Tabella1[[#This Row],[TOT. TEMPO MATTINA]]</f>
        <v>0.125</v>
      </c>
      <c r="W1862" s="7">
        <f>((HOUR(Tabella1[[#This Row],[TOT. ORE]])*60)+MINUTE(Tabella1[[#This Row],[TOT. ORE]]))</f>
        <v>180</v>
      </c>
      <c r="Y1862" s="6">
        <f>Tabella1[[#This Row],[TOT. MINUTI]]-Tabella1[[#This Row],[FERMO MACCHINA]]</f>
        <v>180</v>
      </c>
      <c r="Z1862" s="6">
        <f>ROUNDDOWN(Tabella1[[#This Row],[DIFFERENZA EFFETTIVA - SCARTI]]/Tabella1[[#This Row],[TEMPO EFFETTIVO]]*60,0)</f>
        <v>266</v>
      </c>
      <c r="AA1862" t="s">
        <v>450</v>
      </c>
    </row>
    <row r="1863" spans="1:27" x14ac:dyDescent="0.25">
      <c r="A1863" s="1">
        <v>44834</v>
      </c>
      <c r="B1863">
        <v>2</v>
      </c>
      <c r="C1863" s="6" t="str">
        <f>VLOOKUP(Tabella1[[#This Row],[COD. OPERATORE]],Tabella3[],2,FALSE)</f>
        <v>DAVIDE</v>
      </c>
      <c r="D1863" t="s">
        <v>56</v>
      </c>
      <c r="E1863" t="s">
        <v>180</v>
      </c>
      <c r="F1863" t="s">
        <v>64</v>
      </c>
      <c r="G1863" s="6" t="str">
        <f>VLOOKUP(Tabella1[[#This Row],[COD. MACCHINA]],Tabella35[],2,FALSE)</f>
        <v>MANUALE</v>
      </c>
      <c r="H1863">
        <v>1200</v>
      </c>
      <c r="I1863">
        <v>2300</v>
      </c>
      <c r="J1863" s="6">
        <f>Tabella1[[#This Row],[ASS. FINALI]]-Tabella1[[#This Row],[ASS.INIZIALI]]</f>
        <v>1100</v>
      </c>
      <c r="K1863" t="s">
        <v>20</v>
      </c>
      <c r="M1863" s="6">
        <f>ROUNDDOWN(IF(Tabella1[[#This Row],[DOPPIO OPERATORE '[SI/NO']]]="SI",Tabella1[[#This Row],[DIFFERENZA]]/2,Tabella1[[#This Row],[DIFFERENZA]]),0)</f>
        <v>1100</v>
      </c>
      <c r="O1863" s="6">
        <f>Tabella1[[#This Row],[DIFFERENZA EFFETTIVA SE DOPPIO OPERATORE]]-Tabella1[[#This Row],[SCARTI]]</f>
        <v>1100</v>
      </c>
      <c r="P1863" s="4">
        <v>0.35416666666666669</v>
      </c>
      <c r="Q1863" s="4">
        <v>0.5</v>
      </c>
      <c r="R1863" s="5">
        <f>Tabella1[[#This Row],[ORA FINE MATTINA]]-Tabella1[[#This Row],[ORA INIZIO MATTINA]]</f>
        <v>0.14583333333333331</v>
      </c>
      <c r="S1863" s="4"/>
      <c r="T1863" s="4"/>
      <c r="U1863" s="5">
        <f>Tabella1[[#This Row],[ORA FINE POMERIGGIO]]-Tabella1[[#This Row],[ORA INIZIO POMERIGGIO]]</f>
        <v>0</v>
      </c>
      <c r="V1863" s="5">
        <f>Tabella1[[#This Row],[TOT. TEMPO POMERIGGIO]]+Tabella1[[#This Row],[TOT. TEMPO MATTINA]]</f>
        <v>0.14583333333333331</v>
      </c>
      <c r="W1863" s="7">
        <f>((HOUR(Tabella1[[#This Row],[TOT. ORE]])*60)+MINUTE(Tabella1[[#This Row],[TOT. ORE]]))</f>
        <v>210</v>
      </c>
      <c r="Y1863" s="6">
        <f>Tabella1[[#This Row],[TOT. MINUTI]]-Tabella1[[#This Row],[FERMO MACCHINA]]</f>
        <v>210</v>
      </c>
      <c r="Z1863" s="6">
        <f>ROUNDDOWN(Tabella1[[#This Row],[DIFFERENZA EFFETTIVA - SCARTI]]/Tabella1[[#This Row],[TEMPO EFFETTIVO]]*60,0)</f>
        <v>314</v>
      </c>
    </row>
    <row r="1864" spans="1:27" x14ac:dyDescent="0.25">
      <c r="A1864" s="1">
        <v>44834</v>
      </c>
      <c r="B1864">
        <v>2</v>
      </c>
      <c r="C1864" s="6" t="str">
        <f>VLOOKUP(Tabella1[[#This Row],[COD. OPERATORE]],Tabella3[],2,FALSE)</f>
        <v>DAVIDE</v>
      </c>
      <c r="D1864" t="s">
        <v>56</v>
      </c>
      <c r="E1864" t="s">
        <v>180</v>
      </c>
      <c r="F1864" t="s">
        <v>64</v>
      </c>
      <c r="G1864" s="6" t="str">
        <f>VLOOKUP(Tabella1[[#This Row],[COD. MACCHINA]],Tabella35[],2,FALSE)</f>
        <v>MANUALE</v>
      </c>
      <c r="H1864">
        <v>2300</v>
      </c>
      <c r="I1864">
        <v>4000</v>
      </c>
      <c r="J1864" s="6">
        <f>Tabella1[[#This Row],[ASS. FINALI]]-Tabella1[[#This Row],[ASS.INIZIALI]]</f>
        <v>1700</v>
      </c>
      <c r="K1864" t="s">
        <v>20</v>
      </c>
      <c r="M1864" s="6">
        <f>ROUNDDOWN(IF(Tabella1[[#This Row],[DOPPIO OPERATORE '[SI/NO']]]="SI",Tabella1[[#This Row],[DIFFERENZA]]/2,Tabella1[[#This Row],[DIFFERENZA]]),0)</f>
        <v>1700</v>
      </c>
      <c r="O1864" s="6">
        <f>Tabella1[[#This Row],[DIFFERENZA EFFETTIVA SE DOPPIO OPERATORE]]-Tabella1[[#This Row],[SCARTI]]</f>
        <v>1700</v>
      </c>
      <c r="P1864" s="4">
        <v>0.54166666666666663</v>
      </c>
      <c r="Q1864" s="4">
        <v>0.72916666666666663</v>
      </c>
      <c r="R1864" s="5">
        <f>Tabella1[[#This Row],[ORA FINE MATTINA]]-Tabella1[[#This Row],[ORA INIZIO MATTINA]]</f>
        <v>0.1875</v>
      </c>
      <c r="S1864" s="4"/>
      <c r="T1864" s="4"/>
      <c r="U1864" s="5">
        <f>Tabella1[[#This Row],[ORA FINE POMERIGGIO]]-Tabella1[[#This Row],[ORA INIZIO POMERIGGIO]]</f>
        <v>0</v>
      </c>
      <c r="V1864" s="5">
        <f>Tabella1[[#This Row],[TOT. TEMPO POMERIGGIO]]+Tabella1[[#This Row],[TOT. TEMPO MATTINA]]</f>
        <v>0.1875</v>
      </c>
      <c r="W1864" s="7">
        <f>((HOUR(Tabella1[[#This Row],[TOT. ORE]])*60)+MINUTE(Tabella1[[#This Row],[TOT. ORE]]))</f>
        <v>270</v>
      </c>
      <c r="Y1864" s="6">
        <f>Tabella1[[#This Row],[TOT. MINUTI]]-Tabella1[[#This Row],[FERMO MACCHINA]]</f>
        <v>270</v>
      </c>
      <c r="Z1864" s="6">
        <f>ROUNDDOWN(Tabella1[[#This Row],[DIFFERENZA EFFETTIVA - SCARTI]]/Tabella1[[#This Row],[TEMPO EFFETTIVO]]*60,0)</f>
        <v>377</v>
      </c>
    </row>
    <row r="1865" spans="1:27" x14ac:dyDescent="0.25">
      <c r="A1865" s="1">
        <v>44838</v>
      </c>
      <c r="B1865">
        <v>2</v>
      </c>
      <c r="C1865" s="6" t="str">
        <f>VLOOKUP(Tabella1[[#This Row],[COD. OPERATORE]],Tabella3[],2,FALSE)</f>
        <v>DAVIDE</v>
      </c>
      <c r="D1865" t="s">
        <v>74</v>
      </c>
      <c r="E1865" t="s">
        <v>270</v>
      </c>
      <c r="F1865">
        <v>22</v>
      </c>
      <c r="G1865" s="6" t="str">
        <f>VLOOKUP(Tabella1[[#This Row],[COD. MACCHINA]],Tabella35[],2,FALSE)</f>
        <v>LASER VIOLA</v>
      </c>
      <c r="H1865">
        <v>3558</v>
      </c>
      <c r="I1865">
        <v>3948</v>
      </c>
      <c r="J1865" s="6">
        <f>Tabella1[[#This Row],[ASS. FINALI]]-Tabella1[[#This Row],[ASS.INIZIALI]]</f>
        <v>390</v>
      </c>
      <c r="K1865" t="s">
        <v>20</v>
      </c>
      <c r="M1865" s="6">
        <f>ROUNDDOWN(IF(Tabella1[[#This Row],[DOPPIO OPERATORE '[SI/NO']]]="SI",Tabella1[[#This Row],[DIFFERENZA]]/2,Tabella1[[#This Row],[DIFFERENZA]]),0)</f>
        <v>390</v>
      </c>
      <c r="O1865" s="6">
        <f>Tabella1[[#This Row],[DIFFERENZA EFFETTIVA SE DOPPIO OPERATORE]]-Tabella1[[#This Row],[SCARTI]]</f>
        <v>390</v>
      </c>
      <c r="P1865" s="4">
        <v>0.33333333333333331</v>
      </c>
      <c r="Q1865" s="4">
        <v>0.5</v>
      </c>
      <c r="R1865" s="5">
        <f>Tabella1[[#This Row],[ORA FINE MATTINA]]-Tabella1[[#This Row],[ORA INIZIO MATTINA]]</f>
        <v>0.16666666666666669</v>
      </c>
      <c r="S1865" s="4"/>
      <c r="T1865" s="4"/>
      <c r="U1865" s="5">
        <f>Tabella1[[#This Row],[ORA FINE POMERIGGIO]]-Tabella1[[#This Row],[ORA INIZIO POMERIGGIO]]</f>
        <v>0</v>
      </c>
      <c r="V1865" s="5">
        <f>Tabella1[[#This Row],[TOT. TEMPO POMERIGGIO]]+Tabella1[[#This Row],[TOT. TEMPO MATTINA]]</f>
        <v>0.16666666666666669</v>
      </c>
      <c r="W1865" s="7">
        <f>((HOUR(Tabella1[[#This Row],[TOT. ORE]])*60)+MINUTE(Tabella1[[#This Row],[TOT. ORE]]))</f>
        <v>240</v>
      </c>
      <c r="Y1865" s="6">
        <f>Tabella1[[#This Row],[TOT. MINUTI]]-Tabella1[[#This Row],[FERMO MACCHINA]]</f>
        <v>240</v>
      </c>
      <c r="Z1865" s="6">
        <f>ROUNDDOWN(Tabella1[[#This Row],[DIFFERENZA EFFETTIVA - SCARTI]]/Tabella1[[#This Row],[TEMPO EFFETTIVO]]*60,0)</f>
        <v>97</v>
      </c>
      <c r="AA1865" t="s">
        <v>450</v>
      </c>
    </row>
    <row r="1866" spans="1:27" x14ac:dyDescent="0.25">
      <c r="A1866" s="1">
        <v>44838</v>
      </c>
      <c r="B1866">
        <v>2</v>
      </c>
      <c r="C1866" s="6" t="str">
        <f>VLOOKUP(Tabella1[[#This Row],[COD. OPERATORE]],Tabella3[],2,FALSE)</f>
        <v>DAVIDE</v>
      </c>
      <c r="D1866" t="s">
        <v>74</v>
      </c>
      <c r="E1866" t="s">
        <v>270</v>
      </c>
      <c r="F1866">
        <v>22</v>
      </c>
      <c r="G1866" s="6" t="str">
        <f>VLOOKUP(Tabella1[[#This Row],[COD. MACCHINA]],Tabella35[],2,FALSE)</f>
        <v>LASER VIOLA</v>
      </c>
      <c r="H1866">
        <v>3948</v>
      </c>
      <c r="I1866">
        <v>4201</v>
      </c>
      <c r="J1866" s="6">
        <f>Tabella1[[#This Row],[ASS. FINALI]]-Tabella1[[#This Row],[ASS.INIZIALI]]</f>
        <v>253</v>
      </c>
      <c r="K1866" t="s">
        <v>20</v>
      </c>
      <c r="M1866" s="6">
        <f>ROUNDDOWN(IF(Tabella1[[#This Row],[DOPPIO OPERATORE '[SI/NO']]]="SI",Tabella1[[#This Row],[DIFFERENZA]]/2,Tabella1[[#This Row],[DIFFERENZA]]),0)</f>
        <v>253</v>
      </c>
      <c r="O1866" s="6">
        <f>Tabella1[[#This Row],[DIFFERENZA EFFETTIVA SE DOPPIO OPERATORE]]-Tabella1[[#This Row],[SCARTI]]</f>
        <v>253</v>
      </c>
      <c r="P1866" s="4">
        <v>0.58333333333333337</v>
      </c>
      <c r="Q1866" s="4">
        <v>0.67708333333333337</v>
      </c>
      <c r="R1866" s="5">
        <f>Tabella1[[#This Row],[ORA FINE MATTINA]]-Tabella1[[#This Row],[ORA INIZIO MATTINA]]</f>
        <v>9.375E-2</v>
      </c>
      <c r="S1866" s="4"/>
      <c r="T1866" s="4"/>
      <c r="U1866" s="5">
        <f>Tabella1[[#This Row],[ORA FINE POMERIGGIO]]-Tabella1[[#This Row],[ORA INIZIO POMERIGGIO]]</f>
        <v>0</v>
      </c>
      <c r="V1866" s="5">
        <f>Tabella1[[#This Row],[TOT. TEMPO POMERIGGIO]]+Tabella1[[#This Row],[TOT. TEMPO MATTINA]]</f>
        <v>9.375E-2</v>
      </c>
      <c r="W1866" s="7">
        <f>((HOUR(Tabella1[[#This Row],[TOT. ORE]])*60)+MINUTE(Tabella1[[#This Row],[TOT. ORE]]))</f>
        <v>135</v>
      </c>
      <c r="Y1866" s="6">
        <f>Tabella1[[#This Row],[TOT. MINUTI]]-Tabella1[[#This Row],[FERMO MACCHINA]]</f>
        <v>135</v>
      </c>
      <c r="Z1866" s="6">
        <f>ROUNDDOWN(Tabella1[[#This Row],[DIFFERENZA EFFETTIVA - SCARTI]]/Tabella1[[#This Row],[TEMPO EFFETTIVO]]*60,0)</f>
        <v>112</v>
      </c>
    </row>
    <row r="1867" spans="1:27" x14ac:dyDescent="0.25">
      <c r="A1867" s="1">
        <v>44838</v>
      </c>
      <c r="B1867">
        <v>2</v>
      </c>
      <c r="C1867" s="6" t="str">
        <f>VLOOKUP(Tabella1[[#This Row],[COD. OPERATORE]],Tabella3[],2,FALSE)</f>
        <v>DAVIDE</v>
      </c>
      <c r="D1867" t="s">
        <v>74</v>
      </c>
      <c r="E1867" t="s">
        <v>567</v>
      </c>
      <c r="F1867">
        <v>4</v>
      </c>
      <c r="G1867" s="6" t="str">
        <f>VLOOKUP(Tabella1[[#This Row],[COD. MACCHINA]],Tabella35[],2,FALSE)</f>
        <v>LASER VERDE</v>
      </c>
      <c r="H1867">
        <v>1047</v>
      </c>
      <c r="I1867">
        <v>1499</v>
      </c>
      <c r="J1867" s="6">
        <f>Tabella1[[#This Row],[ASS. FINALI]]-Tabella1[[#This Row],[ASS.INIZIALI]]</f>
        <v>452</v>
      </c>
      <c r="K1867" t="s">
        <v>20</v>
      </c>
      <c r="M1867" s="6">
        <f>ROUNDDOWN(IF(Tabella1[[#This Row],[DOPPIO OPERATORE '[SI/NO']]]="SI",Tabella1[[#This Row],[DIFFERENZA]]/2,Tabella1[[#This Row],[DIFFERENZA]]),0)</f>
        <v>452</v>
      </c>
      <c r="O1867" s="6">
        <f>Tabella1[[#This Row],[DIFFERENZA EFFETTIVA SE DOPPIO OPERATORE]]-Tabella1[[#This Row],[SCARTI]]</f>
        <v>452</v>
      </c>
      <c r="P1867" s="4">
        <v>0.33333333333333331</v>
      </c>
      <c r="Q1867" s="4">
        <v>0.5</v>
      </c>
      <c r="R1867" s="5">
        <f>Tabella1[[#This Row],[ORA FINE MATTINA]]-Tabella1[[#This Row],[ORA INIZIO MATTINA]]</f>
        <v>0.16666666666666669</v>
      </c>
      <c r="S1867" s="4"/>
      <c r="T1867" s="4"/>
      <c r="U1867" s="5">
        <f>Tabella1[[#This Row],[ORA FINE POMERIGGIO]]-Tabella1[[#This Row],[ORA INIZIO POMERIGGIO]]</f>
        <v>0</v>
      </c>
      <c r="V1867" s="5">
        <f>Tabella1[[#This Row],[TOT. TEMPO POMERIGGIO]]+Tabella1[[#This Row],[TOT. TEMPO MATTINA]]</f>
        <v>0.16666666666666669</v>
      </c>
      <c r="W1867" s="7">
        <f>((HOUR(Tabella1[[#This Row],[TOT. ORE]])*60)+MINUTE(Tabella1[[#This Row],[TOT. ORE]]))</f>
        <v>240</v>
      </c>
      <c r="Y1867" s="6">
        <f>Tabella1[[#This Row],[TOT. MINUTI]]-Tabella1[[#This Row],[FERMO MACCHINA]]</f>
        <v>240</v>
      </c>
      <c r="Z1867" s="6">
        <f>ROUNDDOWN(Tabella1[[#This Row],[DIFFERENZA EFFETTIVA - SCARTI]]/Tabella1[[#This Row],[TEMPO EFFETTIVO]]*60,0)</f>
        <v>113</v>
      </c>
      <c r="AA1867" t="s">
        <v>450</v>
      </c>
    </row>
    <row r="1868" spans="1:27" x14ac:dyDescent="0.25">
      <c r="A1868" s="1">
        <v>44838</v>
      </c>
      <c r="B1868">
        <v>2</v>
      </c>
      <c r="C1868" s="6" t="str">
        <f>VLOOKUP(Tabella1[[#This Row],[COD. OPERATORE]],Tabella3[],2,FALSE)</f>
        <v>DAVIDE</v>
      </c>
      <c r="D1868" t="s">
        <v>74</v>
      </c>
      <c r="E1868" t="s">
        <v>567</v>
      </c>
      <c r="F1868">
        <v>4</v>
      </c>
      <c r="G1868" s="6" t="str">
        <f>VLOOKUP(Tabella1[[#This Row],[COD. MACCHINA]],Tabella35[],2,FALSE)</f>
        <v>LASER VERDE</v>
      </c>
      <c r="H1868">
        <v>1499</v>
      </c>
      <c r="I1868">
        <v>1799</v>
      </c>
      <c r="J1868" s="6">
        <f>Tabella1[[#This Row],[ASS. FINALI]]-Tabella1[[#This Row],[ASS.INIZIALI]]</f>
        <v>300</v>
      </c>
      <c r="K1868" t="s">
        <v>20</v>
      </c>
      <c r="M1868" s="6">
        <f>ROUNDDOWN(IF(Tabella1[[#This Row],[DOPPIO OPERATORE '[SI/NO']]]="SI",Tabella1[[#This Row],[DIFFERENZA]]/2,Tabella1[[#This Row],[DIFFERENZA]]),0)</f>
        <v>300</v>
      </c>
      <c r="O1868" s="6">
        <f>Tabella1[[#This Row],[DIFFERENZA EFFETTIVA SE DOPPIO OPERATORE]]-Tabella1[[#This Row],[SCARTI]]</f>
        <v>300</v>
      </c>
      <c r="P1868" s="4">
        <v>0.58333333333333337</v>
      </c>
      <c r="Q1868" s="4">
        <v>0.67708333333333337</v>
      </c>
      <c r="R1868" s="5">
        <f>Tabella1[[#This Row],[ORA FINE MATTINA]]-Tabella1[[#This Row],[ORA INIZIO MATTINA]]</f>
        <v>9.375E-2</v>
      </c>
      <c r="S1868" s="4"/>
      <c r="T1868" s="4"/>
      <c r="U1868" s="5">
        <f>Tabella1[[#This Row],[ORA FINE POMERIGGIO]]-Tabella1[[#This Row],[ORA INIZIO POMERIGGIO]]</f>
        <v>0</v>
      </c>
      <c r="V1868" s="5">
        <f>Tabella1[[#This Row],[TOT. TEMPO POMERIGGIO]]+Tabella1[[#This Row],[TOT. TEMPO MATTINA]]</f>
        <v>9.375E-2</v>
      </c>
      <c r="W1868" s="7">
        <f>((HOUR(Tabella1[[#This Row],[TOT. ORE]])*60)+MINUTE(Tabella1[[#This Row],[TOT. ORE]]))</f>
        <v>135</v>
      </c>
      <c r="Y1868" s="6">
        <f>Tabella1[[#This Row],[TOT. MINUTI]]-Tabella1[[#This Row],[FERMO MACCHINA]]</f>
        <v>135</v>
      </c>
      <c r="Z1868" s="6">
        <f>ROUNDDOWN(Tabella1[[#This Row],[DIFFERENZA EFFETTIVA - SCARTI]]/Tabella1[[#This Row],[TEMPO EFFETTIVO]]*60,0)</f>
        <v>133</v>
      </c>
    </row>
    <row r="1869" spans="1:27" x14ac:dyDescent="0.25">
      <c r="A1869" s="1">
        <v>44838</v>
      </c>
      <c r="B1869">
        <v>2</v>
      </c>
      <c r="C1869" s="6" t="str">
        <f>VLOOKUP(Tabella1[[#This Row],[COD. OPERATORE]],Tabella3[],2,FALSE)</f>
        <v>DAVIDE</v>
      </c>
      <c r="D1869" t="s">
        <v>56</v>
      </c>
      <c r="E1869" t="s">
        <v>73</v>
      </c>
      <c r="F1869" t="s">
        <v>64</v>
      </c>
      <c r="G1869" s="6" t="str">
        <f>VLOOKUP(Tabella1[[#This Row],[COD. MACCHINA]],Tabella35[],2,FALSE)</f>
        <v>MANUALE</v>
      </c>
      <c r="H1869">
        <v>100</v>
      </c>
      <c r="I1869">
        <v>250</v>
      </c>
      <c r="J1869" s="6">
        <f>Tabella1[[#This Row],[ASS. FINALI]]-Tabella1[[#This Row],[ASS.INIZIALI]]</f>
        <v>150</v>
      </c>
      <c r="K1869" t="s">
        <v>20</v>
      </c>
      <c r="M1869" s="6">
        <f>ROUNDDOWN(IF(Tabella1[[#This Row],[DOPPIO OPERATORE '[SI/NO']]]="SI",Tabella1[[#This Row],[DIFFERENZA]]/2,Tabella1[[#This Row],[DIFFERENZA]]),0)</f>
        <v>150</v>
      </c>
      <c r="O1869" s="6">
        <f>Tabella1[[#This Row],[DIFFERENZA EFFETTIVA SE DOPPIO OPERATORE]]-Tabella1[[#This Row],[SCARTI]]</f>
        <v>150</v>
      </c>
      <c r="P1869" s="4">
        <v>0.67708333333333337</v>
      </c>
      <c r="Q1869" s="4">
        <v>0.71875</v>
      </c>
      <c r="R1869" s="5">
        <f>Tabella1[[#This Row],[ORA FINE MATTINA]]-Tabella1[[#This Row],[ORA INIZIO MATTINA]]</f>
        <v>4.166666666666663E-2</v>
      </c>
      <c r="S1869" s="4"/>
      <c r="T1869" s="4"/>
      <c r="U1869" s="5">
        <f>Tabella1[[#This Row],[ORA FINE POMERIGGIO]]-Tabella1[[#This Row],[ORA INIZIO POMERIGGIO]]</f>
        <v>0</v>
      </c>
      <c r="V1869" s="5">
        <f>Tabella1[[#This Row],[TOT. TEMPO POMERIGGIO]]+Tabella1[[#This Row],[TOT. TEMPO MATTINA]]</f>
        <v>4.166666666666663E-2</v>
      </c>
      <c r="W1869" s="7">
        <f>((HOUR(Tabella1[[#This Row],[TOT. ORE]])*60)+MINUTE(Tabella1[[#This Row],[TOT. ORE]]))</f>
        <v>60</v>
      </c>
      <c r="Y1869" s="6">
        <f>Tabella1[[#This Row],[TOT. MINUTI]]-Tabella1[[#This Row],[FERMO MACCHINA]]</f>
        <v>60</v>
      </c>
      <c r="Z1869" s="6">
        <f>ROUNDDOWN(Tabella1[[#This Row],[DIFFERENZA EFFETTIVA - SCARTI]]/Tabella1[[#This Row],[TEMPO EFFETTIVO]]*60,0)</f>
        <v>150</v>
      </c>
    </row>
    <row r="1870" spans="1:27" x14ac:dyDescent="0.25">
      <c r="A1870" s="1">
        <v>44838</v>
      </c>
      <c r="B1870">
        <v>2</v>
      </c>
      <c r="C1870" s="6" t="str">
        <f>VLOOKUP(Tabella1[[#This Row],[COD. OPERATORE]],Tabella3[],2,FALSE)</f>
        <v>DAVIDE</v>
      </c>
      <c r="D1870" t="s">
        <v>56</v>
      </c>
      <c r="E1870" t="s">
        <v>73</v>
      </c>
      <c r="F1870" t="s">
        <v>64</v>
      </c>
      <c r="G1870" s="6" t="str">
        <f>VLOOKUP(Tabella1[[#This Row],[COD. MACCHINA]],Tabella35[],2,FALSE)</f>
        <v>MANUALE</v>
      </c>
      <c r="H1870">
        <v>0</v>
      </c>
      <c r="I1870">
        <v>47</v>
      </c>
      <c r="J1870" s="6">
        <f>Tabella1[[#This Row],[ASS. FINALI]]-Tabella1[[#This Row],[ASS.INIZIALI]]</f>
        <v>47</v>
      </c>
      <c r="K1870" t="s">
        <v>20</v>
      </c>
      <c r="M1870" s="6">
        <f>ROUNDDOWN(IF(Tabella1[[#This Row],[DOPPIO OPERATORE '[SI/NO']]]="SI",Tabella1[[#This Row],[DIFFERENZA]]/2,Tabella1[[#This Row],[DIFFERENZA]]),0)</f>
        <v>47</v>
      </c>
      <c r="O1870" s="6">
        <f>Tabella1[[#This Row],[DIFFERENZA EFFETTIVA SE DOPPIO OPERATORE]]-Tabella1[[#This Row],[SCARTI]]</f>
        <v>47</v>
      </c>
      <c r="P1870" s="4">
        <v>0.72916666666666663</v>
      </c>
      <c r="Q1870" s="4">
        <v>0.75</v>
      </c>
      <c r="R1870" s="5">
        <f>Tabella1[[#This Row],[ORA FINE MATTINA]]-Tabella1[[#This Row],[ORA INIZIO MATTINA]]</f>
        <v>2.083333333333337E-2</v>
      </c>
      <c r="S1870" s="4"/>
      <c r="T1870" s="4"/>
      <c r="U1870" s="5">
        <f>Tabella1[[#This Row],[ORA FINE POMERIGGIO]]-Tabella1[[#This Row],[ORA INIZIO POMERIGGIO]]</f>
        <v>0</v>
      </c>
      <c r="V1870" s="5">
        <f>Tabella1[[#This Row],[TOT. TEMPO POMERIGGIO]]+Tabella1[[#This Row],[TOT. TEMPO MATTINA]]</f>
        <v>2.083333333333337E-2</v>
      </c>
      <c r="W1870" s="7">
        <f>((HOUR(Tabella1[[#This Row],[TOT. ORE]])*60)+MINUTE(Tabella1[[#This Row],[TOT. ORE]]))</f>
        <v>30</v>
      </c>
      <c r="Y1870" s="6">
        <f>Tabella1[[#This Row],[TOT. MINUTI]]-Tabella1[[#This Row],[FERMO MACCHINA]]</f>
        <v>30</v>
      </c>
      <c r="Z1870" s="6">
        <f>ROUNDDOWN(Tabella1[[#This Row],[DIFFERENZA EFFETTIVA - SCARTI]]/Tabella1[[#This Row],[TEMPO EFFETTIVO]]*60,0)</f>
        <v>94</v>
      </c>
    </row>
    <row r="1871" spans="1:27" x14ac:dyDescent="0.25">
      <c r="A1871" s="1">
        <v>44839</v>
      </c>
      <c r="B1871">
        <v>2</v>
      </c>
      <c r="C1871" s="6" t="str">
        <f>VLOOKUP(Tabella1[[#This Row],[COD. OPERATORE]],Tabella3[],2,FALSE)</f>
        <v>DAVIDE</v>
      </c>
      <c r="D1871" t="s">
        <v>56</v>
      </c>
      <c r="E1871" t="s">
        <v>118</v>
      </c>
      <c r="F1871">
        <v>12</v>
      </c>
      <c r="G1871" s="6" t="str">
        <f>VLOOKUP(Tabella1[[#This Row],[COD. MACCHINA]],Tabella35[],2,FALSE)</f>
        <v>FRESA matr.550/6</v>
      </c>
      <c r="H1871">
        <v>0</v>
      </c>
      <c r="I1871">
        <v>450</v>
      </c>
      <c r="J1871" s="6">
        <f>Tabella1[[#This Row],[ASS. FINALI]]-Tabella1[[#This Row],[ASS.INIZIALI]]</f>
        <v>450</v>
      </c>
      <c r="K1871" t="s">
        <v>20</v>
      </c>
      <c r="M1871" s="6">
        <f>ROUNDDOWN(IF(Tabella1[[#This Row],[DOPPIO OPERATORE '[SI/NO']]]="SI",Tabella1[[#This Row],[DIFFERENZA]]/2,Tabella1[[#This Row],[DIFFERENZA]]),0)</f>
        <v>450</v>
      </c>
      <c r="O1871" s="6">
        <f>Tabella1[[#This Row],[DIFFERENZA EFFETTIVA SE DOPPIO OPERATORE]]-Tabella1[[#This Row],[SCARTI]]</f>
        <v>450</v>
      </c>
      <c r="P1871" s="4">
        <v>0.45833333333333331</v>
      </c>
      <c r="Q1871" s="4">
        <v>0.5</v>
      </c>
      <c r="R1871" s="5">
        <f>Tabella1[[#This Row],[ORA FINE MATTINA]]-Tabella1[[#This Row],[ORA INIZIO MATTINA]]</f>
        <v>4.1666666666666685E-2</v>
      </c>
      <c r="S1871" s="4"/>
      <c r="T1871" s="4"/>
      <c r="U1871" s="5">
        <f>Tabella1[[#This Row],[ORA FINE POMERIGGIO]]-Tabella1[[#This Row],[ORA INIZIO POMERIGGIO]]</f>
        <v>0</v>
      </c>
      <c r="V1871" s="5">
        <f>Tabella1[[#This Row],[TOT. TEMPO POMERIGGIO]]+Tabella1[[#This Row],[TOT. TEMPO MATTINA]]</f>
        <v>4.1666666666666685E-2</v>
      </c>
      <c r="W1871" s="7">
        <f>((HOUR(Tabella1[[#This Row],[TOT. ORE]])*60)+MINUTE(Tabella1[[#This Row],[TOT. ORE]]))</f>
        <v>60</v>
      </c>
      <c r="Y1871" s="6">
        <f>Tabella1[[#This Row],[TOT. MINUTI]]-Tabella1[[#This Row],[FERMO MACCHINA]]</f>
        <v>60</v>
      </c>
      <c r="Z1871" s="6">
        <f>ROUNDDOWN(Tabella1[[#This Row],[DIFFERENZA EFFETTIVA - SCARTI]]/Tabella1[[#This Row],[TEMPO EFFETTIVO]]*60,0)</f>
        <v>450</v>
      </c>
      <c r="AA1871" t="s">
        <v>568</v>
      </c>
    </row>
    <row r="1872" spans="1:27" x14ac:dyDescent="0.25">
      <c r="A1872" s="1">
        <v>44839</v>
      </c>
      <c r="B1872">
        <v>2</v>
      </c>
      <c r="C1872" s="6" t="str">
        <f>VLOOKUP(Tabella1[[#This Row],[COD. OPERATORE]],Tabella3[],2,FALSE)</f>
        <v>DAVIDE</v>
      </c>
      <c r="D1872" t="s">
        <v>56</v>
      </c>
      <c r="E1872" t="s">
        <v>118</v>
      </c>
      <c r="F1872">
        <v>12</v>
      </c>
      <c r="G1872" s="6" t="str">
        <f>VLOOKUP(Tabella1[[#This Row],[COD. MACCHINA]],Tabella35[],2,FALSE)</f>
        <v>FRESA matr.550/6</v>
      </c>
      <c r="H1872">
        <v>450</v>
      </c>
      <c r="I1872">
        <v>1100</v>
      </c>
      <c r="J1872" s="6">
        <f>Tabella1[[#This Row],[ASS. FINALI]]-Tabella1[[#This Row],[ASS.INIZIALI]]</f>
        <v>650</v>
      </c>
      <c r="K1872" t="s">
        <v>20</v>
      </c>
      <c r="M1872" s="6">
        <f>ROUNDDOWN(IF(Tabella1[[#This Row],[DOPPIO OPERATORE '[SI/NO']]]="SI",Tabella1[[#This Row],[DIFFERENZA]]/2,Tabella1[[#This Row],[DIFFERENZA]]),0)</f>
        <v>650</v>
      </c>
      <c r="O1872" s="6">
        <f>Tabella1[[#This Row],[DIFFERENZA EFFETTIVA SE DOPPIO OPERATORE]]-Tabella1[[#This Row],[SCARTI]]</f>
        <v>650</v>
      </c>
      <c r="P1872" s="4">
        <v>0.58333333333333337</v>
      </c>
      <c r="Q1872" s="4">
        <v>0.64583333333333337</v>
      </c>
      <c r="R1872" s="5">
        <f>Tabella1[[#This Row],[ORA FINE MATTINA]]-Tabella1[[#This Row],[ORA INIZIO MATTINA]]</f>
        <v>6.25E-2</v>
      </c>
      <c r="S1872" s="4"/>
      <c r="T1872" s="4"/>
      <c r="U1872" s="5">
        <f>Tabella1[[#This Row],[ORA FINE POMERIGGIO]]-Tabella1[[#This Row],[ORA INIZIO POMERIGGIO]]</f>
        <v>0</v>
      </c>
      <c r="V1872" s="5">
        <f>Tabella1[[#This Row],[TOT. TEMPO POMERIGGIO]]+Tabella1[[#This Row],[TOT. TEMPO MATTINA]]</f>
        <v>6.25E-2</v>
      </c>
      <c r="W1872" s="7">
        <f>((HOUR(Tabella1[[#This Row],[TOT. ORE]])*60)+MINUTE(Tabella1[[#This Row],[TOT. ORE]]))</f>
        <v>90</v>
      </c>
      <c r="Y1872" s="6">
        <f>Tabella1[[#This Row],[TOT. MINUTI]]-Tabella1[[#This Row],[FERMO MACCHINA]]</f>
        <v>90</v>
      </c>
      <c r="Z1872" s="6">
        <f>ROUNDDOWN(Tabella1[[#This Row],[DIFFERENZA EFFETTIVA - SCARTI]]/Tabella1[[#This Row],[TEMPO EFFETTIVO]]*60,0)</f>
        <v>433</v>
      </c>
      <c r="AA1872" t="s">
        <v>450</v>
      </c>
    </row>
    <row r="1873" spans="1:27" x14ac:dyDescent="0.25">
      <c r="A1873" s="1">
        <v>44839</v>
      </c>
      <c r="B1873">
        <v>2</v>
      </c>
      <c r="C1873" s="6" t="str">
        <f>VLOOKUP(Tabella1[[#This Row],[COD. OPERATORE]],Tabella3[],2,FALSE)</f>
        <v>DAVIDE</v>
      </c>
      <c r="D1873" t="s">
        <v>56</v>
      </c>
      <c r="E1873" t="s">
        <v>71</v>
      </c>
      <c r="F1873" t="s">
        <v>64</v>
      </c>
      <c r="G1873" s="6" t="str">
        <f>VLOOKUP(Tabella1[[#This Row],[COD. MACCHINA]],Tabella35[],2,FALSE)</f>
        <v>MANUALE</v>
      </c>
      <c r="H1873">
        <v>0</v>
      </c>
      <c r="I1873">
        <v>230</v>
      </c>
      <c r="J1873" s="6">
        <f>Tabella1[[#This Row],[ASS. FINALI]]-Tabella1[[#This Row],[ASS.INIZIALI]]</f>
        <v>230</v>
      </c>
      <c r="K1873" t="s">
        <v>20</v>
      </c>
      <c r="M1873" s="6">
        <f>ROUNDDOWN(IF(Tabella1[[#This Row],[DOPPIO OPERATORE '[SI/NO']]]="SI",Tabella1[[#This Row],[DIFFERENZA]]/2,Tabella1[[#This Row],[DIFFERENZA]]),0)</f>
        <v>230</v>
      </c>
      <c r="O1873" s="6">
        <f>Tabella1[[#This Row],[DIFFERENZA EFFETTIVA SE DOPPIO OPERATORE]]-Tabella1[[#This Row],[SCARTI]]</f>
        <v>230</v>
      </c>
      <c r="P1873" s="4">
        <v>0.65277777777777779</v>
      </c>
      <c r="Q1873" s="4">
        <v>0.75</v>
      </c>
      <c r="R1873" s="5">
        <f>Tabella1[[#This Row],[ORA FINE MATTINA]]-Tabella1[[#This Row],[ORA INIZIO MATTINA]]</f>
        <v>9.722222222222221E-2</v>
      </c>
      <c r="S1873" s="4"/>
      <c r="T1873" s="4"/>
      <c r="U1873" s="5">
        <f>Tabella1[[#This Row],[ORA FINE POMERIGGIO]]-Tabella1[[#This Row],[ORA INIZIO POMERIGGIO]]</f>
        <v>0</v>
      </c>
      <c r="V1873" s="5">
        <f>Tabella1[[#This Row],[TOT. TEMPO POMERIGGIO]]+Tabella1[[#This Row],[TOT. TEMPO MATTINA]]</f>
        <v>9.722222222222221E-2</v>
      </c>
      <c r="W1873" s="7">
        <f>((HOUR(Tabella1[[#This Row],[TOT. ORE]])*60)+MINUTE(Tabella1[[#This Row],[TOT. ORE]]))</f>
        <v>140</v>
      </c>
      <c r="Y1873" s="6">
        <f>Tabella1[[#This Row],[TOT. MINUTI]]-Tabella1[[#This Row],[FERMO MACCHINA]]</f>
        <v>140</v>
      </c>
      <c r="Z1873" s="6">
        <f>ROUNDDOWN(Tabella1[[#This Row],[DIFFERENZA EFFETTIVA - SCARTI]]/Tabella1[[#This Row],[TEMPO EFFETTIVO]]*60,0)</f>
        <v>98</v>
      </c>
      <c r="AA1873" t="s">
        <v>450</v>
      </c>
    </row>
    <row r="1874" spans="1:27" x14ac:dyDescent="0.25">
      <c r="A1874" s="1">
        <v>44840</v>
      </c>
      <c r="B1874">
        <v>2</v>
      </c>
      <c r="C1874" s="6" t="str">
        <f>VLOOKUP(Tabella1[[#This Row],[COD. OPERATORE]],Tabella3[],2,FALSE)</f>
        <v>DAVIDE</v>
      </c>
      <c r="D1874" t="s">
        <v>56</v>
      </c>
      <c r="E1874" t="s">
        <v>71</v>
      </c>
      <c r="F1874" t="s">
        <v>64</v>
      </c>
      <c r="G1874" s="6" t="str">
        <f>VLOOKUP(Tabella1[[#This Row],[COD. MACCHINA]],Tabella35[],2,FALSE)</f>
        <v>MANUALE</v>
      </c>
      <c r="H1874">
        <v>230</v>
      </c>
      <c r="I1874">
        <v>500</v>
      </c>
      <c r="J1874" s="6">
        <f>Tabella1[[#This Row],[ASS. FINALI]]-Tabella1[[#This Row],[ASS.INIZIALI]]</f>
        <v>270</v>
      </c>
      <c r="K1874" t="s">
        <v>58</v>
      </c>
      <c r="L1874">
        <v>8</v>
      </c>
      <c r="M1874" s="6">
        <f>ROUNDDOWN(IF(Tabella1[[#This Row],[DOPPIO OPERATORE '[SI/NO']]]="SI",Tabella1[[#This Row],[DIFFERENZA]]/2,Tabella1[[#This Row],[DIFFERENZA]]),0)</f>
        <v>135</v>
      </c>
      <c r="O1874" s="6">
        <f>Tabella1[[#This Row],[DIFFERENZA EFFETTIVA SE DOPPIO OPERATORE]]-Tabella1[[#This Row],[SCARTI]]</f>
        <v>135</v>
      </c>
      <c r="P1874" s="4">
        <v>0.33333333333333331</v>
      </c>
      <c r="Q1874" s="4">
        <v>0.39583333333333331</v>
      </c>
      <c r="R1874" s="5">
        <f>Tabella1[[#This Row],[ORA FINE MATTINA]]-Tabella1[[#This Row],[ORA INIZIO MATTINA]]</f>
        <v>6.25E-2</v>
      </c>
      <c r="S1874" s="4"/>
      <c r="T1874" s="4"/>
      <c r="U1874" s="5">
        <f>Tabella1[[#This Row],[ORA FINE POMERIGGIO]]-Tabella1[[#This Row],[ORA INIZIO POMERIGGIO]]</f>
        <v>0</v>
      </c>
      <c r="V1874" s="5">
        <f>Tabella1[[#This Row],[TOT. TEMPO POMERIGGIO]]+Tabella1[[#This Row],[TOT. TEMPO MATTINA]]</f>
        <v>6.25E-2</v>
      </c>
      <c r="W1874" s="7">
        <f>((HOUR(Tabella1[[#This Row],[TOT. ORE]])*60)+MINUTE(Tabella1[[#This Row],[TOT. ORE]]))</f>
        <v>90</v>
      </c>
      <c r="Y1874" s="6">
        <f>Tabella1[[#This Row],[TOT. MINUTI]]-Tabella1[[#This Row],[FERMO MACCHINA]]</f>
        <v>90</v>
      </c>
      <c r="Z1874" s="6">
        <f>ROUNDDOWN(Tabella1[[#This Row],[DIFFERENZA EFFETTIVA - SCARTI]]/Tabella1[[#This Row],[TEMPO EFFETTIVO]]*60,0)</f>
        <v>90</v>
      </c>
    </row>
    <row r="1875" spans="1:27" x14ac:dyDescent="0.25">
      <c r="A1875" s="1">
        <v>44840</v>
      </c>
      <c r="B1875">
        <v>2</v>
      </c>
      <c r="C1875" s="6" t="str">
        <f>VLOOKUP(Tabella1[[#This Row],[COD. OPERATORE]],Tabella3[],2,FALSE)</f>
        <v>DAVIDE</v>
      </c>
      <c r="D1875" t="s">
        <v>56</v>
      </c>
      <c r="E1875" t="s">
        <v>160</v>
      </c>
      <c r="F1875" t="s">
        <v>64</v>
      </c>
      <c r="G1875" s="6" t="str">
        <f>VLOOKUP(Tabella1[[#This Row],[COD. MACCHINA]],Tabella35[],2,FALSE)</f>
        <v>MANUALE</v>
      </c>
      <c r="H1875">
        <v>0</v>
      </c>
      <c r="I1875">
        <v>80</v>
      </c>
      <c r="J1875" s="6">
        <f>Tabella1[[#This Row],[ASS. FINALI]]-Tabella1[[#This Row],[ASS.INIZIALI]]</f>
        <v>80</v>
      </c>
      <c r="K1875" t="s">
        <v>20</v>
      </c>
      <c r="M1875" s="6">
        <f>ROUNDDOWN(IF(Tabella1[[#This Row],[DOPPIO OPERATORE '[SI/NO']]]="SI",Tabella1[[#This Row],[DIFFERENZA]]/2,Tabella1[[#This Row],[DIFFERENZA]]),0)</f>
        <v>80</v>
      </c>
      <c r="O1875" s="6">
        <f>Tabella1[[#This Row],[DIFFERENZA EFFETTIVA SE DOPPIO OPERATORE]]-Tabella1[[#This Row],[SCARTI]]</f>
        <v>80</v>
      </c>
      <c r="P1875" s="4">
        <v>0.40277777777777773</v>
      </c>
      <c r="Q1875" s="4">
        <v>0.5</v>
      </c>
      <c r="R1875" s="5">
        <f>Tabella1[[#This Row],[ORA FINE MATTINA]]-Tabella1[[#This Row],[ORA INIZIO MATTINA]]</f>
        <v>9.7222222222222265E-2</v>
      </c>
      <c r="S1875" s="4"/>
      <c r="T1875" s="4"/>
      <c r="U1875" s="5">
        <f>Tabella1[[#This Row],[ORA FINE POMERIGGIO]]-Tabella1[[#This Row],[ORA INIZIO POMERIGGIO]]</f>
        <v>0</v>
      </c>
      <c r="V1875" s="5">
        <f>Tabella1[[#This Row],[TOT. TEMPO POMERIGGIO]]+Tabella1[[#This Row],[TOT. TEMPO MATTINA]]</f>
        <v>9.7222222222222265E-2</v>
      </c>
      <c r="W1875" s="7">
        <f>((HOUR(Tabella1[[#This Row],[TOT. ORE]])*60)+MINUTE(Tabella1[[#This Row],[TOT. ORE]]))</f>
        <v>140</v>
      </c>
      <c r="Y1875" s="6">
        <f>Tabella1[[#This Row],[TOT. MINUTI]]-Tabella1[[#This Row],[FERMO MACCHINA]]</f>
        <v>140</v>
      </c>
      <c r="Z1875" s="6">
        <f>ROUNDDOWN(Tabella1[[#This Row],[DIFFERENZA EFFETTIVA - SCARTI]]/Tabella1[[#This Row],[TEMPO EFFETTIVO]]*60,0)</f>
        <v>34</v>
      </c>
    </row>
    <row r="1876" spans="1:27" x14ac:dyDescent="0.25">
      <c r="A1876" s="1">
        <v>44833</v>
      </c>
      <c r="B1876">
        <v>31</v>
      </c>
      <c r="C1876" s="6" t="str">
        <f>VLOOKUP(Tabella1[[#This Row],[COD. OPERATORE]],Tabella3[],2,FALSE)</f>
        <v>MARISTELLA</v>
      </c>
      <c r="D1876" t="s">
        <v>16</v>
      </c>
      <c r="E1876" t="s">
        <v>26</v>
      </c>
      <c r="F1876">
        <v>6</v>
      </c>
      <c r="G1876" s="6" t="str">
        <f>VLOOKUP(Tabella1[[#This Row],[COD. MACCHINA]],Tabella35[],2,FALSE)</f>
        <v>MSA matr.4319</v>
      </c>
      <c r="H1876">
        <v>645871</v>
      </c>
      <c r="I1876">
        <v>650348</v>
      </c>
      <c r="J1876" s="6">
        <f>Tabella1[[#This Row],[ASS. FINALI]]-Tabella1[[#This Row],[ASS.INIZIALI]]</f>
        <v>4477</v>
      </c>
      <c r="K1876" t="s">
        <v>20</v>
      </c>
      <c r="M1876" s="6">
        <f>ROUNDDOWN(IF(Tabella1[[#This Row],[DOPPIO OPERATORE '[SI/NO']]]="SI",Tabella1[[#This Row],[DIFFERENZA]]/2,Tabella1[[#This Row],[DIFFERENZA]]),0)</f>
        <v>4477</v>
      </c>
      <c r="O1876" s="6">
        <f>Tabella1[[#This Row],[DIFFERENZA EFFETTIVA SE DOPPIO OPERATORE]]-Tabella1[[#This Row],[SCARTI]]</f>
        <v>4477</v>
      </c>
      <c r="P1876" s="4">
        <v>0.3125</v>
      </c>
      <c r="Q1876" s="4">
        <v>0.4236111111111111</v>
      </c>
      <c r="R1876" s="5">
        <f>Tabella1[[#This Row],[ORA FINE MATTINA]]-Tabella1[[#This Row],[ORA INIZIO MATTINA]]</f>
        <v>0.1111111111111111</v>
      </c>
      <c r="S1876" s="4"/>
      <c r="T1876" s="4"/>
      <c r="U1876" s="5">
        <f>Tabella1[[#This Row],[ORA FINE POMERIGGIO]]-Tabella1[[#This Row],[ORA INIZIO POMERIGGIO]]</f>
        <v>0</v>
      </c>
      <c r="V1876" s="5">
        <f>Tabella1[[#This Row],[TOT. TEMPO POMERIGGIO]]+Tabella1[[#This Row],[TOT. TEMPO MATTINA]]</f>
        <v>0.1111111111111111</v>
      </c>
      <c r="W1876" s="7">
        <f>((HOUR(Tabella1[[#This Row],[TOT. ORE]])*60)+MINUTE(Tabella1[[#This Row],[TOT. ORE]]))</f>
        <v>160</v>
      </c>
      <c r="Y1876" s="6">
        <f>Tabella1[[#This Row],[TOT. MINUTI]]-Tabella1[[#This Row],[FERMO MACCHINA]]</f>
        <v>160</v>
      </c>
      <c r="Z1876" s="6">
        <f>ROUNDDOWN(Tabella1[[#This Row],[DIFFERENZA EFFETTIVA - SCARTI]]/Tabella1[[#This Row],[TEMPO EFFETTIVO]]*60,0)</f>
        <v>1678</v>
      </c>
    </row>
    <row r="1877" spans="1:27" x14ac:dyDescent="0.25">
      <c r="A1877" s="1">
        <v>44834</v>
      </c>
      <c r="B1877">
        <v>31</v>
      </c>
      <c r="C1877" s="6" t="str">
        <f>VLOOKUP(Tabella1[[#This Row],[COD. OPERATORE]],Tabella3[],2,FALSE)</f>
        <v>MARISTELLA</v>
      </c>
      <c r="D1877" t="s">
        <v>16</v>
      </c>
      <c r="E1877" t="s">
        <v>62</v>
      </c>
      <c r="F1877">
        <v>9</v>
      </c>
      <c r="G1877" s="6" t="str">
        <f>VLOOKUP(Tabella1[[#This Row],[COD. MACCHINA]],Tabella35[],2,FALSE)</f>
        <v>MONTAGGIO ANELLINI</v>
      </c>
      <c r="H1877">
        <v>0</v>
      </c>
      <c r="I1877">
        <v>2500</v>
      </c>
      <c r="J1877" s="6">
        <f>Tabella1[[#This Row],[ASS. FINALI]]-Tabella1[[#This Row],[ASS.INIZIALI]]</f>
        <v>2500</v>
      </c>
      <c r="K1877" t="s">
        <v>20</v>
      </c>
      <c r="M1877" s="6">
        <f>ROUNDDOWN(IF(Tabella1[[#This Row],[DOPPIO OPERATORE '[SI/NO']]]="SI",Tabella1[[#This Row],[DIFFERENZA]]/2,Tabella1[[#This Row],[DIFFERENZA]]),0)</f>
        <v>2500</v>
      </c>
      <c r="O1877" s="6">
        <f>Tabella1[[#This Row],[DIFFERENZA EFFETTIVA SE DOPPIO OPERATORE]]-Tabella1[[#This Row],[SCARTI]]</f>
        <v>2500</v>
      </c>
      <c r="P1877" s="4">
        <v>0.43055555555555558</v>
      </c>
      <c r="Q1877" s="4">
        <v>0.5</v>
      </c>
      <c r="R1877" s="5">
        <f>Tabella1[[#This Row],[ORA FINE MATTINA]]-Tabella1[[#This Row],[ORA INIZIO MATTINA]]</f>
        <v>6.944444444444442E-2</v>
      </c>
      <c r="S1877" s="4">
        <v>0.54166666666666663</v>
      </c>
      <c r="T1877" s="4">
        <v>0.57638888888888895</v>
      </c>
      <c r="U1877" s="5">
        <f>Tabella1[[#This Row],[ORA FINE POMERIGGIO]]-Tabella1[[#This Row],[ORA INIZIO POMERIGGIO]]</f>
        <v>3.4722222222222321E-2</v>
      </c>
      <c r="V1877" s="5">
        <f>Tabella1[[#This Row],[TOT. TEMPO POMERIGGIO]]+Tabella1[[#This Row],[TOT. TEMPO MATTINA]]</f>
        <v>0.10416666666666674</v>
      </c>
      <c r="W1877" s="7">
        <f>((HOUR(Tabella1[[#This Row],[TOT. ORE]])*60)+MINUTE(Tabella1[[#This Row],[TOT. ORE]]))</f>
        <v>150</v>
      </c>
      <c r="Y1877" s="6">
        <f>Tabella1[[#This Row],[TOT. MINUTI]]-Tabella1[[#This Row],[FERMO MACCHINA]]</f>
        <v>150</v>
      </c>
      <c r="Z1877" s="6">
        <f>ROUNDDOWN(Tabella1[[#This Row],[DIFFERENZA EFFETTIVA - SCARTI]]/Tabella1[[#This Row],[TEMPO EFFETTIVO]]*60,0)</f>
        <v>1000</v>
      </c>
    </row>
    <row r="1878" spans="1:27" x14ac:dyDescent="0.25">
      <c r="A1878" s="1">
        <v>44834</v>
      </c>
      <c r="B1878">
        <v>31</v>
      </c>
      <c r="C1878" s="6" t="str">
        <f>VLOOKUP(Tabella1[[#This Row],[COD. OPERATORE]],Tabella3[],2,FALSE)</f>
        <v>MARISTELLA</v>
      </c>
      <c r="D1878" t="s">
        <v>16</v>
      </c>
      <c r="E1878" t="s">
        <v>26</v>
      </c>
      <c r="F1878">
        <v>6</v>
      </c>
      <c r="G1878" s="6" t="str">
        <f>VLOOKUP(Tabella1[[#This Row],[COD. MACCHINA]],Tabella35[],2,FALSE)</f>
        <v>MSA matr.4319</v>
      </c>
      <c r="H1878">
        <v>650348</v>
      </c>
      <c r="I1878">
        <v>650895</v>
      </c>
      <c r="J1878" s="6">
        <f>Tabella1[[#This Row],[ASS. FINALI]]-Tabella1[[#This Row],[ASS.INIZIALI]]</f>
        <v>547</v>
      </c>
      <c r="K1878" t="s">
        <v>20</v>
      </c>
      <c r="M1878" s="6">
        <f>ROUNDDOWN(IF(Tabella1[[#This Row],[DOPPIO OPERATORE '[SI/NO']]]="SI",Tabella1[[#This Row],[DIFFERENZA]]/2,Tabella1[[#This Row],[DIFFERENZA]]),0)</f>
        <v>547</v>
      </c>
      <c r="O1878" s="6">
        <f>Tabella1[[#This Row],[DIFFERENZA EFFETTIVA SE DOPPIO OPERATORE]]-Tabella1[[#This Row],[SCARTI]]</f>
        <v>547</v>
      </c>
      <c r="P1878" s="4">
        <v>0.3125</v>
      </c>
      <c r="Q1878" s="4">
        <v>0.4236111111111111</v>
      </c>
      <c r="R1878" s="5">
        <f>Tabella1[[#This Row],[ORA FINE MATTINA]]-Tabella1[[#This Row],[ORA INIZIO MATTINA]]</f>
        <v>0.1111111111111111</v>
      </c>
      <c r="S1878" s="4"/>
      <c r="T1878" s="4"/>
      <c r="U1878" s="5">
        <f>Tabella1[[#This Row],[ORA FINE POMERIGGIO]]-Tabella1[[#This Row],[ORA INIZIO POMERIGGIO]]</f>
        <v>0</v>
      </c>
      <c r="V1878" s="5">
        <f>Tabella1[[#This Row],[TOT. TEMPO POMERIGGIO]]+Tabella1[[#This Row],[TOT. TEMPO MATTINA]]</f>
        <v>0.1111111111111111</v>
      </c>
      <c r="W1878" s="7">
        <f>((HOUR(Tabella1[[#This Row],[TOT. ORE]])*60)+MINUTE(Tabella1[[#This Row],[TOT. ORE]]))</f>
        <v>160</v>
      </c>
      <c r="Y1878" s="6">
        <f>Tabella1[[#This Row],[TOT. MINUTI]]-Tabella1[[#This Row],[FERMO MACCHINA]]</f>
        <v>160</v>
      </c>
      <c r="Z1878" s="6">
        <f>ROUNDDOWN(Tabella1[[#This Row],[DIFFERENZA EFFETTIVA - SCARTI]]/Tabella1[[#This Row],[TEMPO EFFETTIVO]]*60,0)</f>
        <v>205</v>
      </c>
    </row>
    <row r="1879" spans="1:27" x14ac:dyDescent="0.25">
      <c r="A1879" s="1">
        <v>44834</v>
      </c>
      <c r="B1879">
        <v>31</v>
      </c>
      <c r="C1879" s="6" t="str">
        <f>VLOOKUP(Tabella1[[#This Row],[COD. OPERATORE]],Tabella3[],2,FALSE)</f>
        <v>MARISTELLA</v>
      </c>
      <c r="D1879" t="s">
        <v>16</v>
      </c>
      <c r="E1879" t="s">
        <v>97</v>
      </c>
      <c r="F1879">
        <v>8</v>
      </c>
      <c r="G1879" s="6" t="str">
        <f>VLOOKUP(Tabella1[[#This Row],[COD. MACCHINA]],Tabella35[],2,FALSE)</f>
        <v>MONTAGGIO RUOTE</v>
      </c>
      <c r="H1879">
        <v>0</v>
      </c>
      <c r="I1879">
        <v>1300</v>
      </c>
      <c r="J1879" s="6">
        <f>Tabella1[[#This Row],[ASS. FINALI]]-Tabella1[[#This Row],[ASS.INIZIALI]]</f>
        <v>1300</v>
      </c>
      <c r="K1879" t="s">
        <v>20</v>
      </c>
      <c r="M1879" s="6">
        <f>ROUNDDOWN(IF(Tabella1[[#This Row],[DOPPIO OPERATORE '[SI/NO']]]="SI",Tabella1[[#This Row],[DIFFERENZA]]/2,Tabella1[[#This Row],[DIFFERENZA]]),0)</f>
        <v>1300</v>
      </c>
      <c r="O1879" s="6">
        <f>Tabella1[[#This Row],[DIFFERENZA EFFETTIVA SE DOPPIO OPERATORE]]-Tabella1[[#This Row],[SCARTI]]</f>
        <v>1300</v>
      </c>
      <c r="P1879" s="4">
        <v>0.57638888888888895</v>
      </c>
      <c r="Q1879" s="4">
        <v>0.72916666666666663</v>
      </c>
      <c r="R1879" s="5">
        <f>Tabella1[[#This Row],[ORA FINE MATTINA]]-Tabella1[[#This Row],[ORA INIZIO MATTINA]]</f>
        <v>0.15277777777777768</v>
      </c>
      <c r="S1879" s="4"/>
      <c r="T1879" s="4"/>
      <c r="U1879" s="5">
        <f>Tabella1[[#This Row],[ORA FINE POMERIGGIO]]-Tabella1[[#This Row],[ORA INIZIO POMERIGGIO]]</f>
        <v>0</v>
      </c>
      <c r="V1879" s="5">
        <f>Tabella1[[#This Row],[TOT. TEMPO POMERIGGIO]]+Tabella1[[#This Row],[TOT. TEMPO MATTINA]]</f>
        <v>0.15277777777777768</v>
      </c>
      <c r="W1879" s="7">
        <f>((HOUR(Tabella1[[#This Row],[TOT. ORE]])*60)+MINUTE(Tabella1[[#This Row],[TOT. ORE]]))</f>
        <v>220</v>
      </c>
      <c r="Y1879" s="6">
        <f>Tabella1[[#This Row],[TOT. MINUTI]]-Tabella1[[#This Row],[FERMO MACCHINA]]</f>
        <v>220</v>
      </c>
      <c r="Z1879" s="6">
        <f>ROUNDDOWN(Tabella1[[#This Row],[DIFFERENZA EFFETTIVA - SCARTI]]/Tabella1[[#This Row],[TEMPO EFFETTIVO]]*60,0)</f>
        <v>354</v>
      </c>
    </row>
    <row r="1880" spans="1:27" x14ac:dyDescent="0.25">
      <c r="A1880" s="1">
        <v>44838</v>
      </c>
      <c r="B1880">
        <v>31</v>
      </c>
      <c r="C1880" s="6" t="str">
        <f>VLOOKUP(Tabella1[[#This Row],[COD. OPERATORE]],Tabella3[],2,FALSE)</f>
        <v>MARISTELLA</v>
      </c>
      <c r="D1880" t="s">
        <v>16</v>
      </c>
      <c r="E1880" t="s">
        <v>97</v>
      </c>
      <c r="F1880">
        <v>8</v>
      </c>
      <c r="G1880" s="6" t="str">
        <f>VLOOKUP(Tabella1[[#This Row],[COD. MACCHINA]],Tabella35[],2,FALSE)</f>
        <v>MONTAGGIO RUOTE</v>
      </c>
      <c r="H1880">
        <v>0</v>
      </c>
      <c r="I1880">
        <v>600</v>
      </c>
      <c r="J1880" s="6">
        <f>Tabella1[[#This Row],[ASS. FINALI]]-Tabella1[[#This Row],[ASS.INIZIALI]]</f>
        <v>600</v>
      </c>
      <c r="K1880" t="s">
        <v>20</v>
      </c>
      <c r="M1880" s="6">
        <f>ROUNDDOWN(IF(Tabella1[[#This Row],[DOPPIO OPERATORE '[SI/NO']]]="SI",Tabella1[[#This Row],[DIFFERENZA]]/2,Tabella1[[#This Row],[DIFFERENZA]]),0)</f>
        <v>600</v>
      </c>
      <c r="O1880" s="6">
        <f>Tabella1[[#This Row],[DIFFERENZA EFFETTIVA SE DOPPIO OPERATORE]]-Tabella1[[#This Row],[SCARTI]]</f>
        <v>600</v>
      </c>
      <c r="P1880" s="4">
        <v>0.33333333333333331</v>
      </c>
      <c r="Q1880" s="4">
        <v>0.4375</v>
      </c>
      <c r="R1880" s="5">
        <f>Tabella1[[#This Row],[ORA FINE MATTINA]]-Tabella1[[#This Row],[ORA INIZIO MATTINA]]</f>
        <v>0.10416666666666669</v>
      </c>
      <c r="S1880" s="4"/>
      <c r="T1880" s="4"/>
      <c r="U1880" s="5">
        <f>Tabella1[[#This Row],[ORA FINE POMERIGGIO]]-Tabella1[[#This Row],[ORA INIZIO POMERIGGIO]]</f>
        <v>0</v>
      </c>
      <c r="V1880" s="5">
        <f>Tabella1[[#This Row],[TOT. TEMPO POMERIGGIO]]+Tabella1[[#This Row],[TOT. TEMPO MATTINA]]</f>
        <v>0.10416666666666669</v>
      </c>
      <c r="W1880" s="7">
        <f>((HOUR(Tabella1[[#This Row],[TOT. ORE]])*60)+MINUTE(Tabella1[[#This Row],[TOT. ORE]]))</f>
        <v>150</v>
      </c>
      <c r="Y1880" s="6">
        <f>Tabella1[[#This Row],[TOT. MINUTI]]-Tabella1[[#This Row],[FERMO MACCHINA]]</f>
        <v>150</v>
      </c>
      <c r="Z1880" s="6">
        <f>ROUNDDOWN(Tabella1[[#This Row],[DIFFERENZA EFFETTIVA - SCARTI]]/Tabella1[[#This Row],[TEMPO EFFETTIVO]]*60,0)</f>
        <v>240</v>
      </c>
    </row>
    <row r="1881" spans="1:27" x14ac:dyDescent="0.25">
      <c r="A1881" s="1">
        <v>44838</v>
      </c>
      <c r="B1881">
        <v>31</v>
      </c>
      <c r="C1881" s="6" t="str">
        <f>VLOOKUP(Tabella1[[#This Row],[COD. OPERATORE]],Tabella3[],2,FALSE)</f>
        <v>MARISTELLA</v>
      </c>
      <c r="D1881" t="s">
        <v>16</v>
      </c>
      <c r="E1881" t="s">
        <v>127</v>
      </c>
      <c r="F1881">
        <v>6</v>
      </c>
      <c r="G1881" s="6" t="str">
        <f>VLOOKUP(Tabella1[[#This Row],[COD. MACCHINA]],Tabella35[],2,FALSE)</f>
        <v>MSA matr.4319</v>
      </c>
      <c r="H1881">
        <v>650855</v>
      </c>
      <c r="I1881">
        <v>651455</v>
      </c>
      <c r="J1881" s="6">
        <f>Tabella1[[#This Row],[ASS. FINALI]]-Tabella1[[#This Row],[ASS.INIZIALI]]</f>
        <v>600</v>
      </c>
      <c r="K1881" t="s">
        <v>20</v>
      </c>
      <c r="M1881" s="6">
        <f>ROUNDDOWN(IF(Tabella1[[#This Row],[DOPPIO OPERATORE '[SI/NO']]]="SI",Tabella1[[#This Row],[DIFFERENZA]]/2,Tabella1[[#This Row],[DIFFERENZA]]),0)</f>
        <v>600</v>
      </c>
      <c r="O1881" s="6">
        <f>Tabella1[[#This Row],[DIFFERENZA EFFETTIVA SE DOPPIO OPERATORE]]-Tabella1[[#This Row],[SCARTI]]</f>
        <v>600</v>
      </c>
      <c r="P1881" s="4">
        <v>0.4375</v>
      </c>
      <c r="Q1881" s="4">
        <v>0.5</v>
      </c>
      <c r="R1881" s="5">
        <f>Tabella1[[#This Row],[ORA FINE MATTINA]]-Tabella1[[#This Row],[ORA INIZIO MATTINA]]</f>
        <v>6.25E-2</v>
      </c>
      <c r="S1881" s="4">
        <v>0.5625</v>
      </c>
      <c r="T1881" s="4">
        <v>0.59722222222222221</v>
      </c>
      <c r="U1881" s="5">
        <f>Tabella1[[#This Row],[ORA FINE POMERIGGIO]]-Tabella1[[#This Row],[ORA INIZIO POMERIGGIO]]</f>
        <v>3.472222222222221E-2</v>
      </c>
      <c r="V1881" s="5">
        <f>Tabella1[[#This Row],[TOT. TEMPO POMERIGGIO]]+Tabella1[[#This Row],[TOT. TEMPO MATTINA]]</f>
        <v>9.722222222222221E-2</v>
      </c>
      <c r="W1881" s="7">
        <f>((HOUR(Tabella1[[#This Row],[TOT. ORE]])*60)+MINUTE(Tabella1[[#This Row],[TOT. ORE]]))</f>
        <v>140</v>
      </c>
      <c r="Y1881" s="6">
        <f>Tabella1[[#This Row],[TOT. MINUTI]]-Tabella1[[#This Row],[FERMO MACCHINA]]</f>
        <v>140</v>
      </c>
      <c r="Z1881" s="6">
        <f>ROUNDDOWN(Tabella1[[#This Row],[DIFFERENZA EFFETTIVA - SCARTI]]/Tabella1[[#This Row],[TEMPO EFFETTIVO]]*60,0)</f>
        <v>257</v>
      </c>
    </row>
    <row r="1882" spans="1:27" x14ac:dyDescent="0.25">
      <c r="A1882" s="1">
        <v>44838</v>
      </c>
      <c r="B1882">
        <v>31</v>
      </c>
      <c r="C1882" s="6" t="str">
        <f>VLOOKUP(Tabella1[[#This Row],[COD. OPERATORE]],Tabella3[],2,FALSE)</f>
        <v>MARISTELLA</v>
      </c>
      <c r="D1882" t="s">
        <v>293</v>
      </c>
      <c r="E1882" t="s">
        <v>62</v>
      </c>
      <c r="F1882">
        <v>9</v>
      </c>
      <c r="G1882" s="6" t="str">
        <f>VLOOKUP(Tabella1[[#This Row],[COD. MACCHINA]],Tabella35[],2,FALSE)</f>
        <v>MONTAGGIO ANELLINI</v>
      </c>
      <c r="H1882">
        <v>0</v>
      </c>
      <c r="I1882">
        <v>2200</v>
      </c>
      <c r="J1882" s="6">
        <f>Tabella1[[#This Row],[ASS. FINALI]]-Tabella1[[#This Row],[ASS.INIZIALI]]</f>
        <v>2200</v>
      </c>
      <c r="K1882" t="s">
        <v>20</v>
      </c>
      <c r="M1882" s="6">
        <f>ROUNDDOWN(IF(Tabella1[[#This Row],[DOPPIO OPERATORE '[SI/NO']]]="SI",Tabella1[[#This Row],[DIFFERENZA]]/2,Tabella1[[#This Row],[DIFFERENZA]]),0)</f>
        <v>2200</v>
      </c>
      <c r="O1882" s="6">
        <f>Tabella1[[#This Row],[DIFFERENZA EFFETTIVA SE DOPPIO OPERATORE]]-Tabella1[[#This Row],[SCARTI]]</f>
        <v>2200</v>
      </c>
      <c r="P1882" s="4">
        <v>0.59722222222222221</v>
      </c>
      <c r="Q1882" s="4">
        <v>0.6875</v>
      </c>
      <c r="R1882" s="5">
        <f>Tabella1[[#This Row],[ORA FINE MATTINA]]-Tabella1[[#This Row],[ORA INIZIO MATTINA]]</f>
        <v>9.027777777777779E-2</v>
      </c>
      <c r="S1882" s="4"/>
      <c r="T1882" s="4"/>
      <c r="U1882" s="5">
        <f>Tabella1[[#This Row],[ORA FINE POMERIGGIO]]-Tabella1[[#This Row],[ORA INIZIO POMERIGGIO]]</f>
        <v>0</v>
      </c>
      <c r="V1882" s="5">
        <f>Tabella1[[#This Row],[TOT. TEMPO POMERIGGIO]]+Tabella1[[#This Row],[TOT. TEMPO MATTINA]]</f>
        <v>9.027777777777779E-2</v>
      </c>
      <c r="W1882" s="7">
        <f>((HOUR(Tabella1[[#This Row],[TOT. ORE]])*60)+MINUTE(Tabella1[[#This Row],[TOT. ORE]]))</f>
        <v>130</v>
      </c>
      <c r="Y1882" s="6">
        <f>Tabella1[[#This Row],[TOT. MINUTI]]-Tabella1[[#This Row],[FERMO MACCHINA]]</f>
        <v>130</v>
      </c>
      <c r="Z1882" s="6">
        <f>ROUNDDOWN(Tabella1[[#This Row],[DIFFERENZA EFFETTIVA - SCARTI]]/Tabella1[[#This Row],[TEMPO EFFETTIVO]]*60,0)</f>
        <v>1015</v>
      </c>
    </row>
    <row r="1883" spans="1:27" x14ac:dyDescent="0.25">
      <c r="A1883" s="1">
        <v>44838</v>
      </c>
      <c r="B1883">
        <v>31</v>
      </c>
      <c r="C1883" s="6" t="str">
        <f>VLOOKUP(Tabella1[[#This Row],[COD. OPERATORE]],Tabella3[],2,FALSE)</f>
        <v>MARISTELLA</v>
      </c>
      <c r="D1883" t="s">
        <v>16</v>
      </c>
      <c r="E1883" t="s">
        <v>200</v>
      </c>
      <c r="F1883">
        <v>8</v>
      </c>
      <c r="G1883" s="6" t="str">
        <f>VLOOKUP(Tabella1[[#This Row],[COD. MACCHINA]],Tabella35[],2,FALSE)</f>
        <v>MONTAGGIO RUOTE</v>
      </c>
      <c r="H1883">
        <v>0</v>
      </c>
      <c r="I1883">
        <v>380</v>
      </c>
      <c r="J1883" s="6">
        <f>Tabella1[[#This Row],[ASS. FINALI]]-Tabella1[[#This Row],[ASS.INIZIALI]]</f>
        <v>380</v>
      </c>
      <c r="K1883" t="s">
        <v>20</v>
      </c>
      <c r="M1883" s="6">
        <f>ROUNDDOWN(IF(Tabella1[[#This Row],[DOPPIO OPERATORE '[SI/NO']]]="SI",Tabella1[[#This Row],[DIFFERENZA]]/2,Tabella1[[#This Row],[DIFFERENZA]]),0)</f>
        <v>380</v>
      </c>
      <c r="O1883" s="6">
        <f>Tabella1[[#This Row],[DIFFERENZA EFFETTIVA SE DOPPIO OPERATORE]]-Tabella1[[#This Row],[SCARTI]]</f>
        <v>380</v>
      </c>
      <c r="P1883" s="4">
        <v>0.6875</v>
      </c>
      <c r="Q1883" s="4">
        <v>0.72916666666666663</v>
      </c>
      <c r="R1883" s="5">
        <f>Tabella1[[#This Row],[ORA FINE MATTINA]]-Tabella1[[#This Row],[ORA INIZIO MATTINA]]</f>
        <v>4.166666666666663E-2</v>
      </c>
      <c r="S1883" s="4"/>
      <c r="T1883" s="4"/>
      <c r="U1883" s="5">
        <f>Tabella1[[#This Row],[ORA FINE POMERIGGIO]]-Tabella1[[#This Row],[ORA INIZIO POMERIGGIO]]</f>
        <v>0</v>
      </c>
      <c r="V1883" s="5">
        <f>Tabella1[[#This Row],[TOT. TEMPO POMERIGGIO]]+Tabella1[[#This Row],[TOT. TEMPO MATTINA]]</f>
        <v>4.166666666666663E-2</v>
      </c>
      <c r="W1883" s="7">
        <f>((HOUR(Tabella1[[#This Row],[TOT. ORE]])*60)+MINUTE(Tabella1[[#This Row],[TOT. ORE]]))</f>
        <v>60</v>
      </c>
      <c r="Y1883" s="6">
        <f>Tabella1[[#This Row],[TOT. MINUTI]]-Tabella1[[#This Row],[FERMO MACCHINA]]</f>
        <v>60</v>
      </c>
      <c r="Z1883" s="6">
        <f>ROUNDDOWN(Tabella1[[#This Row],[DIFFERENZA EFFETTIVA - SCARTI]]/Tabella1[[#This Row],[TEMPO EFFETTIVO]]*60,0)</f>
        <v>380</v>
      </c>
    </row>
    <row r="1884" spans="1:27" x14ac:dyDescent="0.25">
      <c r="A1884" s="1">
        <v>44839</v>
      </c>
      <c r="B1884">
        <v>31</v>
      </c>
      <c r="C1884" s="6" t="str">
        <f>VLOOKUP(Tabella1[[#This Row],[COD. OPERATORE]],Tabella3[],2,FALSE)</f>
        <v>MARISTELLA</v>
      </c>
      <c r="D1884" t="s">
        <v>16</v>
      </c>
      <c r="E1884" t="s">
        <v>200</v>
      </c>
      <c r="F1884">
        <v>8</v>
      </c>
      <c r="G1884" s="6" t="str">
        <f>VLOOKUP(Tabella1[[#This Row],[COD. MACCHINA]],Tabella35[],2,FALSE)</f>
        <v>MONTAGGIO RUOTE</v>
      </c>
      <c r="H1884">
        <v>0</v>
      </c>
      <c r="I1884">
        <v>670</v>
      </c>
      <c r="J1884" s="6">
        <f>Tabella1[[#This Row],[ASS. FINALI]]-Tabella1[[#This Row],[ASS.INIZIALI]]</f>
        <v>670</v>
      </c>
      <c r="K1884" t="s">
        <v>20</v>
      </c>
      <c r="M1884" s="6">
        <f>ROUNDDOWN(IF(Tabella1[[#This Row],[DOPPIO OPERATORE '[SI/NO']]]="SI",Tabella1[[#This Row],[DIFFERENZA]]/2,Tabella1[[#This Row],[DIFFERENZA]]),0)</f>
        <v>670</v>
      </c>
      <c r="O1884" s="6">
        <f>Tabella1[[#This Row],[DIFFERENZA EFFETTIVA SE DOPPIO OPERATORE]]-Tabella1[[#This Row],[SCARTI]]</f>
        <v>670</v>
      </c>
      <c r="P1884" s="4">
        <v>0.33333333333333331</v>
      </c>
      <c r="Q1884" s="4">
        <v>0.40972222222222227</v>
      </c>
      <c r="R1884" s="5">
        <f>Tabella1[[#This Row],[ORA FINE MATTINA]]-Tabella1[[#This Row],[ORA INIZIO MATTINA]]</f>
        <v>7.6388888888888951E-2</v>
      </c>
      <c r="S1884" s="4"/>
      <c r="T1884" s="4"/>
      <c r="U1884" s="5">
        <f>Tabella1[[#This Row],[ORA FINE POMERIGGIO]]-Tabella1[[#This Row],[ORA INIZIO POMERIGGIO]]</f>
        <v>0</v>
      </c>
      <c r="V1884" s="5">
        <f>Tabella1[[#This Row],[TOT. TEMPO POMERIGGIO]]+Tabella1[[#This Row],[TOT. TEMPO MATTINA]]</f>
        <v>7.6388888888888951E-2</v>
      </c>
      <c r="W1884" s="7">
        <f>((HOUR(Tabella1[[#This Row],[TOT. ORE]])*60)+MINUTE(Tabella1[[#This Row],[TOT. ORE]]))</f>
        <v>110</v>
      </c>
      <c r="Y1884" s="6">
        <f>Tabella1[[#This Row],[TOT. MINUTI]]-Tabella1[[#This Row],[FERMO MACCHINA]]</f>
        <v>110</v>
      </c>
      <c r="Z1884" s="6">
        <f>ROUNDDOWN(Tabella1[[#This Row],[DIFFERENZA EFFETTIVA - SCARTI]]/Tabella1[[#This Row],[TEMPO EFFETTIVO]]*60,0)</f>
        <v>365</v>
      </c>
    </row>
    <row r="1885" spans="1:27" x14ac:dyDescent="0.25">
      <c r="A1885" s="1">
        <v>44839</v>
      </c>
      <c r="B1885">
        <v>31</v>
      </c>
      <c r="C1885" s="6" t="str">
        <f>VLOOKUP(Tabella1[[#This Row],[COD. OPERATORE]],Tabella3[],2,FALSE)</f>
        <v>MARISTELLA</v>
      </c>
      <c r="D1885" t="s">
        <v>16</v>
      </c>
      <c r="E1885" t="s">
        <v>26</v>
      </c>
      <c r="F1885">
        <v>6</v>
      </c>
      <c r="G1885" s="6" t="str">
        <f>VLOOKUP(Tabella1[[#This Row],[COD. MACCHINA]],Tabella35[],2,FALSE)</f>
        <v>MSA matr.4319</v>
      </c>
      <c r="H1885">
        <v>651455</v>
      </c>
      <c r="I1885">
        <v>651657</v>
      </c>
      <c r="J1885" s="6">
        <f>Tabella1[[#This Row],[ASS. FINALI]]-Tabella1[[#This Row],[ASS.INIZIALI]]</f>
        <v>202</v>
      </c>
      <c r="K1885" t="s">
        <v>20</v>
      </c>
      <c r="M1885" s="6">
        <f>ROUNDDOWN(IF(Tabella1[[#This Row],[DOPPIO OPERATORE '[SI/NO']]]="SI",Tabella1[[#This Row],[DIFFERENZA]]/2,Tabella1[[#This Row],[DIFFERENZA]]),0)</f>
        <v>202</v>
      </c>
      <c r="O1885" s="6">
        <f>Tabella1[[#This Row],[DIFFERENZA EFFETTIVA SE DOPPIO OPERATORE]]-Tabella1[[#This Row],[SCARTI]]</f>
        <v>202</v>
      </c>
      <c r="P1885" s="4">
        <v>0.40972222222222227</v>
      </c>
      <c r="Q1885" s="4">
        <v>0.44097222222222227</v>
      </c>
      <c r="R1885" s="5">
        <f>Tabella1[[#This Row],[ORA FINE MATTINA]]-Tabella1[[#This Row],[ORA INIZIO MATTINA]]</f>
        <v>3.125E-2</v>
      </c>
      <c r="S1885" s="4"/>
      <c r="T1885" s="4"/>
      <c r="U1885" s="5">
        <f>Tabella1[[#This Row],[ORA FINE POMERIGGIO]]-Tabella1[[#This Row],[ORA INIZIO POMERIGGIO]]</f>
        <v>0</v>
      </c>
      <c r="V1885" s="5">
        <f>Tabella1[[#This Row],[TOT. TEMPO POMERIGGIO]]+Tabella1[[#This Row],[TOT. TEMPO MATTINA]]</f>
        <v>3.125E-2</v>
      </c>
      <c r="W1885" s="7">
        <f>((HOUR(Tabella1[[#This Row],[TOT. ORE]])*60)+MINUTE(Tabella1[[#This Row],[TOT. ORE]]))</f>
        <v>45</v>
      </c>
      <c r="Y1885" s="6">
        <f>Tabella1[[#This Row],[TOT. MINUTI]]-Tabella1[[#This Row],[FERMO MACCHINA]]</f>
        <v>45</v>
      </c>
      <c r="Z1885" s="6">
        <f>ROUNDDOWN(Tabella1[[#This Row],[DIFFERENZA EFFETTIVA - SCARTI]]/Tabella1[[#This Row],[TEMPO EFFETTIVO]]*60,0)</f>
        <v>269</v>
      </c>
    </row>
    <row r="1886" spans="1:27" x14ac:dyDescent="0.25">
      <c r="A1886" s="1">
        <v>44825</v>
      </c>
      <c r="B1886">
        <v>32</v>
      </c>
      <c r="C1886" s="6" t="str">
        <f>VLOOKUP(Tabella1[[#This Row],[COD. OPERATORE]],Tabella3[],2,FALSE)</f>
        <v>ALESSANDRA</v>
      </c>
      <c r="D1886" t="s">
        <v>56</v>
      </c>
      <c r="E1886" t="s">
        <v>569</v>
      </c>
      <c r="F1886" t="s">
        <v>64</v>
      </c>
      <c r="G1886" s="6" t="str">
        <f>VLOOKUP(Tabella1[[#This Row],[COD. MACCHINA]],Tabella35[],2,FALSE)</f>
        <v>MANUALE</v>
      </c>
      <c r="H1886">
        <v>240</v>
      </c>
      <c r="I1886">
        <v>250</v>
      </c>
      <c r="J1886" s="6">
        <f>Tabella1[[#This Row],[ASS. FINALI]]-Tabella1[[#This Row],[ASS.INIZIALI]]</f>
        <v>10</v>
      </c>
      <c r="K1886" t="s">
        <v>20</v>
      </c>
      <c r="M1886" s="6">
        <f>ROUNDDOWN(IF(Tabella1[[#This Row],[DOPPIO OPERATORE '[SI/NO']]]="SI",Tabella1[[#This Row],[DIFFERENZA]]/2,Tabella1[[#This Row],[DIFFERENZA]]),0)</f>
        <v>10</v>
      </c>
      <c r="O1886" s="6">
        <f>Tabella1[[#This Row],[DIFFERENZA EFFETTIVA SE DOPPIO OPERATORE]]-Tabella1[[#This Row],[SCARTI]]</f>
        <v>10</v>
      </c>
      <c r="P1886" s="4">
        <v>0.40972222222222227</v>
      </c>
      <c r="Q1886" s="4">
        <v>0.41666666666666669</v>
      </c>
      <c r="R1886" s="5">
        <f>Tabella1[[#This Row],[ORA FINE MATTINA]]-Tabella1[[#This Row],[ORA INIZIO MATTINA]]</f>
        <v>6.9444444444444198E-3</v>
      </c>
      <c r="S1886" s="4"/>
      <c r="T1886" s="4"/>
      <c r="U1886" s="5">
        <f>Tabella1[[#This Row],[ORA FINE POMERIGGIO]]-Tabella1[[#This Row],[ORA INIZIO POMERIGGIO]]</f>
        <v>0</v>
      </c>
      <c r="V1886" s="5">
        <f>Tabella1[[#This Row],[TOT. TEMPO POMERIGGIO]]+Tabella1[[#This Row],[TOT. TEMPO MATTINA]]</f>
        <v>6.9444444444444198E-3</v>
      </c>
      <c r="W1886" s="7">
        <f>((HOUR(Tabella1[[#This Row],[TOT. ORE]])*60)+MINUTE(Tabella1[[#This Row],[TOT. ORE]]))</f>
        <v>10</v>
      </c>
      <c r="Y1886" s="6">
        <f>Tabella1[[#This Row],[TOT. MINUTI]]-Tabella1[[#This Row],[FERMO MACCHINA]]</f>
        <v>10</v>
      </c>
      <c r="Z1886" s="6">
        <f>ROUNDDOWN(Tabella1[[#This Row],[DIFFERENZA EFFETTIVA - SCARTI]]/Tabella1[[#This Row],[TEMPO EFFETTIVO]]*60,0)</f>
        <v>60</v>
      </c>
    </row>
    <row r="1887" spans="1:27" x14ac:dyDescent="0.25">
      <c r="A1887" s="1">
        <v>44825</v>
      </c>
      <c r="B1887">
        <v>32</v>
      </c>
      <c r="C1887" s="6" t="str">
        <f>VLOOKUP(Tabella1[[#This Row],[COD. OPERATORE]],Tabella3[],2,FALSE)</f>
        <v>ALESSANDRA</v>
      </c>
      <c r="D1887" t="s">
        <v>74</v>
      </c>
      <c r="E1887" t="s">
        <v>335</v>
      </c>
      <c r="F1887">
        <v>4</v>
      </c>
      <c r="G1887" s="6" t="str">
        <f>VLOOKUP(Tabella1[[#This Row],[COD. MACCHINA]],Tabella35[],2,FALSE)</f>
        <v>LASER VERDE</v>
      </c>
      <c r="H1887" s="13">
        <v>3997</v>
      </c>
      <c r="I1887" s="13">
        <v>4505</v>
      </c>
      <c r="J1887" s="6">
        <f>Tabella1[[#This Row],[ASS. FINALI]]-Tabella1[[#This Row],[ASS.INIZIALI]]</f>
        <v>508</v>
      </c>
      <c r="K1887" t="s">
        <v>20</v>
      </c>
      <c r="M1887" s="6">
        <f>ROUNDDOWN(IF(Tabella1[[#This Row],[DOPPIO OPERATORE '[SI/NO']]]="SI",Tabella1[[#This Row],[DIFFERENZA]]/2,Tabella1[[#This Row],[DIFFERENZA]]),0)</f>
        <v>508</v>
      </c>
      <c r="O1887" s="6">
        <f>Tabella1[[#This Row],[DIFFERENZA EFFETTIVA SE DOPPIO OPERATORE]]-Tabella1[[#This Row],[SCARTI]]</f>
        <v>508</v>
      </c>
      <c r="P1887" s="4">
        <v>0.4826388888888889</v>
      </c>
      <c r="Q1887" s="4">
        <v>0.5</v>
      </c>
      <c r="R1887" s="5">
        <f>Tabella1[[#This Row],[ORA FINE MATTINA]]-Tabella1[[#This Row],[ORA INIZIO MATTINA]]</f>
        <v>1.7361111111111105E-2</v>
      </c>
      <c r="S1887" s="4">
        <v>0.5625</v>
      </c>
      <c r="T1887" s="4">
        <v>0.72916666666666663</v>
      </c>
      <c r="U1887" s="5">
        <f>Tabella1[[#This Row],[ORA FINE POMERIGGIO]]-Tabella1[[#This Row],[ORA INIZIO POMERIGGIO]]</f>
        <v>0.16666666666666663</v>
      </c>
      <c r="V1887" s="5">
        <f>Tabella1[[#This Row],[TOT. TEMPO POMERIGGIO]]+Tabella1[[#This Row],[TOT. TEMPO MATTINA]]</f>
        <v>0.18402777777777773</v>
      </c>
      <c r="W1887" s="7">
        <f>((HOUR(Tabella1[[#This Row],[TOT. ORE]])*60)+MINUTE(Tabella1[[#This Row],[TOT. ORE]]))</f>
        <v>265</v>
      </c>
      <c r="Y1887" s="6">
        <f>Tabella1[[#This Row],[TOT. MINUTI]]-Tabella1[[#This Row],[FERMO MACCHINA]]</f>
        <v>265</v>
      </c>
      <c r="Z1887" s="6">
        <f>ROUNDDOWN(Tabella1[[#This Row],[DIFFERENZA EFFETTIVA - SCARTI]]/Tabella1[[#This Row],[TEMPO EFFETTIVO]]*60,0)</f>
        <v>115</v>
      </c>
    </row>
    <row r="1888" spans="1:27" x14ac:dyDescent="0.25">
      <c r="A1888" s="1">
        <v>44825</v>
      </c>
      <c r="B1888">
        <v>32</v>
      </c>
      <c r="C1888" s="6" t="str">
        <f>VLOOKUP(Tabella1[[#This Row],[COD. OPERATORE]],Tabella3[],2,FALSE)</f>
        <v>ALESSANDRA</v>
      </c>
      <c r="D1888" t="s">
        <v>74</v>
      </c>
      <c r="E1888" t="s">
        <v>344</v>
      </c>
      <c r="F1888">
        <v>22</v>
      </c>
      <c r="G1888" s="6" t="str">
        <f>VLOOKUP(Tabella1[[#This Row],[COD. MACCHINA]],Tabella35[],2,FALSE)</f>
        <v>LASER VIOLA</v>
      </c>
      <c r="H1888" s="13">
        <v>11639</v>
      </c>
      <c r="I1888" s="13">
        <v>12155</v>
      </c>
      <c r="J1888" s="6">
        <f>Tabella1[[#This Row],[ASS. FINALI]]-Tabella1[[#This Row],[ASS.INIZIALI]]</f>
        <v>516</v>
      </c>
      <c r="K1888" t="s">
        <v>20</v>
      </c>
      <c r="M1888" s="6">
        <f>ROUNDDOWN(IF(Tabella1[[#This Row],[DOPPIO OPERATORE '[SI/NO']]]="SI",Tabella1[[#This Row],[DIFFERENZA]]/2,Tabella1[[#This Row],[DIFFERENZA]]),0)</f>
        <v>516</v>
      </c>
      <c r="O1888" s="6">
        <f>Tabella1[[#This Row],[DIFFERENZA EFFETTIVA SE DOPPIO OPERATORE]]-Tabella1[[#This Row],[SCARTI]]</f>
        <v>516</v>
      </c>
      <c r="P1888" s="4">
        <v>0.4826388888888889</v>
      </c>
      <c r="Q1888" s="4">
        <v>0.5</v>
      </c>
      <c r="R1888" s="5">
        <f>Tabella1[[#This Row],[ORA FINE MATTINA]]-Tabella1[[#This Row],[ORA INIZIO MATTINA]]</f>
        <v>1.7361111111111105E-2</v>
      </c>
      <c r="S1888" s="4">
        <v>0.5625</v>
      </c>
      <c r="T1888" s="4">
        <v>0.72916666666666663</v>
      </c>
      <c r="U1888" s="5">
        <f>Tabella1[[#This Row],[ORA FINE POMERIGGIO]]-Tabella1[[#This Row],[ORA INIZIO POMERIGGIO]]</f>
        <v>0.16666666666666663</v>
      </c>
      <c r="V1888" s="5">
        <f>Tabella1[[#This Row],[TOT. TEMPO POMERIGGIO]]+Tabella1[[#This Row],[TOT. TEMPO MATTINA]]</f>
        <v>0.18402777777777773</v>
      </c>
      <c r="W1888" s="7">
        <f>((HOUR(Tabella1[[#This Row],[TOT. ORE]])*60)+MINUTE(Tabella1[[#This Row],[TOT. ORE]]))</f>
        <v>265</v>
      </c>
      <c r="Y1888" s="6">
        <f>Tabella1[[#This Row],[TOT. MINUTI]]-Tabella1[[#This Row],[FERMO MACCHINA]]</f>
        <v>265</v>
      </c>
      <c r="Z1888" s="6">
        <f>ROUNDDOWN(Tabella1[[#This Row],[DIFFERENZA EFFETTIVA - SCARTI]]/Tabella1[[#This Row],[TEMPO EFFETTIVO]]*60,0)</f>
        <v>116</v>
      </c>
    </row>
    <row r="1889" spans="1:27" x14ac:dyDescent="0.25">
      <c r="A1889" s="1">
        <v>44840</v>
      </c>
      <c r="B1889">
        <v>31</v>
      </c>
      <c r="C1889" s="6" t="str">
        <f>VLOOKUP(Tabella1[[#This Row],[COD. OPERATORE]],Tabella3[],2,FALSE)</f>
        <v>MARISTELLA</v>
      </c>
      <c r="D1889" t="s">
        <v>16</v>
      </c>
      <c r="E1889" t="s">
        <v>62</v>
      </c>
      <c r="F1889">
        <v>9</v>
      </c>
      <c r="G1889" s="6" t="str">
        <f>VLOOKUP(Tabella1[[#This Row],[COD. MACCHINA]],Tabella35[],2,FALSE)</f>
        <v>MONTAGGIO ANELLINI</v>
      </c>
      <c r="H1889">
        <v>0</v>
      </c>
      <c r="I1889">
        <v>1000</v>
      </c>
      <c r="J1889" s="6">
        <f>Tabella1[[#This Row],[ASS. FINALI]]-Tabella1[[#This Row],[ASS.INIZIALI]]</f>
        <v>1000</v>
      </c>
      <c r="K1889" t="s">
        <v>20</v>
      </c>
      <c r="M1889" s="6">
        <f>ROUNDDOWN(IF(Tabella1[[#This Row],[DOPPIO OPERATORE '[SI/NO']]]="SI",Tabella1[[#This Row],[DIFFERENZA]]/2,Tabella1[[#This Row],[DIFFERENZA]]),0)</f>
        <v>1000</v>
      </c>
      <c r="O1889" s="6">
        <f>Tabella1[[#This Row],[DIFFERENZA EFFETTIVA SE DOPPIO OPERATORE]]-Tabella1[[#This Row],[SCARTI]]</f>
        <v>1000</v>
      </c>
      <c r="P1889" s="4">
        <v>0.3576388888888889</v>
      </c>
      <c r="Q1889" s="4">
        <v>0.42708333333333331</v>
      </c>
      <c r="R1889" s="5">
        <f>Tabella1[[#This Row],[ORA FINE MATTINA]]-Tabella1[[#This Row],[ORA INIZIO MATTINA]]</f>
        <v>6.944444444444442E-2</v>
      </c>
      <c r="S1889" s="4"/>
      <c r="T1889" s="4"/>
      <c r="U1889" s="5">
        <f>Tabella1[[#This Row],[ORA FINE POMERIGGIO]]-Tabella1[[#This Row],[ORA INIZIO POMERIGGIO]]</f>
        <v>0</v>
      </c>
      <c r="V1889" s="5">
        <f>Tabella1[[#This Row],[TOT. TEMPO POMERIGGIO]]+Tabella1[[#This Row],[TOT. TEMPO MATTINA]]</f>
        <v>6.944444444444442E-2</v>
      </c>
      <c r="W1889" s="7">
        <f>((HOUR(Tabella1[[#This Row],[TOT. ORE]])*60)+MINUTE(Tabella1[[#This Row],[TOT. ORE]]))</f>
        <v>100</v>
      </c>
      <c r="Y1889" s="6">
        <f>Tabella1[[#This Row],[TOT. MINUTI]]-Tabella1[[#This Row],[FERMO MACCHINA]]</f>
        <v>100</v>
      </c>
      <c r="Z1889" s="6">
        <f>ROUNDDOWN(Tabella1[[#This Row],[DIFFERENZA EFFETTIVA - SCARTI]]/Tabella1[[#This Row],[TEMPO EFFETTIVO]]*60,0)</f>
        <v>600</v>
      </c>
      <c r="AA1889" t="s">
        <v>481</v>
      </c>
    </row>
    <row r="1890" spans="1:27" x14ac:dyDescent="0.25">
      <c r="A1890" s="1">
        <v>44840</v>
      </c>
      <c r="B1890">
        <v>31</v>
      </c>
      <c r="C1890" s="6" t="str">
        <f>VLOOKUP(Tabella1[[#This Row],[COD. OPERATORE]],Tabella3[],2,FALSE)</f>
        <v>MARISTELLA</v>
      </c>
      <c r="D1890" t="s">
        <v>16</v>
      </c>
      <c r="E1890" t="s">
        <v>96</v>
      </c>
      <c r="F1890">
        <v>8</v>
      </c>
      <c r="G1890" s="6" t="str">
        <f>VLOOKUP(Tabella1[[#This Row],[COD. MACCHINA]],Tabella35[],2,FALSE)</f>
        <v>MONTAGGIO RUOTE</v>
      </c>
      <c r="H1890">
        <v>0</v>
      </c>
      <c r="I1890">
        <v>1000</v>
      </c>
      <c r="J1890" s="6">
        <f>Tabella1[[#This Row],[ASS. FINALI]]-Tabella1[[#This Row],[ASS.INIZIALI]]</f>
        <v>1000</v>
      </c>
      <c r="K1890" t="s">
        <v>20</v>
      </c>
      <c r="M1890" s="6">
        <f>ROUNDDOWN(IF(Tabella1[[#This Row],[DOPPIO OPERATORE '[SI/NO']]]="SI",Tabella1[[#This Row],[DIFFERENZA]]/2,Tabella1[[#This Row],[DIFFERENZA]]),0)</f>
        <v>1000</v>
      </c>
      <c r="O1890" s="6">
        <f>Tabella1[[#This Row],[DIFFERENZA EFFETTIVA SE DOPPIO OPERATORE]]-Tabella1[[#This Row],[SCARTI]]</f>
        <v>1000</v>
      </c>
      <c r="P1890" s="4">
        <v>0.42708333333333331</v>
      </c>
      <c r="Q1890" s="4">
        <v>0.5</v>
      </c>
      <c r="R1890" s="5">
        <f>Tabella1[[#This Row],[ORA FINE MATTINA]]-Tabella1[[#This Row],[ORA INIZIO MATTINA]]</f>
        <v>7.2916666666666685E-2</v>
      </c>
      <c r="S1890" s="4">
        <v>0.5625</v>
      </c>
      <c r="T1890" s="4">
        <v>0.59027777777777779</v>
      </c>
      <c r="U1890" s="5">
        <f>Tabella1[[#This Row],[ORA FINE POMERIGGIO]]-Tabella1[[#This Row],[ORA INIZIO POMERIGGIO]]</f>
        <v>2.777777777777779E-2</v>
      </c>
      <c r="V1890" s="5">
        <f>Tabella1[[#This Row],[TOT. TEMPO POMERIGGIO]]+Tabella1[[#This Row],[TOT. TEMPO MATTINA]]</f>
        <v>0.10069444444444448</v>
      </c>
      <c r="W1890" s="7">
        <f>((HOUR(Tabella1[[#This Row],[TOT. ORE]])*60)+MINUTE(Tabella1[[#This Row],[TOT. ORE]]))</f>
        <v>145</v>
      </c>
      <c r="Y1890" s="6">
        <f>Tabella1[[#This Row],[TOT. MINUTI]]-Tabella1[[#This Row],[FERMO MACCHINA]]</f>
        <v>145</v>
      </c>
      <c r="Z1890" s="6">
        <f>ROUNDDOWN(Tabella1[[#This Row],[DIFFERENZA EFFETTIVA - SCARTI]]/Tabella1[[#This Row],[TEMPO EFFETTIVO]]*60,0)</f>
        <v>413</v>
      </c>
    </row>
    <row r="1891" spans="1:27" x14ac:dyDescent="0.25">
      <c r="A1891" s="1">
        <v>44841</v>
      </c>
      <c r="B1891">
        <v>31</v>
      </c>
      <c r="C1891" s="6" t="str">
        <f>VLOOKUP(Tabella1[[#This Row],[COD. OPERATORE]],Tabella3[],2,FALSE)</f>
        <v>MARISTELLA</v>
      </c>
      <c r="D1891" t="s">
        <v>16</v>
      </c>
      <c r="E1891" t="s">
        <v>96</v>
      </c>
      <c r="F1891">
        <v>6</v>
      </c>
      <c r="G1891" s="6" t="str">
        <f>VLOOKUP(Tabella1[[#This Row],[COD. MACCHINA]],Tabella35[],2,FALSE)</f>
        <v>MSA matr.4319</v>
      </c>
      <c r="H1891">
        <v>652368</v>
      </c>
      <c r="I1891">
        <v>652675</v>
      </c>
      <c r="J1891" s="6">
        <f>Tabella1[[#This Row],[ASS. FINALI]]-Tabella1[[#This Row],[ASS.INIZIALI]]</f>
        <v>307</v>
      </c>
      <c r="K1891" t="s">
        <v>20</v>
      </c>
      <c r="M1891" s="6">
        <f>ROUNDDOWN(IF(Tabella1[[#This Row],[DOPPIO OPERATORE '[SI/NO']]]="SI",Tabella1[[#This Row],[DIFFERENZA]]/2,Tabella1[[#This Row],[DIFFERENZA]]),0)</f>
        <v>307</v>
      </c>
      <c r="O1891" s="6">
        <f>Tabella1[[#This Row],[DIFFERENZA EFFETTIVA SE DOPPIO OPERATORE]]-Tabella1[[#This Row],[SCARTI]]</f>
        <v>307</v>
      </c>
      <c r="P1891" s="4">
        <v>0.33333333333333331</v>
      </c>
      <c r="Q1891" s="4">
        <v>0.36805555555555558</v>
      </c>
      <c r="R1891" s="5">
        <f>Tabella1[[#This Row],[ORA FINE MATTINA]]-Tabella1[[#This Row],[ORA INIZIO MATTINA]]</f>
        <v>3.4722222222222265E-2</v>
      </c>
      <c r="S1891" s="4"/>
      <c r="T1891" s="4"/>
      <c r="U1891" s="5">
        <f>Tabella1[[#This Row],[ORA FINE POMERIGGIO]]-Tabella1[[#This Row],[ORA INIZIO POMERIGGIO]]</f>
        <v>0</v>
      </c>
      <c r="V1891" s="5">
        <f>Tabella1[[#This Row],[TOT. TEMPO POMERIGGIO]]+Tabella1[[#This Row],[TOT. TEMPO MATTINA]]</f>
        <v>3.4722222222222265E-2</v>
      </c>
      <c r="W1891" s="7">
        <f>((HOUR(Tabella1[[#This Row],[TOT. ORE]])*60)+MINUTE(Tabella1[[#This Row],[TOT. ORE]]))</f>
        <v>50</v>
      </c>
      <c r="Y1891" s="6">
        <f>Tabella1[[#This Row],[TOT. MINUTI]]-Tabella1[[#This Row],[FERMO MACCHINA]]</f>
        <v>50</v>
      </c>
      <c r="Z1891" s="6">
        <f>ROUNDDOWN(Tabella1[[#This Row],[DIFFERENZA EFFETTIVA - SCARTI]]/Tabella1[[#This Row],[TEMPO EFFETTIVO]]*60,0)</f>
        <v>368</v>
      </c>
    </row>
    <row r="1892" spans="1:27" x14ac:dyDescent="0.25">
      <c r="A1892" s="1">
        <v>44840</v>
      </c>
      <c r="B1892">
        <v>31</v>
      </c>
      <c r="C1892" s="6" t="str">
        <f>VLOOKUP(Tabella1[[#This Row],[COD. OPERATORE]],Tabella3[],2,FALSE)</f>
        <v>MARISTELLA</v>
      </c>
      <c r="D1892" t="s">
        <v>16</v>
      </c>
      <c r="E1892" t="s">
        <v>26</v>
      </c>
      <c r="F1892">
        <v>6</v>
      </c>
      <c r="G1892" s="6" t="str">
        <f>VLOOKUP(Tabella1[[#This Row],[COD. MACCHINA]],Tabella35[],2,FALSE)</f>
        <v>MSA matr.4319</v>
      </c>
      <c r="H1892">
        <v>651658</v>
      </c>
      <c r="I1892">
        <v>652368</v>
      </c>
      <c r="J1892" s="6">
        <f>Tabella1[[#This Row],[ASS. FINALI]]-Tabella1[[#This Row],[ASS.INIZIALI]]</f>
        <v>710</v>
      </c>
      <c r="K1892" t="s">
        <v>20</v>
      </c>
      <c r="M1892" s="6">
        <f>ROUNDDOWN(IF(Tabella1[[#This Row],[DOPPIO OPERATORE '[SI/NO']]]="SI",Tabella1[[#This Row],[DIFFERENZA]]/2,Tabella1[[#This Row],[DIFFERENZA]]),0)</f>
        <v>710</v>
      </c>
      <c r="O1892" s="6">
        <f>Tabella1[[#This Row],[DIFFERENZA EFFETTIVA SE DOPPIO OPERATORE]]-Tabella1[[#This Row],[SCARTI]]</f>
        <v>710</v>
      </c>
      <c r="P1892" s="4">
        <v>0.61111111111111105</v>
      </c>
      <c r="Q1892" s="4">
        <v>0.72916666666666663</v>
      </c>
      <c r="R1892" s="5">
        <f>Tabella1[[#This Row],[ORA FINE MATTINA]]-Tabella1[[#This Row],[ORA INIZIO MATTINA]]</f>
        <v>0.11805555555555558</v>
      </c>
      <c r="S1892" s="4"/>
      <c r="T1892" s="4"/>
      <c r="U1892" s="5">
        <f>Tabella1[[#This Row],[ORA FINE POMERIGGIO]]-Tabella1[[#This Row],[ORA INIZIO POMERIGGIO]]</f>
        <v>0</v>
      </c>
      <c r="V1892" s="5">
        <f>Tabella1[[#This Row],[TOT. TEMPO POMERIGGIO]]+Tabella1[[#This Row],[TOT. TEMPO MATTINA]]</f>
        <v>0.11805555555555558</v>
      </c>
      <c r="W1892" s="7">
        <f>((HOUR(Tabella1[[#This Row],[TOT. ORE]])*60)+MINUTE(Tabella1[[#This Row],[TOT. ORE]]))</f>
        <v>170</v>
      </c>
      <c r="Y1892" s="6">
        <f>Tabella1[[#This Row],[TOT. MINUTI]]-Tabella1[[#This Row],[FERMO MACCHINA]]</f>
        <v>170</v>
      </c>
      <c r="Z1892" s="6">
        <f>ROUNDDOWN(Tabella1[[#This Row],[DIFFERENZA EFFETTIVA - SCARTI]]/Tabella1[[#This Row],[TEMPO EFFETTIVO]]*60,0)</f>
        <v>250</v>
      </c>
    </row>
    <row r="1893" spans="1:27" x14ac:dyDescent="0.25">
      <c r="A1893" s="1">
        <v>44841</v>
      </c>
      <c r="B1893">
        <v>31</v>
      </c>
      <c r="C1893" s="6" t="str">
        <f>VLOOKUP(Tabella1[[#This Row],[COD. OPERATORE]],Tabella3[],2,FALSE)</f>
        <v>MARISTELLA</v>
      </c>
      <c r="D1893" t="s">
        <v>16</v>
      </c>
      <c r="E1893" t="s">
        <v>280</v>
      </c>
      <c r="F1893">
        <v>8</v>
      </c>
      <c r="G1893" s="6" t="str">
        <f>VLOOKUP(Tabella1[[#This Row],[COD. MACCHINA]],Tabella35[],2,FALSE)</f>
        <v>MONTAGGIO RUOTE</v>
      </c>
      <c r="H1893">
        <v>0</v>
      </c>
      <c r="I1893">
        <v>1250</v>
      </c>
      <c r="J1893" s="6">
        <f>Tabella1[[#This Row],[ASS. FINALI]]-Tabella1[[#This Row],[ASS.INIZIALI]]</f>
        <v>1250</v>
      </c>
      <c r="K1893" t="s">
        <v>20</v>
      </c>
      <c r="M1893" s="6">
        <f>ROUNDDOWN(IF(Tabella1[[#This Row],[DOPPIO OPERATORE '[SI/NO']]]="SI",Tabella1[[#This Row],[DIFFERENZA]]/2,Tabella1[[#This Row],[DIFFERENZA]]),0)</f>
        <v>1250</v>
      </c>
      <c r="O1893" s="6">
        <f>Tabella1[[#This Row],[DIFFERENZA EFFETTIVA SE DOPPIO OPERATORE]]-Tabella1[[#This Row],[SCARTI]]</f>
        <v>1250</v>
      </c>
      <c r="P1893" s="4">
        <v>0.36805555555555558</v>
      </c>
      <c r="Q1893" s="4">
        <v>0.5</v>
      </c>
      <c r="R1893" s="5">
        <f>Tabella1[[#This Row],[ORA FINE MATTINA]]-Tabella1[[#This Row],[ORA INIZIO MATTINA]]</f>
        <v>0.13194444444444442</v>
      </c>
      <c r="S1893" s="4">
        <v>0.5625</v>
      </c>
      <c r="T1893" s="4">
        <v>0.59027777777777779</v>
      </c>
      <c r="U1893" s="5">
        <f>Tabella1[[#This Row],[ORA FINE POMERIGGIO]]-Tabella1[[#This Row],[ORA INIZIO POMERIGGIO]]</f>
        <v>2.777777777777779E-2</v>
      </c>
      <c r="V1893" s="5">
        <f>Tabella1[[#This Row],[TOT. TEMPO POMERIGGIO]]+Tabella1[[#This Row],[TOT. TEMPO MATTINA]]</f>
        <v>0.15972222222222221</v>
      </c>
      <c r="W1893" s="7">
        <f>((HOUR(Tabella1[[#This Row],[TOT. ORE]])*60)+MINUTE(Tabella1[[#This Row],[TOT. ORE]]))</f>
        <v>230</v>
      </c>
      <c r="Y1893" s="6">
        <f>Tabella1[[#This Row],[TOT. MINUTI]]-Tabella1[[#This Row],[FERMO MACCHINA]]</f>
        <v>230</v>
      </c>
      <c r="Z1893" s="6">
        <f>ROUNDDOWN(Tabella1[[#This Row],[DIFFERENZA EFFETTIVA - SCARTI]]/Tabella1[[#This Row],[TEMPO EFFETTIVO]]*60,0)</f>
        <v>326</v>
      </c>
    </row>
    <row r="1894" spans="1:27" x14ac:dyDescent="0.25">
      <c r="A1894" s="1">
        <v>44838</v>
      </c>
      <c r="B1894">
        <v>33</v>
      </c>
      <c r="C1894" s="6" t="str">
        <f>VLOOKUP(Tabella1[[#This Row],[COD. OPERATORE]],Tabella3[],2,FALSE)</f>
        <v>KETTY</v>
      </c>
      <c r="D1894" t="s">
        <v>165</v>
      </c>
      <c r="E1894" t="s">
        <v>564</v>
      </c>
      <c r="F1894" t="s">
        <v>64</v>
      </c>
      <c r="G1894" s="6" t="str">
        <f>VLOOKUP(Tabella1[[#This Row],[COD. MACCHINA]],Tabella35[],2,FALSE)</f>
        <v>MANUALE</v>
      </c>
      <c r="H1894">
        <v>500</v>
      </c>
      <c r="I1894">
        <v>1000</v>
      </c>
      <c r="J1894" s="6">
        <f>Tabella1[[#This Row],[ASS. FINALI]]-Tabella1[[#This Row],[ASS.INIZIALI]]</f>
        <v>500</v>
      </c>
      <c r="K1894" t="s">
        <v>20</v>
      </c>
      <c r="M1894" s="6">
        <f>ROUNDDOWN(IF(Tabella1[[#This Row],[DOPPIO OPERATORE '[SI/NO']]]="SI",Tabella1[[#This Row],[DIFFERENZA]]/2,Tabella1[[#This Row],[DIFFERENZA]]),0)</f>
        <v>500</v>
      </c>
      <c r="O1894" s="6">
        <f>Tabella1[[#This Row],[DIFFERENZA EFFETTIVA SE DOPPIO OPERATORE]]-Tabella1[[#This Row],[SCARTI]]</f>
        <v>500</v>
      </c>
      <c r="P1894" s="4">
        <v>0.40625</v>
      </c>
      <c r="Q1894" s="4">
        <v>0.5</v>
      </c>
      <c r="R1894" s="5">
        <f>Tabella1[[#This Row],[ORA FINE MATTINA]]-Tabella1[[#This Row],[ORA INIZIO MATTINA]]</f>
        <v>9.375E-2</v>
      </c>
      <c r="S1894" s="4">
        <v>0.5625</v>
      </c>
      <c r="T1894" s="4">
        <v>0.72569444444444453</v>
      </c>
      <c r="U1894" s="5">
        <f>Tabella1[[#This Row],[ORA FINE POMERIGGIO]]-Tabella1[[#This Row],[ORA INIZIO POMERIGGIO]]</f>
        <v>0.16319444444444453</v>
      </c>
      <c r="V1894" s="5">
        <f>Tabella1[[#This Row],[TOT. TEMPO POMERIGGIO]]+Tabella1[[#This Row],[TOT. TEMPO MATTINA]]</f>
        <v>0.25694444444444453</v>
      </c>
      <c r="W1894" s="7">
        <f>((HOUR(Tabella1[[#This Row],[TOT. ORE]])*60)+MINUTE(Tabella1[[#This Row],[TOT. ORE]]))</f>
        <v>370</v>
      </c>
      <c r="Y1894" s="6">
        <f>Tabella1[[#This Row],[TOT. MINUTI]]-Tabella1[[#This Row],[FERMO MACCHINA]]</f>
        <v>370</v>
      </c>
      <c r="Z1894" s="6">
        <f>ROUNDDOWN(Tabella1[[#This Row],[DIFFERENZA EFFETTIVA - SCARTI]]/Tabella1[[#This Row],[TEMPO EFFETTIVO]]*60,0)</f>
        <v>81</v>
      </c>
      <c r="AA1894" t="s">
        <v>66</v>
      </c>
    </row>
    <row r="1895" spans="1:27" x14ac:dyDescent="0.25">
      <c r="A1895" s="1">
        <v>44841</v>
      </c>
      <c r="B1895">
        <v>33</v>
      </c>
      <c r="C1895" s="6" t="str">
        <f>VLOOKUP(Tabella1[[#This Row],[COD. OPERATORE]],Tabella3[],2,FALSE)</f>
        <v>KETTY</v>
      </c>
      <c r="D1895" t="s">
        <v>56</v>
      </c>
      <c r="E1895" t="s">
        <v>570</v>
      </c>
      <c r="F1895">
        <v>1</v>
      </c>
      <c r="G1895" s="6" t="str">
        <f>VLOOKUP(Tabella1[[#This Row],[COD. MACCHINA]],Tabella35[],2,FALSE)</f>
        <v>TRAPANO A COLONNA</v>
      </c>
      <c r="H1895">
        <v>0</v>
      </c>
      <c r="I1895">
        <v>150</v>
      </c>
      <c r="J1895" s="6">
        <f>Tabella1[[#This Row],[ASS. FINALI]]-Tabella1[[#This Row],[ASS.INIZIALI]]</f>
        <v>150</v>
      </c>
      <c r="K1895" t="s">
        <v>20</v>
      </c>
      <c r="M1895" s="6">
        <f>ROUNDDOWN(IF(Tabella1[[#This Row],[DOPPIO OPERATORE '[SI/NO']]]="SI",Tabella1[[#This Row],[DIFFERENZA]]/2,Tabella1[[#This Row],[DIFFERENZA]]),0)</f>
        <v>150</v>
      </c>
      <c r="O1895" s="6">
        <f>Tabella1[[#This Row],[DIFFERENZA EFFETTIVA SE DOPPIO OPERATORE]]-Tabella1[[#This Row],[SCARTI]]</f>
        <v>150</v>
      </c>
      <c r="P1895" s="4">
        <v>0.4375</v>
      </c>
      <c r="Q1895" s="4">
        <v>0.5</v>
      </c>
      <c r="R1895" s="5">
        <f>Tabella1[[#This Row],[ORA FINE MATTINA]]-Tabella1[[#This Row],[ORA INIZIO MATTINA]]</f>
        <v>6.25E-2</v>
      </c>
      <c r="S1895" s="4">
        <v>0.5625</v>
      </c>
      <c r="T1895" s="4">
        <v>0.59375</v>
      </c>
      <c r="U1895" s="5">
        <f>Tabella1[[#This Row],[ORA FINE POMERIGGIO]]-Tabella1[[#This Row],[ORA INIZIO POMERIGGIO]]</f>
        <v>3.125E-2</v>
      </c>
      <c r="V1895" s="5">
        <f>Tabella1[[#This Row],[TOT. TEMPO POMERIGGIO]]+Tabella1[[#This Row],[TOT. TEMPO MATTINA]]</f>
        <v>9.375E-2</v>
      </c>
      <c r="W1895" s="7">
        <f>((HOUR(Tabella1[[#This Row],[TOT. ORE]])*60)+MINUTE(Tabella1[[#This Row],[TOT. ORE]]))</f>
        <v>135</v>
      </c>
      <c r="Y1895" s="6">
        <f>Tabella1[[#This Row],[TOT. MINUTI]]-Tabella1[[#This Row],[FERMO MACCHINA]]</f>
        <v>135</v>
      </c>
      <c r="Z1895" s="6">
        <f>ROUNDDOWN(Tabella1[[#This Row],[DIFFERENZA EFFETTIVA - SCARTI]]/Tabella1[[#This Row],[TEMPO EFFETTIVO]]*60,0)</f>
        <v>66</v>
      </c>
      <c r="AA1895" t="s">
        <v>571</v>
      </c>
    </row>
    <row r="1896" spans="1:27" x14ac:dyDescent="0.25">
      <c r="A1896" s="1">
        <v>44841</v>
      </c>
      <c r="B1896">
        <v>33</v>
      </c>
      <c r="C1896" s="6" t="str">
        <f>VLOOKUP(Tabella1[[#This Row],[COD. OPERATORE]],Tabella3[],2,FALSE)</f>
        <v>KETTY</v>
      </c>
      <c r="D1896" t="s">
        <v>56</v>
      </c>
      <c r="E1896" t="s">
        <v>518</v>
      </c>
      <c r="F1896">
        <v>13</v>
      </c>
      <c r="G1896" s="6" t="str">
        <f>VLOOKUP(Tabella1[[#This Row],[COD. MACCHINA]],Tabella35[],2,FALSE)</f>
        <v>MACHINA A CALDO</v>
      </c>
      <c r="H1896">
        <v>0</v>
      </c>
      <c r="I1896">
        <v>150</v>
      </c>
      <c r="J1896" s="6">
        <f>Tabella1[[#This Row],[ASS. FINALI]]-Tabella1[[#This Row],[ASS.INIZIALI]]</f>
        <v>150</v>
      </c>
      <c r="K1896" t="s">
        <v>20</v>
      </c>
      <c r="M1896" s="6">
        <f>ROUNDDOWN(IF(Tabella1[[#This Row],[DOPPIO OPERATORE '[SI/NO']]]="SI",Tabella1[[#This Row],[DIFFERENZA]]/2,Tabella1[[#This Row],[DIFFERENZA]]),0)</f>
        <v>150</v>
      </c>
      <c r="O1896" s="6">
        <f>Tabella1[[#This Row],[DIFFERENZA EFFETTIVA SE DOPPIO OPERATORE]]-Tabella1[[#This Row],[SCARTI]]</f>
        <v>150</v>
      </c>
      <c r="P1896" s="4">
        <v>0.59375</v>
      </c>
      <c r="Q1896" s="4">
        <v>0.70833333333333337</v>
      </c>
      <c r="R1896" s="5">
        <f>Tabella1[[#This Row],[ORA FINE MATTINA]]-Tabella1[[#This Row],[ORA INIZIO MATTINA]]</f>
        <v>0.11458333333333337</v>
      </c>
      <c r="S1896" s="4"/>
      <c r="T1896" s="4"/>
      <c r="U1896" s="5">
        <f>Tabella1[[#This Row],[ORA FINE POMERIGGIO]]-Tabella1[[#This Row],[ORA INIZIO POMERIGGIO]]</f>
        <v>0</v>
      </c>
      <c r="V1896" s="5">
        <f>Tabella1[[#This Row],[TOT. TEMPO POMERIGGIO]]+Tabella1[[#This Row],[TOT. TEMPO MATTINA]]</f>
        <v>0.11458333333333337</v>
      </c>
      <c r="W1896" s="7">
        <f>((HOUR(Tabella1[[#This Row],[TOT. ORE]])*60)+MINUTE(Tabella1[[#This Row],[TOT. ORE]]))</f>
        <v>165</v>
      </c>
      <c r="Y1896" s="6">
        <f>Tabella1[[#This Row],[TOT. MINUTI]]-Tabella1[[#This Row],[FERMO MACCHINA]]</f>
        <v>165</v>
      </c>
      <c r="Z1896" s="6">
        <f>ROUNDDOWN(Tabella1[[#This Row],[DIFFERENZA EFFETTIVA - SCARTI]]/Tabella1[[#This Row],[TEMPO EFFETTIVO]]*60,0)</f>
        <v>54</v>
      </c>
    </row>
    <row r="1897" spans="1:27" x14ac:dyDescent="0.25">
      <c r="A1897" s="1">
        <v>44841</v>
      </c>
      <c r="B1897">
        <v>33</v>
      </c>
      <c r="C1897" s="6" t="str">
        <f>VLOOKUP(Tabella1[[#This Row],[COD. OPERATORE]],Tabella3[],2,FALSE)</f>
        <v>KETTY</v>
      </c>
      <c r="D1897" t="s">
        <v>56</v>
      </c>
      <c r="E1897" t="s">
        <v>518</v>
      </c>
      <c r="F1897">
        <v>1</v>
      </c>
      <c r="G1897" s="6" t="str">
        <f>VLOOKUP(Tabella1[[#This Row],[COD. MACCHINA]],Tabella35[],2,FALSE)</f>
        <v>TRAPANO A COLONNA</v>
      </c>
      <c r="H1897">
        <v>0</v>
      </c>
      <c r="I1897">
        <v>47</v>
      </c>
      <c r="J1897" s="6">
        <f>Tabella1[[#This Row],[ASS. FINALI]]-Tabella1[[#This Row],[ASS.INIZIALI]]</f>
        <v>47</v>
      </c>
      <c r="K1897" t="s">
        <v>20</v>
      </c>
      <c r="M1897" s="6">
        <f>ROUNDDOWN(IF(Tabella1[[#This Row],[DOPPIO OPERATORE '[SI/NO']]]="SI",Tabella1[[#This Row],[DIFFERENZA]]/2,Tabella1[[#This Row],[DIFFERENZA]]),0)</f>
        <v>47</v>
      </c>
      <c r="O1897" s="6">
        <f>Tabella1[[#This Row],[DIFFERENZA EFFETTIVA SE DOPPIO OPERATORE]]-Tabella1[[#This Row],[SCARTI]]</f>
        <v>47</v>
      </c>
      <c r="P1897" s="4">
        <v>0.70833333333333337</v>
      </c>
      <c r="Q1897" s="4">
        <v>0.72916666666666663</v>
      </c>
      <c r="R1897" s="5">
        <f>Tabella1[[#This Row],[ORA FINE MATTINA]]-Tabella1[[#This Row],[ORA INIZIO MATTINA]]</f>
        <v>2.0833333333333259E-2</v>
      </c>
      <c r="S1897" s="4"/>
      <c r="T1897" s="4"/>
      <c r="U1897" s="5">
        <f>Tabella1[[#This Row],[ORA FINE POMERIGGIO]]-Tabella1[[#This Row],[ORA INIZIO POMERIGGIO]]</f>
        <v>0</v>
      </c>
      <c r="V1897" s="5">
        <f>Tabella1[[#This Row],[TOT. TEMPO POMERIGGIO]]+Tabella1[[#This Row],[TOT. TEMPO MATTINA]]</f>
        <v>2.0833333333333259E-2</v>
      </c>
      <c r="W1897" s="7">
        <f>((HOUR(Tabella1[[#This Row],[TOT. ORE]])*60)+MINUTE(Tabella1[[#This Row],[TOT. ORE]]))</f>
        <v>30</v>
      </c>
      <c r="Y1897" s="6">
        <f>Tabella1[[#This Row],[TOT. MINUTI]]-Tabella1[[#This Row],[FERMO MACCHINA]]</f>
        <v>30</v>
      </c>
      <c r="Z1897" s="6">
        <f>ROUNDDOWN(Tabella1[[#This Row],[DIFFERENZA EFFETTIVA - SCARTI]]/Tabella1[[#This Row],[TEMPO EFFETTIVO]]*60,0)</f>
        <v>94</v>
      </c>
      <c r="AA1897" t="s">
        <v>572</v>
      </c>
    </row>
    <row r="1898" spans="1:27" x14ac:dyDescent="0.25">
      <c r="A1898" s="1">
        <v>44842</v>
      </c>
      <c r="B1898">
        <v>33</v>
      </c>
      <c r="C1898" s="6" t="str">
        <f>VLOOKUP(Tabella1[[#This Row],[COD. OPERATORE]],Tabella3[],2,FALSE)</f>
        <v>KETTY</v>
      </c>
      <c r="D1898" t="s">
        <v>56</v>
      </c>
      <c r="E1898" t="s">
        <v>518</v>
      </c>
      <c r="F1898">
        <v>1</v>
      </c>
      <c r="G1898" s="6" t="str">
        <f>VLOOKUP(Tabella1[[#This Row],[COD. MACCHINA]],Tabella35[],2,FALSE)</f>
        <v>TRAPANO A COLONNA</v>
      </c>
      <c r="H1898">
        <v>47</v>
      </c>
      <c r="I1898">
        <v>350</v>
      </c>
      <c r="J1898" s="6">
        <f>Tabella1[[#This Row],[ASS. FINALI]]-Tabella1[[#This Row],[ASS.INIZIALI]]</f>
        <v>303</v>
      </c>
      <c r="K1898" t="s">
        <v>20</v>
      </c>
      <c r="M1898" s="6">
        <f>ROUNDDOWN(IF(Tabella1[[#This Row],[DOPPIO OPERATORE '[SI/NO']]]="SI",Tabella1[[#This Row],[DIFFERENZA]]/2,Tabella1[[#This Row],[DIFFERENZA]]),0)</f>
        <v>303</v>
      </c>
      <c r="O1898" s="6">
        <f>Tabella1[[#This Row],[DIFFERENZA EFFETTIVA SE DOPPIO OPERATORE]]-Tabella1[[#This Row],[SCARTI]]</f>
        <v>303</v>
      </c>
      <c r="P1898" s="4">
        <v>0.33333333333333331</v>
      </c>
      <c r="Q1898" s="4">
        <v>0.3923611111111111</v>
      </c>
      <c r="R1898" s="5">
        <f>Tabella1[[#This Row],[ORA FINE MATTINA]]-Tabella1[[#This Row],[ORA INIZIO MATTINA]]</f>
        <v>5.902777777777779E-2</v>
      </c>
      <c r="S1898" s="4"/>
      <c r="T1898" s="4"/>
      <c r="U1898" s="5">
        <f>Tabella1[[#This Row],[ORA FINE POMERIGGIO]]-Tabella1[[#This Row],[ORA INIZIO POMERIGGIO]]</f>
        <v>0</v>
      </c>
      <c r="V1898" s="5">
        <f>Tabella1[[#This Row],[TOT. TEMPO POMERIGGIO]]+Tabella1[[#This Row],[TOT. TEMPO MATTINA]]</f>
        <v>5.902777777777779E-2</v>
      </c>
      <c r="W1898" s="7">
        <f>((HOUR(Tabella1[[#This Row],[TOT. ORE]])*60)+MINUTE(Tabella1[[#This Row],[TOT. ORE]]))</f>
        <v>85</v>
      </c>
      <c r="Y1898" s="6">
        <f>Tabella1[[#This Row],[TOT. MINUTI]]-Tabella1[[#This Row],[FERMO MACCHINA]]</f>
        <v>85</v>
      </c>
      <c r="Z1898" s="6">
        <f>ROUNDDOWN(Tabella1[[#This Row],[DIFFERENZA EFFETTIVA - SCARTI]]/Tabella1[[#This Row],[TEMPO EFFETTIVO]]*60,0)</f>
        <v>213</v>
      </c>
      <c r="AA1898" t="s">
        <v>572</v>
      </c>
    </row>
    <row r="1899" spans="1:27" x14ac:dyDescent="0.25">
      <c r="A1899" s="1">
        <v>44842</v>
      </c>
      <c r="B1899">
        <v>33</v>
      </c>
      <c r="C1899" s="6" t="str">
        <f>VLOOKUP(Tabella1[[#This Row],[COD. OPERATORE]],Tabella3[],2,FALSE)</f>
        <v>KETTY</v>
      </c>
      <c r="D1899" t="s">
        <v>56</v>
      </c>
      <c r="E1899" t="s">
        <v>518</v>
      </c>
      <c r="F1899">
        <v>1</v>
      </c>
      <c r="G1899" s="6" t="str">
        <f>VLOOKUP(Tabella1[[#This Row],[COD. MACCHINA]],Tabella35[],2,FALSE)</f>
        <v>TRAPANO A COLONNA</v>
      </c>
      <c r="H1899">
        <v>0</v>
      </c>
      <c r="I1899">
        <v>350</v>
      </c>
      <c r="J1899" s="6">
        <f>Tabella1[[#This Row],[ASS. FINALI]]-Tabella1[[#This Row],[ASS.INIZIALI]]</f>
        <v>350</v>
      </c>
      <c r="K1899" t="s">
        <v>20</v>
      </c>
      <c r="M1899" s="6">
        <f>ROUNDDOWN(IF(Tabella1[[#This Row],[DOPPIO OPERATORE '[SI/NO']]]="SI",Tabella1[[#This Row],[DIFFERENZA]]/2,Tabella1[[#This Row],[DIFFERENZA]]),0)</f>
        <v>350</v>
      </c>
      <c r="O1899" s="6">
        <f>Tabella1[[#This Row],[DIFFERENZA EFFETTIVA SE DOPPIO OPERATORE]]-Tabella1[[#This Row],[SCARTI]]</f>
        <v>350</v>
      </c>
      <c r="P1899" s="4">
        <v>0.3923611111111111</v>
      </c>
      <c r="Q1899" s="4">
        <v>0.46875</v>
      </c>
      <c r="R1899" s="5">
        <f>Tabella1[[#This Row],[ORA FINE MATTINA]]-Tabella1[[#This Row],[ORA INIZIO MATTINA]]</f>
        <v>7.6388888888888895E-2</v>
      </c>
      <c r="S1899" s="4"/>
      <c r="T1899" s="4"/>
      <c r="U1899" s="5">
        <f>Tabella1[[#This Row],[ORA FINE POMERIGGIO]]-Tabella1[[#This Row],[ORA INIZIO POMERIGGIO]]</f>
        <v>0</v>
      </c>
      <c r="V1899" s="5">
        <f>Tabella1[[#This Row],[TOT. TEMPO POMERIGGIO]]+Tabella1[[#This Row],[TOT. TEMPO MATTINA]]</f>
        <v>7.6388888888888895E-2</v>
      </c>
      <c r="W1899" s="7">
        <f>((HOUR(Tabella1[[#This Row],[TOT. ORE]])*60)+MINUTE(Tabella1[[#This Row],[TOT. ORE]]))</f>
        <v>110</v>
      </c>
      <c r="Y1899" s="6">
        <f>Tabella1[[#This Row],[TOT. MINUTI]]-Tabella1[[#This Row],[FERMO MACCHINA]]</f>
        <v>110</v>
      </c>
      <c r="Z1899" s="6">
        <f>ROUNDDOWN(Tabella1[[#This Row],[DIFFERENZA EFFETTIVA - SCARTI]]/Tabella1[[#This Row],[TEMPO EFFETTIVO]]*60,0)</f>
        <v>190</v>
      </c>
    </row>
    <row r="1900" spans="1:27" x14ac:dyDescent="0.25">
      <c r="A1900" s="1">
        <v>44842</v>
      </c>
      <c r="B1900">
        <v>33</v>
      </c>
      <c r="C1900" s="6" t="str">
        <f>VLOOKUP(Tabella1[[#This Row],[COD. OPERATORE]],Tabella3[],2,FALSE)</f>
        <v>KETTY</v>
      </c>
      <c r="D1900" t="s">
        <v>56</v>
      </c>
      <c r="E1900" t="s">
        <v>518</v>
      </c>
      <c r="F1900">
        <v>13</v>
      </c>
      <c r="G1900" s="6" t="str">
        <f>VLOOKUP(Tabella1[[#This Row],[COD. MACCHINA]],Tabella35[],2,FALSE)</f>
        <v>MACHINA A CALDO</v>
      </c>
      <c r="H1900">
        <v>0</v>
      </c>
      <c r="I1900">
        <v>50</v>
      </c>
      <c r="J1900" s="6">
        <f>Tabella1[[#This Row],[ASS. FINALI]]-Tabella1[[#This Row],[ASS.INIZIALI]]</f>
        <v>50</v>
      </c>
      <c r="K1900" t="s">
        <v>20</v>
      </c>
      <c r="M1900" s="6">
        <f>ROUNDDOWN(IF(Tabella1[[#This Row],[DOPPIO OPERATORE '[SI/NO']]]="SI",Tabella1[[#This Row],[DIFFERENZA]]/2,Tabella1[[#This Row],[DIFFERENZA]]),0)</f>
        <v>50</v>
      </c>
      <c r="O1900" s="6">
        <f>Tabella1[[#This Row],[DIFFERENZA EFFETTIVA SE DOPPIO OPERATORE]]-Tabella1[[#This Row],[SCARTI]]</f>
        <v>50</v>
      </c>
      <c r="P1900" s="4">
        <v>0.46875</v>
      </c>
      <c r="Q1900" s="4">
        <v>0.5</v>
      </c>
      <c r="R1900" s="5">
        <f>Tabella1[[#This Row],[ORA FINE MATTINA]]-Tabella1[[#This Row],[ORA INIZIO MATTINA]]</f>
        <v>3.125E-2</v>
      </c>
      <c r="S1900" s="4"/>
      <c r="T1900" s="4"/>
      <c r="U1900" s="5">
        <f>Tabella1[[#This Row],[ORA FINE POMERIGGIO]]-Tabella1[[#This Row],[ORA INIZIO POMERIGGIO]]</f>
        <v>0</v>
      </c>
      <c r="V1900" s="5">
        <f>Tabella1[[#This Row],[TOT. TEMPO POMERIGGIO]]+Tabella1[[#This Row],[TOT. TEMPO MATTINA]]</f>
        <v>3.125E-2</v>
      </c>
      <c r="W1900" s="7">
        <f>((HOUR(Tabella1[[#This Row],[TOT. ORE]])*60)+MINUTE(Tabella1[[#This Row],[TOT. ORE]]))</f>
        <v>45</v>
      </c>
      <c r="Y1900" s="6">
        <f>Tabella1[[#This Row],[TOT. MINUTI]]-Tabella1[[#This Row],[FERMO MACCHINA]]</f>
        <v>45</v>
      </c>
      <c r="Z1900" s="6">
        <f>ROUNDDOWN(Tabella1[[#This Row],[DIFFERENZA EFFETTIVA - SCARTI]]/Tabella1[[#This Row],[TEMPO EFFETTIVO]]*60,0)</f>
        <v>66</v>
      </c>
    </row>
    <row r="1901" spans="1:27" x14ac:dyDescent="0.25">
      <c r="A1901" s="1">
        <v>44844</v>
      </c>
      <c r="B1901">
        <v>33</v>
      </c>
      <c r="C1901" s="6" t="str">
        <f>VLOOKUP(Tabella1[[#This Row],[COD. OPERATORE]],Tabella3[],2,FALSE)</f>
        <v>KETTY</v>
      </c>
      <c r="D1901" t="s">
        <v>56</v>
      </c>
      <c r="E1901" t="s">
        <v>518</v>
      </c>
      <c r="F1901">
        <v>13</v>
      </c>
      <c r="G1901" s="6" t="str">
        <f>VLOOKUP(Tabella1[[#This Row],[COD. MACCHINA]],Tabella35[],2,FALSE)</f>
        <v>MACHINA A CALDO</v>
      </c>
      <c r="H1901">
        <v>50</v>
      </c>
      <c r="I1901">
        <v>350</v>
      </c>
      <c r="J1901" s="6">
        <f>Tabella1[[#This Row],[ASS. FINALI]]-Tabella1[[#This Row],[ASS.INIZIALI]]</f>
        <v>300</v>
      </c>
      <c r="K1901" t="s">
        <v>20</v>
      </c>
      <c r="M1901" s="6">
        <f>ROUNDDOWN(IF(Tabella1[[#This Row],[DOPPIO OPERATORE '[SI/NO']]]="SI",Tabella1[[#This Row],[DIFFERENZA]]/2,Tabella1[[#This Row],[DIFFERENZA]]),0)</f>
        <v>300</v>
      </c>
      <c r="O1901" s="6">
        <f>Tabella1[[#This Row],[DIFFERENZA EFFETTIVA SE DOPPIO OPERATORE]]-Tabella1[[#This Row],[SCARTI]]</f>
        <v>300</v>
      </c>
      <c r="P1901" s="4">
        <v>0.375</v>
      </c>
      <c r="Q1901" s="4">
        <v>0.5</v>
      </c>
      <c r="R1901" s="5">
        <f>Tabella1[[#This Row],[ORA FINE MATTINA]]-Tabella1[[#This Row],[ORA INIZIO MATTINA]]</f>
        <v>0.125</v>
      </c>
      <c r="S1901" s="4">
        <v>0.54166666666666663</v>
      </c>
      <c r="T1901" s="4">
        <v>0.58333333333333337</v>
      </c>
      <c r="U1901" s="5">
        <f>Tabella1[[#This Row],[ORA FINE POMERIGGIO]]-Tabella1[[#This Row],[ORA INIZIO POMERIGGIO]]</f>
        <v>4.1666666666666741E-2</v>
      </c>
      <c r="V1901" s="5">
        <f>Tabella1[[#This Row],[TOT. TEMPO POMERIGGIO]]+Tabella1[[#This Row],[TOT. TEMPO MATTINA]]</f>
        <v>0.16666666666666674</v>
      </c>
      <c r="W1901" s="7">
        <f>((HOUR(Tabella1[[#This Row],[TOT. ORE]])*60)+MINUTE(Tabella1[[#This Row],[TOT. ORE]]))</f>
        <v>240</v>
      </c>
      <c r="Y1901" s="6">
        <f>Tabella1[[#This Row],[TOT. MINUTI]]-Tabella1[[#This Row],[FERMO MACCHINA]]</f>
        <v>240</v>
      </c>
      <c r="Z1901" s="6">
        <f>ROUNDDOWN(Tabella1[[#This Row],[DIFFERENZA EFFETTIVA - SCARTI]]/Tabella1[[#This Row],[TEMPO EFFETTIVO]]*60,0)</f>
        <v>75</v>
      </c>
    </row>
    <row r="1902" spans="1:27" x14ac:dyDescent="0.25">
      <c r="A1902" s="1">
        <v>44844</v>
      </c>
      <c r="B1902">
        <v>1</v>
      </c>
      <c r="C1902" s="6" t="str">
        <f>VLOOKUP(Tabella1[[#This Row],[COD. OPERATORE]],Tabella3[],2,FALSE)</f>
        <v>ROBY</v>
      </c>
      <c r="D1902" t="s">
        <v>56</v>
      </c>
      <c r="E1902" t="s">
        <v>246</v>
      </c>
      <c r="F1902" t="s">
        <v>64</v>
      </c>
      <c r="G1902" s="6" t="str">
        <f>VLOOKUP(Tabella1[[#This Row],[COD. MACCHINA]],Tabella35[],2,FALSE)</f>
        <v>MANUALE</v>
      </c>
      <c r="H1902">
        <v>0</v>
      </c>
      <c r="I1902">
        <v>520</v>
      </c>
      <c r="J1902" s="6">
        <f>Tabella1[[#This Row],[ASS. FINALI]]-Tabella1[[#This Row],[ASS.INIZIALI]]</f>
        <v>520</v>
      </c>
      <c r="K1902" t="s">
        <v>20</v>
      </c>
      <c r="M1902" s="6">
        <f>ROUNDDOWN(IF(Tabella1[[#This Row],[DOPPIO OPERATORE '[SI/NO']]]="SI",Tabella1[[#This Row],[DIFFERENZA]]/2,Tabella1[[#This Row],[DIFFERENZA]]),0)</f>
        <v>520</v>
      </c>
      <c r="O1902" s="6">
        <f>Tabella1[[#This Row],[DIFFERENZA EFFETTIVA SE DOPPIO OPERATORE]]-Tabella1[[#This Row],[SCARTI]]</f>
        <v>520</v>
      </c>
      <c r="P1902" s="4">
        <v>0.33333333333333331</v>
      </c>
      <c r="Q1902" s="4">
        <v>0.5</v>
      </c>
      <c r="R1902" s="5">
        <f>Tabella1[[#This Row],[ORA FINE MATTINA]]-Tabella1[[#This Row],[ORA INIZIO MATTINA]]</f>
        <v>0.16666666666666669</v>
      </c>
      <c r="S1902" s="4">
        <v>0.54166666666666663</v>
      </c>
      <c r="T1902" s="4">
        <v>0.56944444444444442</v>
      </c>
      <c r="U1902" s="5">
        <f>Tabella1[[#This Row],[ORA FINE POMERIGGIO]]-Tabella1[[#This Row],[ORA INIZIO POMERIGGIO]]</f>
        <v>2.777777777777779E-2</v>
      </c>
      <c r="V1902" s="5">
        <f>Tabella1[[#This Row],[TOT. TEMPO POMERIGGIO]]+Tabella1[[#This Row],[TOT. TEMPO MATTINA]]</f>
        <v>0.19444444444444448</v>
      </c>
      <c r="W1902" s="7">
        <f>((HOUR(Tabella1[[#This Row],[TOT. ORE]])*60)+MINUTE(Tabella1[[#This Row],[TOT. ORE]]))</f>
        <v>280</v>
      </c>
      <c r="Y1902" s="6">
        <f>Tabella1[[#This Row],[TOT. MINUTI]]-Tabella1[[#This Row],[FERMO MACCHINA]]</f>
        <v>280</v>
      </c>
      <c r="Z1902" s="6">
        <f>ROUNDDOWN(Tabella1[[#This Row],[DIFFERENZA EFFETTIVA - SCARTI]]/Tabella1[[#This Row],[TEMPO EFFETTIVO]]*60,0)</f>
        <v>111</v>
      </c>
    </row>
    <row r="1903" spans="1:27" x14ac:dyDescent="0.25">
      <c r="A1903" s="1">
        <v>44844</v>
      </c>
      <c r="B1903">
        <v>1</v>
      </c>
      <c r="C1903" s="6" t="str">
        <f>VLOOKUP(Tabella1[[#This Row],[COD. OPERATORE]],Tabella3[],2,FALSE)</f>
        <v>ROBY</v>
      </c>
      <c r="D1903" t="s">
        <v>534</v>
      </c>
      <c r="E1903" t="s">
        <v>573</v>
      </c>
      <c r="F1903">
        <v>17</v>
      </c>
      <c r="G1903" s="6" t="str">
        <f>VLOOKUP(Tabella1[[#This Row],[COD. MACCHINA]],Tabella35[],2,FALSE)</f>
        <v>PRESSA RUOTE D.50</v>
      </c>
      <c r="H1903">
        <v>0</v>
      </c>
      <c r="I1903">
        <v>475</v>
      </c>
      <c r="J1903" s="6">
        <f>Tabella1[[#This Row],[ASS. FINALI]]-Tabella1[[#This Row],[ASS.INIZIALI]]</f>
        <v>475</v>
      </c>
      <c r="K1903" t="s">
        <v>20</v>
      </c>
      <c r="M1903" s="6">
        <f>ROUNDDOWN(IF(Tabella1[[#This Row],[DOPPIO OPERATORE '[SI/NO']]]="SI",Tabella1[[#This Row],[DIFFERENZA]]/2,Tabella1[[#This Row],[DIFFERENZA]]),0)</f>
        <v>475</v>
      </c>
      <c r="O1903" s="6">
        <f>Tabella1[[#This Row],[DIFFERENZA EFFETTIVA SE DOPPIO OPERATORE]]-Tabella1[[#This Row],[SCARTI]]</f>
        <v>475</v>
      </c>
      <c r="P1903" s="4">
        <v>0.56944444444444442</v>
      </c>
      <c r="Q1903" s="4">
        <v>0.72916666666666663</v>
      </c>
      <c r="R1903" s="5">
        <f>Tabella1[[#This Row],[ORA FINE MATTINA]]-Tabella1[[#This Row],[ORA INIZIO MATTINA]]</f>
        <v>0.15972222222222221</v>
      </c>
      <c r="S1903" s="4"/>
      <c r="T1903" s="4"/>
      <c r="U1903" s="5">
        <f>Tabella1[[#This Row],[ORA FINE POMERIGGIO]]-Tabella1[[#This Row],[ORA INIZIO POMERIGGIO]]</f>
        <v>0</v>
      </c>
      <c r="V1903" s="5">
        <f>Tabella1[[#This Row],[TOT. TEMPO POMERIGGIO]]+Tabella1[[#This Row],[TOT. TEMPO MATTINA]]</f>
        <v>0.15972222222222221</v>
      </c>
      <c r="W1903" s="7">
        <f>((HOUR(Tabella1[[#This Row],[TOT. ORE]])*60)+MINUTE(Tabella1[[#This Row],[TOT. ORE]]))</f>
        <v>230</v>
      </c>
      <c r="Y1903" s="6">
        <f>Tabella1[[#This Row],[TOT. MINUTI]]-Tabella1[[#This Row],[FERMO MACCHINA]]</f>
        <v>230</v>
      </c>
      <c r="Z1903" s="6">
        <f>ROUNDDOWN(Tabella1[[#This Row],[DIFFERENZA EFFETTIVA - SCARTI]]/Tabella1[[#This Row],[TEMPO EFFETTIVO]]*60,0)</f>
        <v>123</v>
      </c>
      <c r="AA1903" t="s">
        <v>574</v>
      </c>
    </row>
    <row r="1904" spans="1:27" x14ac:dyDescent="0.25">
      <c r="A1904" s="1">
        <v>44845</v>
      </c>
      <c r="B1904">
        <v>1</v>
      </c>
      <c r="C1904" s="6" t="str">
        <f>VLOOKUP(Tabella1[[#This Row],[COD. OPERATORE]],Tabella3[],2,FALSE)</f>
        <v>ROBY</v>
      </c>
      <c r="D1904" t="s">
        <v>534</v>
      </c>
      <c r="E1904" t="s">
        <v>573</v>
      </c>
      <c r="F1904">
        <v>17</v>
      </c>
      <c r="G1904" s="6" t="str">
        <f>VLOOKUP(Tabella1[[#This Row],[COD. MACCHINA]],Tabella35[],2,FALSE)</f>
        <v>PRESSA RUOTE D.50</v>
      </c>
      <c r="H1904">
        <v>475</v>
      </c>
      <c r="I1904">
        <v>1000</v>
      </c>
      <c r="J1904" s="6">
        <f>Tabella1[[#This Row],[ASS. FINALI]]-Tabella1[[#This Row],[ASS.INIZIALI]]</f>
        <v>525</v>
      </c>
      <c r="K1904" t="s">
        <v>20</v>
      </c>
      <c r="M1904" s="6">
        <f>ROUNDDOWN(IF(Tabella1[[#This Row],[DOPPIO OPERATORE '[SI/NO']]]="SI",Tabella1[[#This Row],[DIFFERENZA]]/2,Tabella1[[#This Row],[DIFFERENZA]]),0)</f>
        <v>525</v>
      </c>
      <c r="O1904" s="6">
        <f>Tabella1[[#This Row],[DIFFERENZA EFFETTIVA SE DOPPIO OPERATORE]]-Tabella1[[#This Row],[SCARTI]]</f>
        <v>525</v>
      </c>
      <c r="P1904" s="4">
        <v>0.3125</v>
      </c>
      <c r="Q1904" s="4">
        <v>0.5</v>
      </c>
      <c r="R1904" s="5">
        <f>Tabella1[[#This Row],[ORA FINE MATTINA]]-Tabella1[[#This Row],[ORA INIZIO MATTINA]]</f>
        <v>0.1875</v>
      </c>
      <c r="S1904" s="4"/>
      <c r="T1904" s="4"/>
      <c r="U1904" s="5">
        <f>Tabella1[[#This Row],[ORA FINE POMERIGGIO]]-Tabella1[[#This Row],[ORA INIZIO POMERIGGIO]]</f>
        <v>0</v>
      </c>
      <c r="V1904" s="5">
        <f>Tabella1[[#This Row],[TOT. TEMPO POMERIGGIO]]+Tabella1[[#This Row],[TOT. TEMPO MATTINA]]</f>
        <v>0.1875</v>
      </c>
      <c r="W1904" s="7">
        <f>((HOUR(Tabella1[[#This Row],[TOT. ORE]])*60)+MINUTE(Tabella1[[#This Row],[TOT. ORE]]))</f>
        <v>270</v>
      </c>
      <c r="Y1904" s="6">
        <f>Tabella1[[#This Row],[TOT. MINUTI]]-Tabella1[[#This Row],[FERMO MACCHINA]]</f>
        <v>270</v>
      </c>
      <c r="Z1904" s="6">
        <f>ROUNDDOWN(Tabella1[[#This Row],[DIFFERENZA EFFETTIVA - SCARTI]]/Tabella1[[#This Row],[TEMPO EFFETTIVO]]*60,0)</f>
        <v>116</v>
      </c>
      <c r="AA1904" t="s">
        <v>575</v>
      </c>
    </row>
    <row r="1905" spans="1:27" x14ac:dyDescent="0.25">
      <c r="A1905" s="1">
        <v>44845</v>
      </c>
      <c r="B1905">
        <v>1</v>
      </c>
      <c r="C1905" s="6" t="str">
        <f>VLOOKUP(Tabella1[[#This Row],[COD. OPERATORE]],Tabella3[],2,FALSE)</f>
        <v>ROBY</v>
      </c>
      <c r="D1905" t="s">
        <v>56</v>
      </c>
      <c r="E1905" t="s">
        <v>518</v>
      </c>
      <c r="F1905">
        <v>1</v>
      </c>
      <c r="G1905" s="6" t="str">
        <f>VLOOKUP(Tabella1[[#This Row],[COD. MACCHINA]],Tabella35[],2,FALSE)</f>
        <v>TRAPANO A COLONNA</v>
      </c>
      <c r="H1905">
        <v>0</v>
      </c>
      <c r="I1905">
        <v>315</v>
      </c>
      <c r="J1905" s="6">
        <f>Tabella1[[#This Row],[ASS. FINALI]]-Tabella1[[#This Row],[ASS.INIZIALI]]</f>
        <v>315</v>
      </c>
      <c r="K1905" t="s">
        <v>20</v>
      </c>
      <c r="M1905" s="6">
        <f>ROUNDDOWN(IF(Tabella1[[#This Row],[DOPPIO OPERATORE '[SI/NO']]]="SI",Tabella1[[#This Row],[DIFFERENZA]]/2,Tabella1[[#This Row],[DIFFERENZA]]),0)</f>
        <v>315</v>
      </c>
      <c r="O1905" s="6">
        <f>Tabella1[[#This Row],[DIFFERENZA EFFETTIVA SE DOPPIO OPERATORE]]-Tabella1[[#This Row],[SCARTI]]</f>
        <v>315</v>
      </c>
      <c r="P1905" s="4">
        <v>0.54166666666666663</v>
      </c>
      <c r="Q1905" s="4">
        <v>0.62847222222222221</v>
      </c>
      <c r="R1905" s="5">
        <f>Tabella1[[#This Row],[ORA FINE MATTINA]]-Tabella1[[#This Row],[ORA INIZIO MATTINA]]</f>
        <v>8.680555555555558E-2</v>
      </c>
      <c r="S1905" s="4"/>
      <c r="T1905" s="4"/>
      <c r="U1905" s="5">
        <f>Tabella1[[#This Row],[ORA FINE POMERIGGIO]]-Tabella1[[#This Row],[ORA INIZIO POMERIGGIO]]</f>
        <v>0</v>
      </c>
      <c r="V1905" s="5">
        <f>Tabella1[[#This Row],[TOT. TEMPO POMERIGGIO]]+Tabella1[[#This Row],[TOT. TEMPO MATTINA]]</f>
        <v>8.680555555555558E-2</v>
      </c>
      <c r="W1905" s="7">
        <f>((HOUR(Tabella1[[#This Row],[TOT. ORE]])*60)+MINUTE(Tabella1[[#This Row],[TOT. ORE]]))</f>
        <v>125</v>
      </c>
      <c r="Y1905" s="6">
        <f>Tabella1[[#This Row],[TOT. MINUTI]]-Tabella1[[#This Row],[FERMO MACCHINA]]</f>
        <v>125</v>
      </c>
      <c r="Z1905" s="6">
        <f>ROUNDDOWN(Tabella1[[#This Row],[DIFFERENZA EFFETTIVA - SCARTI]]/Tabella1[[#This Row],[TEMPO EFFETTIVO]]*60,0)</f>
        <v>151</v>
      </c>
    </row>
    <row r="1906" spans="1:27" x14ac:dyDescent="0.25">
      <c r="A1906" s="1">
        <v>44845</v>
      </c>
      <c r="B1906">
        <v>1</v>
      </c>
      <c r="C1906" s="6" t="str">
        <f>VLOOKUP(Tabella1[[#This Row],[COD. OPERATORE]],Tabella3[],2,FALSE)</f>
        <v>ROBY</v>
      </c>
      <c r="D1906" t="s">
        <v>56</v>
      </c>
      <c r="E1906" t="s">
        <v>518</v>
      </c>
      <c r="F1906">
        <v>1</v>
      </c>
      <c r="G1906" s="6" t="str">
        <f>VLOOKUP(Tabella1[[#This Row],[COD. MACCHINA]],Tabella35[],2,FALSE)</f>
        <v>TRAPANO A COLONNA</v>
      </c>
      <c r="H1906">
        <v>0</v>
      </c>
      <c r="I1906">
        <v>350</v>
      </c>
      <c r="J1906" s="6">
        <f>Tabella1[[#This Row],[ASS. FINALI]]-Tabella1[[#This Row],[ASS.INIZIALI]]</f>
        <v>350</v>
      </c>
      <c r="K1906" t="s">
        <v>20</v>
      </c>
      <c r="M1906" s="6">
        <f>ROUNDDOWN(IF(Tabella1[[#This Row],[DOPPIO OPERATORE '[SI/NO']]]="SI",Tabella1[[#This Row],[DIFFERENZA]]/2,Tabella1[[#This Row],[DIFFERENZA]]),0)</f>
        <v>350</v>
      </c>
      <c r="O1906" s="6">
        <f>Tabella1[[#This Row],[DIFFERENZA EFFETTIVA SE DOPPIO OPERATORE]]-Tabella1[[#This Row],[SCARTI]]</f>
        <v>350</v>
      </c>
      <c r="P1906" s="4">
        <v>0.62847222222222221</v>
      </c>
      <c r="Q1906" s="4">
        <v>0.69444444444444453</v>
      </c>
      <c r="R1906" s="5">
        <f>Tabella1[[#This Row],[ORA FINE MATTINA]]-Tabella1[[#This Row],[ORA INIZIO MATTINA]]</f>
        <v>6.5972222222222321E-2</v>
      </c>
      <c r="S1906" s="4"/>
      <c r="T1906" s="4"/>
      <c r="U1906" s="5">
        <f>Tabella1[[#This Row],[ORA FINE POMERIGGIO]]-Tabella1[[#This Row],[ORA INIZIO POMERIGGIO]]</f>
        <v>0</v>
      </c>
      <c r="V1906" s="5">
        <f>Tabella1[[#This Row],[TOT. TEMPO POMERIGGIO]]+Tabella1[[#This Row],[TOT. TEMPO MATTINA]]</f>
        <v>6.5972222222222321E-2</v>
      </c>
      <c r="W1906" s="7">
        <f>((HOUR(Tabella1[[#This Row],[TOT. ORE]])*60)+MINUTE(Tabella1[[#This Row],[TOT. ORE]]))</f>
        <v>95</v>
      </c>
      <c r="Y1906" s="6">
        <f>Tabella1[[#This Row],[TOT. MINUTI]]-Tabella1[[#This Row],[FERMO MACCHINA]]</f>
        <v>95</v>
      </c>
      <c r="Z1906" s="6">
        <f>ROUNDDOWN(Tabella1[[#This Row],[DIFFERENZA EFFETTIVA - SCARTI]]/Tabella1[[#This Row],[TEMPO EFFETTIVO]]*60,0)</f>
        <v>221</v>
      </c>
    </row>
    <row r="1907" spans="1:27" x14ac:dyDescent="0.25">
      <c r="A1907" s="1">
        <v>44845</v>
      </c>
      <c r="B1907">
        <v>1</v>
      </c>
      <c r="C1907" s="6" t="str">
        <f>VLOOKUP(Tabella1[[#This Row],[COD. OPERATORE]],Tabella3[],2,FALSE)</f>
        <v>ROBY</v>
      </c>
      <c r="D1907" t="s">
        <v>56</v>
      </c>
      <c r="E1907" t="s">
        <v>518</v>
      </c>
      <c r="F1907">
        <v>1</v>
      </c>
      <c r="G1907" s="6" t="str">
        <f>VLOOKUP(Tabella1[[#This Row],[COD. MACCHINA]],Tabella35[],2,FALSE)</f>
        <v>TRAPANO A COLONNA</v>
      </c>
      <c r="H1907">
        <v>0</v>
      </c>
      <c r="I1907">
        <v>164</v>
      </c>
      <c r="J1907" s="6">
        <f>Tabella1[[#This Row],[ASS. FINALI]]-Tabella1[[#This Row],[ASS.INIZIALI]]</f>
        <v>164</v>
      </c>
      <c r="K1907" t="s">
        <v>20</v>
      </c>
      <c r="M1907" s="6">
        <f>ROUNDDOWN(IF(Tabella1[[#This Row],[DOPPIO OPERATORE '[SI/NO']]]="SI",Tabella1[[#This Row],[DIFFERENZA]]/2,Tabella1[[#This Row],[DIFFERENZA]]),0)</f>
        <v>164</v>
      </c>
      <c r="O1907" s="6">
        <f>Tabella1[[#This Row],[DIFFERENZA EFFETTIVA SE DOPPIO OPERATORE]]-Tabella1[[#This Row],[SCARTI]]</f>
        <v>164</v>
      </c>
      <c r="P1907" s="4">
        <v>0.69444444444444453</v>
      </c>
      <c r="Q1907" s="4">
        <v>0.72916666666666663</v>
      </c>
      <c r="R1907" s="5">
        <f>Tabella1[[#This Row],[ORA FINE MATTINA]]-Tabella1[[#This Row],[ORA INIZIO MATTINA]]</f>
        <v>3.4722222222222099E-2</v>
      </c>
      <c r="S1907" s="4"/>
      <c r="T1907" s="4"/>
      <c r="U1907" s="5">
        <f>Tabella1[[#This Row],[ORA FINE POMERIGGIO]]-Tabella1[[#This Row],[ORA INIZIO POMERIGGIO]]</f>
        <v>0</v>
      </c>
      <c r="V1907" s="5">
        <f>Tabella1[[#This Row],[TOT. TEMPO POMERIGGIO]]+Tabella1[[#This Row],[TOT. TEMPO MATTINA]]</f>
        <v>3.4722222222222099E-2</v>
      </c>
      <c r="W1907" s="7">
        <f>((HOUR(Tabella1[[#This Row],[TOT. ORE]])*60)+MINUTE(Tabella1[[#This Row],[TOT. ORE]]))</f>
        <v>50</v>
      </c>
      <c r="Y1907" s="6">
        <f>Tabella1[[#This Row],[TOT. MINUTI]]-Tabella1[[#This Row],[FERMO MACCHINA]]</f>
        <v>50</v>
      </c>
      <c r="Z1907" s="6">
        <f>ROUNDDOWN(Tabella1[[#This Row],[DIFFERENZA EFFETTIVA - SCARTI]]/Tabella1[[#This Row],[TEMPO EFFETTIVO]]*60,0)</f>
        <v>196</v>
      </c>
    </row>
    <row r="1908" spans="1:27" x14ac:dyDescent="0.25">
      <c r="A1908" s="1">
        <v>44846</v>
      </c>
      <c r="B1908">
        <v>1</v>
      </c>
      <c r="C1908" s="6" t="str">
        <f>VLOOKUP(Tabella1[[#This Row],[COD. OPERATORE]],Tabella3[],2,FALSE)</f>
        <v>ROBY</v>
      </c>
      <c r="D1908" t="s">
        <v>56</v>
      </c>
      <c r="E1908" t="s">
        <v>518</v>
      </c>
      <c r="F1908">
        <v>1</v>
      </c>
      <c r="G1908" s="6" t="str">
        <f>VLOOKUP(Tabella1[[#This Row],[COD. MACCHINA]],Tabella35[],2,FALSE)</f>
        <v>TRAPANO A COLONNA</v>
      </c>
      <c r="H1908">
        <v>164</v>
      </c>
      <c r="I1908">
        <v>350</v>
      </c>
      <c r="J1908" s="6">
        <f>Tabella1[[#This Row],[ASS. FINALI]]-Tabella1[[#This Row],[ASS.INIZIALI]]</f>
        <v>186</v>
      </c>
      <c r="K1908" t="s">
        <v>20</v>
      </c>
      <c r="M1908" s="6">
        <f>ROUNDDOWN(IF(Tabella1[[#This Row],[DOPPIO OPERATORE '[SI/NO']]]="SI",Tabella1[[#This Row],[DIFFERENZA]]/2,Tabella1[[#This Row],[DIFFERENZA]]),0)</f>
        <v>186</v>
      </c>
      <c r="O1908" s="6">
        <f>Tabella1[[#This Row],[DIFFERENZA EFFETTIVA SE DOPPIO OPERATORE]]-Tabella1[[#This Row],[SCARTI]]</f>
        <v>186</v>
      </c>
      <c r="P1908" s="4">
        <v>0.3125</v>
      </c>
      <c r="Q1908" s="4">
        <v>0.36458333333333331</v>
      </c>
      <c r="R1908" s="5">
        <f>Tabella1[[#This Row],[ORA FINE MATTINA]]-Tabella1[[#This Row],[ORA INIZIO MATTINA]]</f>
        <v>5.2083333333333315E-2</v>
      </c>
      <c r="S1908" s="4"/>
      <c r="T1908" s="4"/>
      <c r="U1908" s="5">
        <f>Tabella1[[#This Row],[ORA FINE POMERIGGIO]]-Tabella1[[#This Row],[ORA INIZIO POMERIGGIO]]</f>
        <v>0</v>
      </c>
      <c r="V1908" s="5">
        <f>Tabella1[[#This Row],[TOT. TEMPO POMERIGGIO]]+Tabella1[[#This Row],[TOT. TEMPO MATTINA]]</f>
        <v>5.2083333333333315E-2</v>
      </c>
      <c r="W1908" s="7">
        <f>((HOUR(Tabella1[[#This Row],[TOT. ORE]])*60)+MINUTE(Tabella1[[#This Row],[TOT. ORE]]))</f>
        <v>75</v>
      </c>
      <c r="Y1908" s="6">
        <f>Tabella1[[#This Row],[TOT. MINUTI]]-Tabella1[[#This Row],[FERMO MACCHINA]]</f>
        <v>75</v>
      </c>
      <c r="Z1908" s="6">
        <f>ROUNDDOWN(Tabella1[[#This Row],[DIFFERENZA EFFETTIVA - SCARTI]]/Tabella1[[#This Row],[TEMPO EFFETTIVO]]*60,0)</f>
        <v>148</v>
      </c>
    </row>
    <row r="1909" spans="1:27" x14ac:dyDescent="0.25">
      <c r="A1909" s="1">
        <v>44846</v>
      </c>
      <c r="B1909">
        <v>1</v>
      </c>
      <c r="C1909" s="6" t="str">
        <f>VLOOKUP(Tabella1[[#This Row],[COD. OPERATORE]],Tabella3[],2,FALSE)</f>
        <v>ROBY</v>
      </c>
      <c r="D1909" t="s">
        <v>56</v>
      </c>
      <c r="E1909" t="s">
        <v>518</v>
      </c>
      <c r="F1909" t="s">
        <v>64</v>
      </c>
      <c r="G1909" s="6" t="str">
        <f>VLOOKUP(Tabella1[[#This Row],[COD. MACCHINA]],Tabella35[],2,FALSE)</f>
        <v>MANUALE</v>
      </c>
      <c r="H1909">
        <v>0</v>
      </c>
      <c r="I1909">
        <v>146</v>
      </c>
      <c r="J1909" s="6">
        <f>Tabella1[[#This Row],[ASS. FINALI]]-Tabella1[[#This Row],[ASS.INIZIALI]]</f>
        <v>146</v>
      </c>
      <c r="K1909" t="s">
        <v>20</v>
      </c>
      <c r="M1909" s="6">
        <f>ROUNDDOWN(IF(Tabella1[[#This Row],[DOPPIO OPERATORE '[SI/NO']]]="SI",Tabella1[[#This Row],[DIFFERENZA]]/2,Tabella1[[#This Row],[DIFFERENZA]]),0)</f>
        <v>146</v>
      </c>
      <c r="O1909" s="6">
        <f>Tabella1[[#This Row],[DIFFERENZA EFFETTIVA SE DOPPIO OPERATORE]]-Tabella1[[#This Row],[SCARTI]]</f>
        <v>146</v>
      </c>
      <c r="P1909" s="4">
        <v>0.36805555555555558</v>
      </c>
      <c r="Q1909" s="4">
        <v>0.47222222222222227</v>
      </c>
      <c r="R1909" s="5">
        <f>Tabella1[[#This Row],[ORA FINE MATTINA]]-Tabella1[[#This Row],[ORA INIZIO MATTINA]]</f>
        <v>0.10416666666666669</v>
      </c>
      <c r="S1909" s="4"/>
      <c r="T1909" s="4"/>
      <c r="U1909" s="5">
        <f>Tabella1[[#This Row],[ORA FINE POMERIGGIO]]-Tabella1[[#This Row],[ORA INIZIO POMERIGGIO]]</f>
        <v>0</v>
      </c>
      <c r="V1909" s="5">
        <f>Tabella1[[#This Row],[TOT. TEMPO POMERIGGIO]]+Tabella1[[#This Row],[TOT. TEMPO MATTINA]]</f>
        <v>0.10416666666666669</v>
      </c>
      <c r="W1909" s="7">
        <f>((HOUR(Tabella1[[#This Row],[TOT. ORE]])*60)+MINUTE(Tabella1[[#This Row],[TOT. ORE]]))</f>
        <v>150</v>
      </c>
      <c r="X1909">
        <v>10</v>
      </c>
      <c r="Y1909" s="6">
        <f>Tabella1[[#This Row],[TOT. MINUTI]]-Tabella1[[#This Row],[FERMO MACCHINA]]</f>
        <v>140</v>
      </c>
      <c r="Z1909" s="6">
        <f>ROUNDDOWN(Tabella1[[#This Row],[DIFFERENZA EFFETTIVA - SCARTI]]/Tabella1[[#This Row],[TEMPO EFFETTIVO]]*60,0)</f>
        <v>62</v>
      </c>
    </row>
    <row r="1910" spans="1:27" x14ac:dyDescent="0.25">
      <c r="A1910" s="1">
        <v>44846</v>
      </c>
      <c r="B1910">
        <v>1</v>
      </c>
      <c r="C1910" s="6" t="str">
        <f>VLOOKUP(Tabella1[[#This Row],[COD. OPERATORE]],Tabella3[],2,FALSE)</f>
        <v>ROBY</v>
      </c>
      <c r="D1910" t="s">
        <v>56</v>
      </c>
      <c r="E1910" t="s">
        <v>518</v>
      </c>
      <c r="F1910">
        <v>22</v>
      </c>
      <c r="G1910" s="6" t="str">
        <f>VLOOKUP(Tabella1[[#This Row],[COD. MACCHINA]],Tabella35[],2,FALSE)</f>
        <v>LASER VIOLA</v>
      </c>
      <c r="H1910">
        <v>840</v>
      </c>
      <c r="I1910">
        <v>980</v>
      </c>
      <c r="J1910" s="6">
        <f>Tabella1[[#This Row],[ASS. FINALI]]-Tabella1[[#This Row],[ASS.INIZIALI]]</f>
        <v>140</v>
      </c>
      <c r="K1910" t="s">
        <v>20</v>
      </c>
      <c r="M1910" s="6">
        <f>ROUNDDOWN(IF(Tabella1[[#This Row],[DOPPIO OPERATORE '[SI/NO']]]="SI",Tabella1[[#This Row],[DIFFERENZA]]/2,Tabella1[[#This Row],[DIFFERENZA]]),0)</f>
        <v>140</v>
      </c>
      <c r="O1910" s="6">
        <f>Tabella1[[#This Row],[DIFFERENZA EFFETTIVA SE DOPPIO OPERATORE]]-Tabella1[[#This Row],[SCARTI]]</f>
        <v>140</v>
      </c>
      <c r="P1910" s="4">
        <v>0.47569444444444442</v>
      </c>
      <c r="Q1910" s="4">
        <v>0.5</v>
      </c>
      <c r="R1910" s="5">
        <f>Tabella1[[#This Row],[ORA FINE MATTINA]]-Tabella1[[#This Row],[ORA INIZIO MATTINA]]</f>
        <v>2.430555555555558E-2</v>
      </c>
      <c r="S1910" s="4">
        <v>0.54166666666666663</v>
      </c>
      <c r="T1910" s="4">
        <v>0.59375</v>
      </c>
      <c r="U1910" s="5">
        <f>Tabella1[[#This Row],[ORA FINE POMERIGGIO]]-Tabella1[[#This Row],[ORA INIZIO POMERIGGIO]]</f>
        <v>5.208333333333337E-2</v>
      </c>
      <c r="V1910" s="5">
        <f>Tabella1[[#This Row],[TOT. TEMPO POMERIGGIO]]+Tabella1[[#This Row],[TOT. TEMPO MATTINA]]</f>
        <v>7.6388888888888951E-2</v>
      </c>
      <c r="W1910" s="7">
        <f>((HOUR(Tabella1[[#This Row],[TOT. ORE]])*60)+MINUTE(Tabella1[[#This Row],[TOT. ORE]]))</f>
        <v>110</v>
      </c>
      <c r="Y1910" s="6">
        <f>Tabella1[[#This Row],[TOT. MINUTI]]-Tabella1[[#This Row],[FERMO MACCHINA]]</f>
        <v>110</v>
      </c>
      <c r="Z1910" s="6">
        <f>ROUNDDOWN(Tabella1[[#This Row],[DIFFERENZA EFFETTIVA - SCARTI]]/Tabella1[[#This Row],[TEMPO EFFETTIVO]]*60,0)</f>
        <v>76</v>
      </c>
    </row>
    <row r="1911" spans="1:27" x14ac:dyDescent="0.25">
      <c r="A1911" s="1">
        <v>44846</v>
      </c>
      <c r="B1911">
        <v>1</v>
      </c>
      <c r="C1911" s="6" t="str">
        <f>VLOOKUP(Tabella1[[#This Row],[COD. OPERATORE]],Tabella3[],2,FALSE)</f>
        <v>ROBY</v>
      </c>
      <c r="D1911" t="s">
        <v>56</v>
      </c>
      <c r="E1911" t="s">
        <v>71</v>
      </c>
      <c r="F1911" t="s">
        <v>64</v>
      </c>
      <c r="G1911" s="6" t="str">
        <f>VLOOKUP(Tabella1[[#This Row],[COD. MACCHINA]],Tabella35[],2,FALSE)</f>
        <v>MANUALE</v>
      </c>
      <c r="H1911">
        <v>850</v>
      </c>
      <c r="I1911">
        <v>1560</v>
      </c>
      <c r="J1911" s="6">
        <f>Tabella1[[#This Row],[ASS. FINALI]]-Tabella1[[#This Row],[ASS.INIZIALI]]</f>
        <v>710</v>
      </c>
      <c r="K1911" t="s">
        <v>20</v>
      </c>
      <c r="M1911" s="6">
        <f>ROUNDDOWN(IF(Tabella1[[#This Row],[DOPPIO OPERATORE '[SI/NO']]]="SI",Tabella1[[#This Row],[DIFFERENZA]]/2,Tabella1[[#This Row],[DIFFERENZA]]),0)</f>
        <v>710</v>
      </c>
      <c r="O1911" s="6">
        <f>Tabella1[[#This Row],[DIFFERENZA EFFETTIVA SE DOPPIO OPERATORE]]-Tabella1[[#This Row],[SCARTI]]</f>
        <v>710</v>
      </c>
      <c r="P1911" s="4">
        <v>0.59722222222222221</v>
      </c>
      <c r="Q1911" s="4">
        <v>0.72916666666666663</v>
      </c>
      <c r="R1911" s="5">
        <f>Tabella1[[#This Row],[ORA FINE MATTINA]]-Tabella1[[#This Row],[ORA INIZIO MATTINA]]</f>
        <v>0.13194444444444442</v>
      </c>
      <c r="S1911" s="4"/>
      <c r="T1911" s="4"/>
      <c r="U1911" s="5">
        <f>Tabella1[[#This Row],[ORA FINE POMERIGGIO]]-Tabella1[[#This Row],[ORA INIZIO POMERIGGIO]]</f>
        <v>0</v>
      </c>
      <c r="V1911" s="5">
        <f>Tabella1[[#This Row],[TOT. TEMPO POMERIGGIO]]+Tabella1[[#This Row],[TOT. TEMPO MATTINA]]</f>
        <v>0.13194444444444442</v>
      </c>
      <c r="W1911" s="7">
        <f>((HOUR(Tabella1[[#This Row],[TOT. ORE]])*60)+MINUTE(Tabella1[[#This Row],[TOT. ORE]]))</f>
        <v>190</v>
      </c>
      <c r="Y1911" s="6">
        <f>Tabella1[[#This Row],[TOT. MINUTI]]-Tabella1[[#This Row],[FERMO MACCHINA]]</f>
        <v>190</v>
      </c>
      <c r="Z1911" s="6">
        <f>ROUNDDOWN(Tabella1[[#This Row],[DIFFERENZA EFFETTIVA - SCARTI]]/Tabella1[[#This Row],[TEMPO EFFETTIVO]]*60,0)</f>
        <v>224</v>
      </c>
    </row>
    <row r="1912" spans="1:27" x14ac:dyDescent="0.25">
      <c r="A1912" s="1">
        <v>44841</v>
      </c>
      <c r="B1912">
        <v>31</v>
      </c>
      <c r="C1912" s="6" t="str">
        <f>VLOOKUP(Tabella1[[#This Row],[COD. OPERATORE]],Tabella3[],2,FALSE)</f>
        <v>MARISTELLA</v>
      </c>
      <c r="D1912" t="s">
        <v>16</v>
      </c>
      <c r="E1912" t="s">
        <v>62</v>
      </c>
      <c r="F1912">
        <v>9</v>
      </c>
      <c r="G1912" s="6" t="str">
        <f>VLOOKUP(Tabella1[[#This Row],[COD. MACCHINA]],Tabella35[],2,FALSE)</f>
        <v>MONTAGGIO ANELLINI</v>
      </c>
      <c r="H1912">
        <v>0</v>
      </c>
      <c r="I1912">
        <v>500</v>
      </c>
      <c r="J1912" s="6">
        <f>Tabella1[[#This Row],[ASS. FINALI]]-Tabella1[[#This Row],[ASS.INIZIALI]]</f>
        <v>500</v>
      </c>
      <c r="K1912" t="s">
        <v>20</v>
      </c>
      <c r="M1912" s="6">
        <f>ROUNDDOWN(IF(Tabella1[[#This Row],[DOPPIO OPERATORE '[SI/NO']]]="SI",Tabella1[[#This Row],[DIFFERENZA]]/2,Tabella1[[#This Row],[DIFFERENZA]]),0)</f>
        <v>500</v>
      </c>
      <c r="O1912" s="6">
        <f>Tabella1[[#This Row],[DIFFERENZA EFFETTIVA SE DOPPIO OPERATORE]]-Tabella1[[#This Row],[SCARTI]]</f>
        <v>500</v>
      </c>
      <c r="P1912" s="4">
        <v>0.59027777777777779</v>
      </c>
      <c r="Q1912" s="4">
        <v>0.61805555555555558</v>
      </c>
      <c r="R1912" s="5">
        <f>Tabella1[[#This Row],[ORA FINE MATTINA]]-Tabella1[[#This Row],[ORA INIZIO MATTINA]]</f>
        <v>2.777777777777779E-2</v>
      </c>
      <c r="S1912" s="4"/>
      <c r="T1912" s="4"/>
      <c r="U1912" s="5">
        <f>Tabella1[[#This Row],[ORA FINE POMERIGGIO]]-Tabella1[[#This Row],[ORA INIZIO POMERIGGIO]]</f>
        <v>0</v>
      </c>
      <c r="V1912" s="5">
        <f>Tabella1[[#This Row],[TOT. TEMPO POMERIGGIO]]+Tabella1[[#This Row],[TOT. TEMPO MATTINA]]</f>
        <v>2.777777777777779E-2</v>
      </c>
      <c r="W1912" s="7">
        <f>((HOUR(Tabella1[[#This Row],[TOT. ORE]])*60)+MINUTE(Tabella1[[#This Row],[TOT. ORE]]))</f>
        <v>40</v>
      </c>
      <c r="Y1912" s="6">
        <f>Tabella1[[#This Row],[TOT. MINUTI]]-Tabella1[[#This Row],[FERMO MACCHINA]]</f>
        <v>40</v>
      </c>
      <c r="Z1912" s="6">
        <f>ROUNDDOWN(Tabella1[[#This Row],[DIFFERENZA EFFETTIVA - SCARTI]]/Tabella1[[#This Row],[TEMPO EFFETTIVO]]*60,0)</f>
        <v>750</v>
      </c>
    </row>
    <row r="1913" spans="1:27" x14ac:dyDescent="0.25">
      <c r="A1913" s="1">
        <v>44841</v>
      </c>
      <c r="B1913">
        <v>31</v>
      </c>
      <c r="C1913" s="6" t="str">
        <f>VLOOKUP(Tabella1[[#This Row],[COD. OPERATORE]],Tabella3[],2,FALSE)</f>
        <v>MARISTELLA</v>
      </c>
      <c r="D1913" t="s">
        <v>16</v>
      </c>
      <c r="E1913" t="s">
        <v>26</v>
      </c>
      <c r="F1913">
        <v>8</v>
      </c>
      <c r="G1913" s="6" t="str">
        <f>VLOOKUP(Tabella1[[#This Row],[COD. MACCHINA]],Tabella35[],2,FALSE)</f>
        <v>MONTAGGIO RUOTE</v>
      </c>
      <c r="H1913">
        <v>0</v>
      </c>
      <c r="I1913">
        <v>250</v>
      </c>
      <c r="J1913" s="6">
        <f>Tabella1[[#This Row],[ASS. FINALI]]-Tabella1[[#This Row],[ASS.INIZIALI]]</f>
        <v>250</v>
      </c>
      <c r="K1913" t="s">
        <v>20</v>
      </c>
      <c r="M1913" s="6">
        <f>ROUNDDOWN(IF(Tabella1[[#This Row],[DOPPIO OPERATORE '[SI/NO']]]="SI",Tabella1[[#This Row],[DIFFERENZA]]/2,Tabella1[[#This Row],[DIFFERENZA]]),0)</f>
        <v>250</v>
      </c>
      <c r="O1913" s="6">
        <f>Tabella1[[#This Row],[DIFFERENZA EFFETTIVA SE DOPPIO OPERATORE]]-Tabella1[[#This Row],[SCARTI]]</f>
        <v>250</v>
      </c>
      <c r="P1913" s="4">
        <v>0.61805555555555558</v>
      </c>
      <c r="Q1913" s="4">
        <v>0.66666666666666663</v>
      </c>
      <c r="R1913" s="5">
        <f>Tabella1[[#This Row],[ORA FINE MATTINA]]-Tabella1[[#This Row],[ORA INIZIO MATTINA]]</f>
        <v>4.8611111111111049E-2</v>
      </c>
      <c r="S1913" s="4"/>
      <c r="T1913" s="4"/>
      <c r="U1913" s="5">
        <f>Tabella1[[#This Row],[ORA FINE POMERIGGIO]]-Tabella1[[#This Row],[ORA INIZIO POMERIGGIO]]</f>
        <v>0</v>
      </c>
      <c r="V1913" s="5">
        <f>Tabella1[[#This Row],[TOT. TEMPO POMERIGGIO]]+Tabella1[[#This Row],[TOT. TEMPO MATTINA]]</f>
        <v>4.8611111111111049E-2</v>
      </c>
      <c r="W1913" s="7">
        <f>((HOUR(Tabella1[[#This Row],[TOT. ORE]])*60)+MINUTE(Tabella1[[#This Row],[TOT. ORE]]))</f>
        <v>70</v>
      </c>
      <c r="Y1913" s="6">
        <f>Tabella1[[#This Row],[TOT. MINUTI]]-Tabella1[[#This Row],[FERMO MACCHINA]]</f>
        <v>70</v>
      </c>
      <c r="Z1913" s="6">
        <f>ROUNDDOWN(Tabella1[[#This Row],[DIFFERENZA EFFETTIVA - SCARTI]]/Tabella1[[#This Row],[TEMPO EFFETTIVO]]*60,0)</f>
        <v>214</v>
      </c>
      <c r="AA1913" t="s">
        <v>576</v>
      </c>
    </row>
    <row r="1914" spans="1:27" x14ac:dyDescent="0.25">
      <c r="A1914" s="1">
        <v>44841</v>
      </c>
      <c r="B1914">
        <v>31</v>
      </c>
      <c r="C1914" s="6" t="str">
        <f>VLOOKUP(Tabella1[[#This Row],[COD. OPERATORE]],Tabella3[],2,FALSE)</f>
        <v>MARISTELLA</v>
      </c>
      <c r="D1914" t="s">
        <v>56</v>
      </c>
      <c r="E1914" t="s">
        <v>249</v>
      </c>
      <c r="F1914" t="s">
        <v>64</v>
      </c>
      <c r="G1914" s="6" t="str">
        <f>VLOOKUP(Tabella1[[#This Row],[COD. MACCHINA]],Tabella35[],2,FALSE)</f>
        <v>MANUALE</v>
      </c>
      <c r="H1914">
        <v>0</v>
      </c>
      <c r="I1914">
        <v>300</v>
      </c>
      <c r="J1914" s="6">
        <f>Tabella1[[#This Row],[ASS. FINALI]]-Tabella1[[#This Row],[ASS.INIZIALI]]</f>
        <v>300</v>
      </c>
      <c r="K1914" t="s">
        <v>20</v>
      </c>
      <c r="M1914" s="6">
        <f>ROUNDDOWN(IF(Tabella1[[#This Row],[DOPPIO OPERATORE '[SI/NO']]]="SI",Tabella1[[#This Row],[DIFFERENZA]]/2,Tabella1[[#This Row],[DIFFERENZA]]),0)</f>
        <v>300</v>
      </c>
      <c r="O1914" s="6">
        <f>Tabella1[[#This Row],[DIFFERENZA EFFETTIVA SE DOPPIO OPERATORE]]-Tabella1[[#This Row],[SCARTI]]</f>
        <v>300</v>
      </c>
      <c r="P1914" s="4">
        <v>0.66666666666666663</v>
      </c>
      <c r="Q1914" s="4">
        <v>0.70833333333333337</v>
      </c>
      <c r="R1914" s="5">
        <f>Tabella1[[#This Row],[ORA FINE MATTINA]]-Tabella1[[#This Row],[ORA INIZIO MATTINA]]</f>
        <v>4.1666666666666741E-2</v>
      </c>
      <c r="S1914" s="4"/>
      <c r="T1914" s="4"/>
      <c r="U1914" s="5">
        <f>Tabella1[[#This Row],[ORA FINE POMERIGGIO]]-Tabella1[[#This Row],[ORA INIZIO POMERIGGIO]]</f>
        <v>0</v>
      </c>
      <c r="V1914" s="5">
        <f>Tabella1[[#This Row],[TOT. TEMPO POMERIGGIO]]+Tabella1[[#This Row],[TOT. TEMPO MATTINA]]</f>
        <v>4.1666666666666741E-2</v>
      </c>
      <c r="W1914" s="7">
        <f>((HOUR(Tabella1[[#This Row],[TOT. ORE]])*60)+MINUTE(Tabella1[[#This Row],[TOT. ORE]]))</f>
        <v>60</v>
      </c>
      <c r="Y1914" s="6">
        <f>Tabella1[[#This Row],[TOT. MINUTI]]-Tabella1[[#This Row],[FERMO MACCHINA]]</f>
        <v>60</v>
      </c>
      <c r="Z1914" s="6">
        <f>ROUNDDOWN(Tabella1[[#This Row],[DIFFERENZA EFFETTIVA - SCARTI]]/Tabella1[[#This Row],[TEMPO EFFETTIVO]]*60,0)</f>
        <v>300</v>
      </c>
    </row>
    <row r="1915" spans="1:27" x14ac:dyDescent="0.25">
      <c r="A1915" s="1">
        <v>44842</v>
      </c>
      <c r="B1915">
        <v>31</v>
      </c>
      <c r="C1915" s="6" t="str">
        <f>VLOOKUP(Tabella1[[#This Row],[COD. OPERATORE]],Tabella3[],2,FALSE)</f>
        <v>MARISTELLA</v>
      </c>
      <c r="D1915" t="s">
        <v>16</v>
      </c>
      <c r="E1915" t="s">
        <v>62</v>
      </c>
      <c r="F1915">
        <v>9</v>
      </c>
      <c r="G1915" s="6" t="str">
        <f>VLOOKUP(Tabella1[[#This Row],[COD. MACCHINA]],Tabella35[],2,FALSE)</f>
        <v>MONTAGGIO ANELLINI</v>
      </c>
      <c r="H1915">
        <v>0</v>
      </c>
      <c r="I1915">
        <v>2500</v>
      </c>
      <c r="J1915" s="6">
        <f>Tabella1[[#This Row],[ASS. FINALI]]-Tabella1[[#This Row],[ASS.INIZIALI]]</f>
        <v>2500</v>
      </c>
      <c r="K1915" t="s">
        <v>20</v>
      </c>
      <c r="M1915" s="6">
        <f>ROUNDDOWN(IF(Tabella1[[#This Row],[DOPPIO OPERATORE '[SI/NO']]]="SI",Tabella1[[#This Row],[DIFFERENZA]]/2,Tabella1[[#This Row],[DIFFERENZA]]),0)</f>
        <v>2500</v>
      </c>
      <c r="O1915" s="6">
        <f>Tabella1[[#This Row],[DIFFERENZA EFFETTIVA SE DOPPIO OPERATORE]]-Tabella1[[#This Row],[SCARTI]]</f>
        <v>2500</v>
      </c>
      <c r="P1915" s="4">
        <v>0.33333333333333331</v>
      </c>
      <c r="Q1915" s="4">
        <v>0.43402777777777773</v>
      </c>
      <c r="R1915" s="5">
        <f>Tabella1[[#This Row],[ORA FINE MATTINA]]-Tabella1[[#This Row],[ORA INIZIO MATTINA]]</f>
        <v>0.10069444444444442</v>
      </c>
      <c r="S1915" s="4"/>
      <c r="T1915" s="4"/>
      <c r="U1915" s="5">
        <f>Tabella1[[#This Row],[ORA FINE POMERIGGIO]]-Tabella1[[#This Row],[ORA INIZIO POMERIGGIO]]</f>
        <v>0</v>
      </c>
      <c r="V1915" s="5">
        <f>Tabella1[[#This Row],[TOT. TEMPO POMERIGGIO]]+Tabella1[[#This Row],[TOT. TEMPO MATTINA]]</f>
        <v>0.10069444444444442</v>
      </c>
      <c r="W1915" s="7">
        <f>((HOUR(Tabella1[[#This Row],[TOT. ORE]])*60)+MINUTE(Tabella1[[#This Row],[TOT. ORE]]))</f>
        <v>145</v>
      </c>
      <c r="Y1915" s="6">
        <f>Tabella1[[#This Row],[TOT. MINUTI]]-Tabella1[[#This Row],[FERMO MACCHINA]]</f>
        <v>145</v>
      </c>
      <c r="Z1915" s="6">
        <f>ROUNDDOWN(Tabella1[[#This Row],[DIFFERENZA EFFETTIVA - SCARTI]]/Tabella1[[#This Row],[TEMPO EFFETTIVO]]*60,0)</f>
        <v>1034</v>
      </c>
    </row>
    <row r="1916" spans="1:27" x14ac:dyDescent="0.25">
      <c r="A1916" s="1">
        <v>44842</v>
      </c>
      <c r="B1916">
        <v>31</v>
      </c>
      <c r="C1916" s="6" t="str">
        <f>VLOOKUP(Tabella1[[#This Row],[COD. OPERATORE]],Tabella3[],2,FALSE)</f>
        <v>MARISTELLA</v>
      </c>
      <c r="D1916" t="s">
        <v>16</v>
      </c>
      <c r="E1916" t="s">
        <v>26</v>
      </c>
      <c r="F1916">
        <v>8</v>
      </c>
      <c r="G1916" s="6" t="str">
        <f>VLOOKUP(Tabella1[[#This Row],[COD. MACCHINA]],Tabella35[],2,FALSE)</f>
        <v>MONTAGGIO RUOTE</v>
      </c>
      <c r="H1916">
        <v>0</v>
      </c>
      <c r="I1916">
        <v>600</v>
      </c>
      <c r="J1916" s="6">
        <f>Tabella1[[#This Row],[ASS. FINALI]]-Tabella1[[#This Row],[ASS.INIZIALI]]</f>
        <v>600</v>
      </c>
      <c r="K1916" t="s">
        <v>20</v>
      </c>
      <c r="M1916" s="6">
        <f>ROUNDDOWN(IF(Tabella1[[#This Row],[DOPPIO OPERATORE '[SI/NO']]]="SI",Tabella1[[#This Row],[DIFFERENZA]]/2,Tabella1[[#This Row],[DIFFERENZA]]),0)</f>
        <v>600</v>
      </c>
      <c r="O1916" s="6">
        <f>Tabella1[[#This Row],[DIFFERENZA EFFETTIVA SE DOPPIO OPERATORE]]-Tabella1[[#This Row],[SCARTI]]</f>
        <v>600</v>
      </c>
      <c r="P1916" s="4">
        <v>0.43402777777777773</v>
      </c>
      <c r="Q1916" s="4">
        <v>0.5</v>
      </c>
      <c r="R1916" s="5">
        <f>Tabella1[[#This Row],[ORA FINE MATTINA]]-Tabella1[[#This Row],[ORA INIZIO MATTINA]]</f>
        <v>6.5972222222222265E-2</v>
      </c>
      <c r="S1916" s="4"/>
      <c r="T1916" s="4"/>
      <c r="U1916" s="5">
        <f>Tabella1[[#This Row],[ORA FINE POMERIGGIO]]-Tabella1[[#This Row],[ORA INIZIO POMERIGGIO]]</f>
        <v>0</v>
      </c>
      <c r="V1916" s="5">
        <f>Tabella1[[#This Row],[TOT. TEMPO POMERIGGIO]]+Tabella1[[#This Row],[TOT. TEMPO MATTINA]]</f>
        <v>6.5972222222222265E-2</v>
      </c>
      <c r="W1916" s="7">
        <f>((HOUR(Tabella1[[#This Row],[TOT. ORE]])*60)+MINUTE(Tabella1[[#This Row],[TOT. ORE]]))</f>
        <v>95</v>
      </c>
      <c r="Y1916" s="6">
        <f>Tabella1[[#This Row],[TOT. MINUTI]]-Tabella1[[#This Row],[FERMO MACCHINA]]</f>
        <v>95</v>
      </c>
      <c r="Z1916" s="6">
        <f>ROUNDDOWN(Tabella1[[#This Row],[DIFFERENZA EFFETTIVA - SCARTI]]/Tabella1[[#This Row],[TEMPO EFFETTIVO]]*60,0)</f>
        <v>378</v>
      </c>
    </row>
    <row r="1917" spans="1:27" x14ac:dyDescent="0.25">
      <c r="A1917" s="1">
        <v>44844</v>
      </c>
      <c r="B1917">
        <v>31</v>
      </c>
      <c r="C1917" s="6" t="str">
        <f>VLOOKUP(Tabella1[[#This Row],[COD. OPERATORE]],Tabella3[],2,FALSE)</f>
        <v>MARISTELLA</v>
      </c>
      <c r="D1917" t="s">
        <v>16</v>
      </c>
      <c r="E1917" t="s">
        <v>26</v>
      </c>
      <c r="F1917">
        <v>8</v>
      </c>
      <c r="G1917" s="6" t="str">
        <f>VLOOKUP(Tabella1[[#This Row],[COD. MACCHINA]],Tabella35[],2,FALSE)</f>
        <v>MONTAGGIO RUOTE</v>
      </c>
      <c r="H1917">
        <v>0</v>
      </c>
      <c r="I1917">
        <v>1850</v>
      </c>
      <c r="J1917" s="6">
        <f>Tabella1[[#This Row],[ASS. FINALI]]-Tabella1[[#This Row],[ASS.INIZIALI]]</f>
        <v>1850</v>
      </c>
      <c r="K1917" t="s">
        <v>20</v>
      </c>
      <c r="M1917" s="6">
        <f>ROUNDDOWN(IF(Tabella1[[#This Row],[DOPPIO OPERATORE '[SI/NO']]]="SI",Tabella1[[#This Row],[DIFFERENZA]]/2,Tabella1[[#This Row],[DIFFERENZA]]),0)</f>
        <v>1850</v>
      </c>
      <c r="O1917" s="6">
        <f>Tabella1[[#This Row],[DIFFERENZA EFFETTIVA SE DOPPIO OPERATORE]]-Tabella1[[#This Row],[SCARTI]]</f>
        <v>1850</v>
      </c>
      <c r="P1917" s="4">
        <v>0.3125</v>
      </c>
      <c r="Q1917" s="4">
        <v>0.5</v>
      </c>
      <c r="R1917" s="5">
        <f>Tabella1[[#This Row],[ORA FINE MATTINA]]-Tabella1[[#This Row],[ORA INIZIO MATTINA]]</f>
        <v>0.1875</v>
      </c>
      <c r="S1917" s="4">
        <v>0.54166666666666663</v>
      </c>
      <c r="T1917" s="4">
        <v>0.55555555555555558</v>
      </c>
      <c r="U1917" s="5">
        <f>Tabella1[[#This Row],[ORA FINE POMERIGGIO]]-Tabella1[[#This Row],[ORA INIZIO POMERIGGIO]]</f>
        <v>1.3888888888888951E-2</v>
      </c>
      <c r="V1917" s="5">
        <f>Tabella1[[#This Row],[TOT. TEMPO POMERIGGIO]]+Tabella1[[#This Row],[TOT. TEMPO MATTINA]]</f>
        <v>0.20138888888888895</v>
      </c>
      <c r="W1917" s="7">
        <f>((HOUR(Tabella1[[#This Row],[TOT. ORE]])*60)+MINUTE(Tabella1[[#This Row],[TOT. ORE]]))</f>
        <v>290</v>
      </c>
      <c r="Y1917" s="6">
        <f>Tabella1[[#This Row],[TOT. MINUTI]]-Tabella1[[#This Row],[FERMO MACCHINA]]</f>
        <v>290</v>
      </c>
      <c r="Z1917" s="6">
        <f>ROUNDDOWN(Tabella1[[#This Row],[DIFFERENZA EFFETTIVA - SCARTI]]/Tabella1[[#This Row],[TEMPO EFFETTIVO]]*60,0)</f>
        <v>382</v>
      </c>
    </row>
    <row r="1918" spans="1:27" x14ac:dyDescent="0.25">
      <c r="A1918" s="1">
        <v>44844</v>
      </c>
      <c r="B1918">
        <v>31</v>
      </c>
      <c r="C1918" s="6" t="str">
        <f>VLOOKUP(Tabella1[[#This Row],[COD. OPERATORE]],Tabella3[],2,FALSE)</f>
        <v>MARISTELLA</v>
      </c>
      <c r="D1918" t="s">
        <v>16</v>
      </c>
      <c r="E1918" t="s">
        <v>26</v>
      </c>
      <c r="F1918">
        <v>6</v>
      </c>
      <c r="G1918" s="6" t="str">
        <f>VLOOKUP(Tabella1[[#This Row],[COD. MACCHINA]],Tabella35[],2,FALSE)</f>
        <v>MSA matr.4319</v>
      </c>
      <c r="H1918">
        <v>652675</v>
      </c>
      <c r="I1918">
        <v>653646</v>
      </c>
      <c r="J1918" s="6">
        <f>Tabella1[[#This Row],[ASS. FINALI]]-Tabella1[[#This Row],[ASS.INIZIALI]]</f>
        <v>971</v>
      </c>
      <c r="K1918" t="s">
        <v>20</v>
      </c>
      <c r="M1918" s="6">
        <f>ROUNDDOWN(IF(Tabella1[[#This Row],[DOPPIO OPERATORE '[SI/NO']]]="SI",Tabella1[[#This Row],[DIFFERENZA]]/2,Tabella1[[#This Row],[DIFFERENZA]]),0)</f>
        <v>971</v>
      </c>
      <c r="O1918" s="6">
        <f>Tabella1[[#This Row],[DIFFERENZA EFFETTIVA SE DOPPIO OPERATORE]]-Tabella1[[#This Row],[SCARTI]]</f>
        <v>971</v>
      </c>
      <c r="P1918" s="4">
        <v>0.55555555555555558</v>
      </c>
      <c r="Q1918" s="4">
        <v>0.72916666666666663</v>
      </c>
      <c r="R1918" s="5">
        <f>Tabella1[[#This Row],[ORA FINE MATTINA]]-Tabella1[[#This Row],[ORA INIZIO MATTINA]]</f>
        <v>0.17361111111111105</v>
      </c>
      <c r="S1918" s="4"/>
      <c r="T1918" s="4"/>
      <c r="U1918" s="5">
        <f>Tabella1[[#This Row],[ORA FINE POMERIGGIO]]-Tabella1[[#This Row],[ORA INIZIO POMERIGGIO]]</f>
        <v>0</v>
      </c>
      <c r="V1918" s="5">
        <f>Tabella1[[#This Row],[TOT. TEMPO POMERIGGIO]]+Tabella1[[#This Row],[TOT. TEMPO MATTINA]]</f>
        <v>0.17361111111111105</v>
      </c>
      <c r="W1918" s="7">
        <f>((HOUR(Tabella1[[#This Row],[TOT. ORE]])*60)+MINUTE(Tabella1[[#This Row],[TOT. ORE]]))</f>
        <v>250</v>
      </c>
      <c r="Y1918" s="6">
        <f>Tabella1[[#This Row],[TOT. MINUTI]]-Tabella1[[#This Row],[FERMO MACCHINA]]</f>
        <v>250</v>
      </c>
      <c r="Z1918" s="6">
        <f>ROUNDDOWN(Tabella1[[#This Row],[DIFFERENZA EFFETTIVA - SCARTI]]/Tabella1[[#This Row],[TEMPO EFFETTIVO]]*60,0)</f>
        <v>233</v>
      </c>
    </row>
    <row r="1919" spans="1:27" x14ac:dyDescent="0.25">
      <c r="A1919" s="1">
        <v>44845</v>
      </c>
      <c r="B1919">
        <v>31</v>
      </c>
      <c r="C1919" s="6" t="str">
        <f>VLOOKUP(Tabella1[[#This Row],[COD. OPERATORE]],Tabella3[],2,FALSE)</f>
        <v>MARISTELLA</v>
      </c>
      <c r="D1919" t="s">
        <v>16</v>
      </c>
      <c r="E1919" t="s">
        <v>26</v>
      </c>
      <c r="F1919">
        <v>6</v>
      </c>
      <c r="G1919" s="6" t="str">
        <f>VLOOKUP(Tabella1[[#This Row],[COD. MACCHINA]],Tabella35[],2,FALSE)</f>
        <v>MSA matr.4319</v>
      </c>
      <c r="H1919">
        <v>653646</v>
      </c>
      <c r="I1919">
        <v>653687</v>
      </c>
      <c r="J1919" s="6">
        <f>Tabella1[[#This Row],[ASS. FINALI]]-Tabella1[[#This Row],[ASS.INIZIALI]]</f>
        <v>41</v>
      </c>
      <c r="K1919" t="s">
        <v>20</v>
      </c>
      <c r="M1919" s="6">
        <f>ROUNDDOWN(IF(Tabella1[[#This Row],[DOPPIO OPERATORE '[SI/NO']]]="SI",Tabella1[[#This Row],[DIFFERENZA]]/2,Tabella1[[#This Row],[DIFFERENZA]]),0)</f>
        <v>41</v>
      </c>
      <c r="O1919" s="6">
        <f>Tabella1[[#This Row],[DIFFERENZA EFFETTIVA SE DOPPIO OPERATORE]]-Tabella1[[#This Row],[SCARTI]]</f>
        <v>41</v>
      </c>
      <c r="P1919" s="4">
        <v>0.3125</v>
      </c>
      <c r="Q1919" s="4">
        <v>0.32291666666666669</v>
      </c>
      <c r="R1919" s="5">
        <f>Tabella1[[#This Row],[ORA FINE MATTINA]]-Tabella1[[#This Row],[ORA INIZIO MATTINA]]</f>
        <v>1.0416666666666685E-2</v>
      </c>
      <c r="S1919" s="4"/>
      <c r="T1919" s="4"/>
      <c r="U1919" s="5">
        <f>Tabella1[[#This Row],[ORA FINE POMERIGGIO]]-Tabella1[[#This Row],[ORA INIZIO POMERIGGIO]]</f>
        <v>0</v>
      </c>
      <c r="V1919" s="5">
        <f>Tabella1[[#This Row],[TOT. TEMPO POMERIGGIO]]+Tabella1[[#This Row],[TOT. TEMPO MATTINA]]</f>
        <v>1.0416666666666685E-2</v>
      </c>
      <c r="W1919" s="7">
        <f>((HOUR(Tabella1[[#This Row],[TOT. ORE]])*60)+MINUTE(Tabella1[[#This Row],[TOT. ORE]]))</f>
        <v>15</v>
      </c>
      <c r="Y1919" s="6">
        <f>Tabella1[[#This Row],[TOT. MINUTI]]-Tabella1[[#This Row],[FERMO MACCHINA]]</f>
        <v>15</v>
      </c>
      <c r="Z1919" s="6">
        <f>ROUNDDOWN(Tabella1[[#This Row],[DIFFERENZA EFFETTIVA - SCARTI]]/Tabella1[[#This Row],[TEMPO EFFETTIVO]]*60,0)</f>
        <v>164</v>
      </c>
    </row>
    <row r="1920" spans="1:27" x14ac:dyDescent="0.25">
      <c r="A1920" s="1">
        <v>44845</v>
      </c>
      <c r="B1920">
        <v>31</v>
      </c>
      <c r="C1920" s="6" t="str">
        <f>VLOOKUP(Tabella1[[#This Row],[COD. OPERATORE]],Tabella3[],2,FALSE)</f>
        <v>MARISTELLA</v>
      </c>
      <c r="D1920" t="s">
        <v>16</v>
      </c>
      <c r="E1920" t="s">
        <v>62</v>
      </c>
      <c r="F1920">
        <v>9</v>
      </c>
      <c r="G1920" s="6" t="str">
        <f>VLOOKUP(Tabella1[[#This Row],[COD. MACCHINA]],Tabella35[],2,FALSE)</f>
        <v>MONTAGGIO ANELLINI</v>
      </c>
      <c r="H1920">
        <v>150</v>
      </c>
      <c r="I1920">
        <v>2000</v>
      </c>
      <c r="J1920" s="6">
        <f>Tabella1[[#This Row],[ASS. FINALI]]-Tabella1[[#This Row],[ASS.INIZIALI]]</f>
        <v>1850</v>
      </c>
      <c r="K1920" t="s">
        <v>20</v>
      </c>
      <c r="M1920" s="6">
        <f>ROUNDDOWN(IF(Tabella1[[#This Row],[DOPPIO OPERATORE '[SI/NO']]]="SI",Tabella1[[#This Row],[DIFFERENZA]]/2,Tabella1[[#This Row],[DIFFERENZA]]),0)</f>
        <v>1850</v>
      </c>
      <c r="O1920" s="6">
        <f>Tabella1[[#This Row],[DIFFERENZA EFFETTIVA SE DOPPIO OPERATORE]]-Tabella1[[#This Row],[SCARTI]]</f>
        <v>1850</v>
      </c>
      <c r="P1920" s="4">
        <v>0.32291666666666669</v>
      </c>
      <c r="Q1920" s="4">
        <v>0.40277777777777773</v>
      </c>
      <c r="R1920" s="5">
        <f>Tabella1[[#This Row],[ORA FINE MATTINA]]-Tabella1[[#This Row],[ORA INIZIO MATTINA]]</f>
        <v>7.9861111111111049E-2</v>
      </c>
      <c r="S1920" s="4"/>
      <c r="T1920" s="4"/>
      <c r="U1920" s="5">
        <f>Tabella1[[#This Row],[ORA FINE POMERIGGIO]]-Tabella1[[#This Row],[ORA INIZIO POMERIGGIO]]</f>
        <v>0</v>
      </c>
      <c r="V1920" s="5">
        <f>Tabella1[[#This Row],[TOT. TEMPO POMERIGGIO]]+Tabella1[[#This Row],[TOT. TEMPO MATTINA]]</f>
        <v>7.9861111111111049E-2</v>
      </c>
      <c r="W1920" s="7">
        <f>((HOUR(Tabella1[[#This Row],[TOT. ORE]])*60)+MINUTE(Tabella1[[#This Row],[TOT. ORE]]))</f>
        <v>115</v>
      </c>
      <c r="Y1920" s="6">
        <f>Tabella1[[#This Row],[TOT. MINUTI]]-Tabella1[[#This Row],[FERMO MACCHINA]]</f>
        <v>115</v>
      </c>
      <c r="Z1920" s="6">
        <f>ROUNDDOWN(Tabella1[[#This Row],[DIFFERENZA EFFETTIVA - SCARTI]]/Tabella1[[#This Row],[TEMPO EFFETTIVO]]*60,0)</f>
        <v>965</v>
      </c>
    </row>
    <row r="1921" spans="1:27" x14ac:dyDescent="0.25">
      <c r="A1921" s="1">
        <v>44845</v>
      </c>
      <c r="B1921">
        <v>31</v>
      </c>
      <c r="C1921" s="6" t="str">
        <f>VLOOKUP(Tabella1[[#This Row],[COD. OPERATORE]],Tabella3[],2,FALSE)</f>
        <v>MARISTELLA</v>
      </c>
      <c r="D1921" t="s">
        <v>16</v>
      </c>
      <c r="E1921" t="s">
        <v>26</v>
      </c>
      <c r="F1921">
        <v>8</v>
      </c>
      <c r="G1921" s="6" t="str">
        <f>VLOOKUP(Tabella1[[#This Row],[COD. MACCHINA]],Tabella35[],2,FALSE)</f>
        <v>MONTAGGIO RUOTE</v>
      </c>
      <c r="H1921">
        <v>0</v>
      </c>
      <c r="I1921">
        <v>2000</v>
      </c>
      <c r="J1921" s="6">
        <f>Tabella1[[#This Row],[ASS. FINALI]]-Tabella1[[#This Row],[ASS.INIZIALI]]</f>
        <v>2000</v>
      </c>
      <c r="K1921" t="s">
        <v>20</v>
      </c>
      <c r="M1921" s="6">
        <f>ROUNDDOWN(IF(Tabella1[[#This Row],[DOPPIO OPERATORE '[SI/NO']]]="SI",Tabella1[[#This Row],[DIFFERENZA]]/2,Tabella1[[#This Row],[DIFFERENZA]]),0)</f>
        <v>2000</v>
      </c>
      <c r="O1921" s="6">
        <f>Tabella1[[#This Row],[DIFFERENZA EFFETTIVA SE DOPPIO OPERATORE]]-Tabella1[[#This Row],[SCARTI]]</f>
        <v>2000</v>
      </c>
      <c r="P1921" s="4">
        <v>0.40277777777777773</v>
      </c>
      <c r="Q1921" s="4">
        <v>0.5</v>
      </c>
      <c r="R1921" s="5">
        <f>Tabella1[[#This Row],[ORA FINE MATTINA]]-Tabella1[[#This Row],[ORA INIZIO MATTINA]]</f>
        <v>9.7222222222222265E-2</v>
      </c>
      <c r="S1921" s="4">
        <v>0.54166666666666663</v>
      </c>
      <c r="T1921" s="4">
        <v>0.66666666666666663</v>
      </c>
      <c r="U1921" s="5">
        <f>Tabella1[[#This Row],[ORA FINE POMERIGGIO]]-Tabella1[[#This Row],[ORA INIZIO POMERIGGIO]]</f>
        <v>0.125</v>
      </c>
      <c r="V1921" s="5">
        <f>Tabella1[[#This Row],[TOT. TEMPO POMERIGGIO]]+Tabella1[[#This Row],[TOT. TEMPO MATTINA]]</f>
        <v>0.22222222222222227</v>
      </c>
      <c r="W1921" s="7">
        <f>((HOUR(Tabella1[[#This Row],[TOT. ORE]])*60)+MINUTE(Tabella1[[#This Row],[TOT. ORE]]))</f>
        <v>320</v>
      </c>
      <c r="Y1921" s="6">
        <f>Tabella1[[#This Row],[TOT. MINUTI]]-Tabella1[[#This Row],[FERMO MACCHINA]]</f>
        <v>320</v>
      </c>
      <c r="Z1921" s="6">
        <f>ROUNDDOWN(Tabella1[[#This Row],[DIFFERENZA EFFETTIVA - SCARTI]]/Tabella1[[#This Row],[TEMPO EFFETTIVO]]*60,0)</f>
        <v>375</v>
      </c>
    </row>
    <row r="1922" spans="1:27" x14ac:dyDescent="0.25">
      <c r="A1922" s="1">
        <v>44862</v>
      </c>
      <c r="B1922">
        <v>2</v>
      </c>
      <c r="C1922" s="6" t="str">
        <f>VLOOKUP(Tabella1[[#This Row],[COD. OPERATORE]],Tabella3[],2,FALSE)</f>
        <v>DAVIDE</v>
      </c>
      <c r="D1922" t="s">
        <v>262</v>
      </c>
      <c r="E1922" t="s">
        <v>503</v>
      </c>
      <c r="F1922">
        <v>7</v>
      </c>
      <c r="G1922" s="6" t="str">
        <f>VLOOKUP(Tabella1[[#This Row],[COD. MACCHINA]],Tabella35[],2,FALSE)</f>
        <v>MSA matr.2316</v>
      </c>
      <c r="H1922">
        <v>2494730</v>
      </c>
      <c r="I1922">
        <v>2495165</v>
      </c>
      <c r="J1922" s="6">
        <f>Tabella1[[#This Row],[ASS. FINALI]]-Tabella1[[#This Row],[ASS.INIZIALI]]</f>
        <v>435</v>
      </c>
      <c r="K1922" t="s">
        <v>20</v>
      </c>
      <c r="M1922" s="6">
        <f>ROUNDDOWN(IF(Tabella1[[#This Row],[DOPPIO OPERATORE '[SI/NO']]]="SI",Tabella1[[#This Row],[DIFFERENZA]]/2,Tabella1[[#This Row],[DIFFERENZA]]),0)</f>
        <v>435</v>
      </c>
      <c r="O1922" s="6">
        <f>Tabella1[[#This Row],[DIFFERENZA EFFETTIVA SE DOPPIO OPERATORE]]-Tabella1[[#This Row],[SCARTI]]</f>
        <v>435</v>
      </c>
      <c r="P1922" s="4">
        <v>0.58333333333333337</v>
      </c>
      <c r="Q1922" s="4">
        <v>0.75</v>
      </c>
      <c r="R1922" s="5">
        <f>Tabella1[[#This Row],[ORA FINE MATTINA]]-Tabella1[[#This Row],[ORA INIZIO MATTINA]]</f>
        <v>0.16666666666666663</v>
      </c>
      <c r="S1922" s="4"/>
      <c r="T1922" s="4"/>
      <c r="U1922" s="5">
        <f>Tabella1[[#This Row],[ORA FINE POMERIGGIO]]-Tabella1[[#This Row],[ORA INIZIO POMERIGGIO]]</f>
        <v>0</v>
      </c>
      <c r="V1922" s="5">
        <f>Tabella1[[#This Row],[TOT. TEMPO POMERIGGIO]]+Tabella1[[#This Row],[TOT. TEMPO MATTINA]]</f>
        <v>0.16666666666666663</v>
      </c>
      <c r="W1922" s="7">
        <f>((HOUR(Tabella1[[#This Row],[TOT. ORE]])*60)+MINUTE(Tabella1[[#This Row],[TOT. ORE]]))</f>
        <v>240</v>
      </c>
      <c r="Y1922" s="6">
        <f>Tabella1[[#This Row],[TOT. MINUTI]]-Tabella1[[#This Row],[FERMO MACCHINA]]</f>
        <v>240</v>
      </c>
      <c r="Z1922" s="6">
        <f>ROUNDDOWN(Tabella1[[#This Row],[DIFFERENZA EFFETTIVA - SCARTI]]/Tabella1[[#This Row],[TEMPO EFFETTIVO]]*60,0)</f>
        <v>108</v>
      </c>
      <c r="AA1922" t="s">
        <v>510</v>
      </c>
    </row>
    <row r="1923" spans="1:27" x14ac:dyDescent="0.25">
      <c r="A1923" s="1">
        <v>44867</v>
      </c>
      <c r="B1923">
        <v>2</v>
      </c>
      <c r="C1923" s="6" t="str">
        <f>VLOOKUP(Tabella1[[#This Row],[COD. OPERATORE]],Tabella3[],2,FALSE)</f>
        <v>DAVIDE</v>
      </c>
      <c r="D1923" t="s">
        <v>56</v>
      </c>
      <c r="E1923" t="s">
        <v>324</v>
      </c>
      <c r="F1923" t="s">
        <v>64</v>
      </c>
      <c r="G1923" s="6" t="str">
        <f>VLOOKUP(Tabella1[[#This Row],[COD. MACCHINA]],Tabella35[],2,FALSE)</f>
        <v>MANUALE</v>
      </c>
      <c r="H1923">
        <v>24</v>
      </c>
      <c r="I1923">
        <v>186</v>
      </c>
      <c r="J1923" s="6">
        <f>Tabella1[[#This Row],[ASS. FINALI]]-Tabella1[[#This Row],[ASS.INIZIALI]]</f>
        <v>162</v>
      </c>
      <c r="K1923" t="s">
        <v>20</v>
      </c>
      <c r="M1923" s="6">
        <f>ROUNDDOWN(IF(Tabella1[[#This Row],[DOPPIO OPERATORE '[SI/NO']]]="SI",Tabella1[[#This Row],[DIFFERENZA]]/2,Tabella1[[#This Row],[DIFFERENZA]]),0)</f>
        <v>162</v>
      </c>
      <c r="O1923" s="6">
        <f>Tabella1[[#This Row],[DIFFERENZA EFFETTIVA SE DOPPIO OPERATORE]]-Tabella1[[#This Row],[SCARTI]]</f>
        <v>162</v>
      </c>
      <c r="P1923" s="4">
        <v>0.33333333333333331</v>
      </c>
      <c r="Q1923" s="4">
        <v>0.5</v>
      </c>
      <c r="R1923" s="5">
        <f>Tabella1[[#This Row],[ORA FINE MATTINA]]-Tabella1[[#This Row],[ORA INIZIO MATTINA]]</f>
        <v>0.16666666666666669</v>
      </c>
      <c r="S1923" s="4"/>
      <c r="T1923" s="4"/>
      <c r="U1923" s="5">
        <f>Tabella1[[#This Row],[ORA FINE POMERIGGIO]]-Tabella1[[#This Row],[ORA INIZIO POMERIGGIO]]</f>
        <v>0</v>
      </c>
      <c r="V1923" s="5">
        <f>Tabella1[[#This Row],[TOT. TEMPO POMERIGGIO]]+Tabella1[[#This Row],[TOT. TEMPO MATTINA]]</f>
        <v>0.16666666666666669</v>
      </c>
      <c r="W1923" s="7">
        <f>((HOUR(Tabella1[[#This Row],[TOT. ORE]])*60)+MINUTE(Tabella1[[#This Row],[TOT. ORE]]))</f>
        <v>240</v>
      </c>
      <c r="Y1923" s="6">
        <f>Tabella1[[#This Row],[TOT. MINUTI]]-Tabella1[[#This Row],[FERMO MACCHINA]]</f>
        <v>240</v>
      </c>
      <c r="Z1923" s="6">
        <f>ROUNDDOWN(Tabella1[[#This Row],[DIFFERENZA EFFETTIVA - SCARTI]]/Tabella1[[#This Row],[TEMPO EFFETTIVO]]*60,0)</f>
        <v>40</v>
      </c>
      <c r="AA1923" t="s">
        <v>450</v>
      </c>
    </row>
    <row r="1924" spans="1:27" x14ac:dyDescent="0.25">
      <c r="A1924" s="1">
        <v>44867</v>
      </c>
      <c r="B1924">
        <v>2</v>
      </c>
      <c r="C1924" s="6" t="str">
        <f>VLOOKUP(Tabella1[[#This Row],[COD. OPERATORE]],Tabella3[],2,FALSE)</f>
        <v>DAVIDE</v>
      </c>
      <c r="D1924" t="s">
        <v>56</v>
      </c>
      <c r="E1924" t="s">
        <v>324</v>
      </c>
      <c r="F1924" t="s">
        <v>64</v>
      </c>
      <c r="G1924" s="6" t="str">
        <f>VLOOKUP(Tabella1[[#This Row],[COD. MACCHINA]],Tabella35[],2,FALSE)</f>
        <v>MANUALE</v>
      </c>
      <c r="H1924">
        <v>186</v>
      </c>
      <c r="I1924">
        <v>335</v>
      </c>
      <c r="J1924" s="6">
        <f>Tabella1[[#This Row],[ASS. FINALI]]-Tabella1[[#This Row],[ASS.INIZIALI]]</f>
        <v>149</v>
      </c>
      <c r="K1924" t="s">
        <v>20</v>
      </c>
      <c r="M1924" s="6">
        <f>ROUNDDOWN(IF(Tabella1[[#This Row],[DOPPIO OPERATORE '[SI/NO']]]="SI",Tabella1[[#This Row],[DIFFERENZA]]/2,Tabella1[[#This Row],[DIFFERENZA]]),0)</f>
        <v>149</v>
      </c>
      <c r="O1924" s="6">
        <f>Tabella1[[#This Row],[DIFFERENZA EFFETTIVA SE DOPPIO OPERATORE]]-Tabella1[[#This Row],[SCARTI]]</f>
        <v>149</v>
      </c>
      <c r="P1924" s="4">
        <v>0.58333333333333337</v>
      </c>
      <c r="Q1924" s="4">
        <v>0.75</v>
      </c>
      <c r="R1924" s="5">
        <f>Tabella1[[#This Row],[ORA FINE MATTINA]]-Tabella1[[#This Row],[ORA INIZIO MATTINA]]</f>
        <v>0.16666666666666663</v>
      </c>
      <c r="S1924" s="4"/>
      <c r="T1924" s="4"/>
      <c r="U1924" s="5">
        <f>Tabella1[[#This Row],[ORA FINE POMERIGGIO]]-Tabella1[[#This Row],[ORA INIZIO POMERIGGIO]]</f>
        <v>0</v>
      </c>
      <c r="V1924" s="5">
        <f>Tabella1[[#This Row],[TOT. TEMPO POMERIGGIO]]+Tabella1[[#This Row],[TOT. TEMPO MATTINA]]</f>
        <v>0.16666666666666663</v>
      </c>
      <c r="W1924" s="7">
        <f>((HOUR(Tabella1[[#This Row],[TOT. ORE]])*60)+MINUTE(Tabella1[[#This Row],[TOT. ORE]]))</f>
        <v>240</v>
      </c>
      <c r="Y1924" s="6">
        <f>Tabella1[[#This Row],[TOT. MINUTI]]-Tabella1[[#This Row],[FERMO MACCHINA]]</f>
        <v>240</v>
      </c>
      <c r="Z1924" s="6">
        <f>ROUNDDOWN(Tabella1[[#This Row],[DIFFERENZA EFFETTIVA - SCARTI]]/Tabella1[[#This Row],[TEMPO EFFETTIVO]]*60,0)</f>
        <v>37</v>
      </c>
      <c r="AA1924" t="s">
        <v>450</v>
      </c>
    </row>
    <row r="1925" spans="1:27" x14ac:dyDescent="0.25">
      <c r="A1925" s="1">
        <v>44868</v>
      </c>
      <c r="B1925">
        <v>2</v>
      </c>
      <c r="C1925" s="6" t="str">
        <f>VLOOKUP(Tabella1[[#This Row],[COD. OPERATORE]],Tabella3[],2,FALSE)</f>
        <v>DAVIDE</v>
      </c>
      <c r="D1925" t="s">
        <v>56</v>
      </c>
      <c r="E1925" t="s">
        <v>261</v>
      </c>
      <c r="F1925">
        <v>12</v>
      </c>
      <c r="G1925" s="6" t="str">
        <f>VLOOKUP(Tabella1[[#This Row],[COD. MACCHINA]],Tabella35[],2,FALSE)</f>
        <v>FRESA matr.550/6</v>
      </c>
      <c r="H1925">
        <v>3900</v>
      </c>
      <c r="I1925">
        <v>5850</v>
      </c>
      <c r="J1925" s="6">
        <f>Tabella1[[#This Row],[ASS. FINALI]]-Tabella1[[#This Row],[ASS.INIZIALI]]</f>
        <v>1950</v>
      </c>
      <c r="K1925" t="s">
        <v>20</v>
      </c>
      <c r="M1925" s="6">
        <f>ROUNDDOWN(IF(Tabella1[[#This Row],[DOPPIO OPERATORE '[SI/NO']]]="SI",Tabella1[[#This Row],[DIFFERENZA]]/2,Tabella1[[#This Row],[DIFFERENZA]]),0)</f>
        <v>1950</v>
      </c>
      <c r="O1925" s="6">
        <f>Tabella1[[#This Row],[DIFFERENZA EFFETTIVA SE DOPPIO OPERATORE]]-Tabella1[[#This Row],[SCARTI]]</f>
        <v>1950</v>
      </c>
      <c r="P1925" s="4">
        <v>0.33333333333333331</v>
      </c>
      <c r="Q1925" s="4">
        <v>0.5</v>
      </c>
      <c r="R1925" s="5">
        <f>Tabella1[[#This Row],[ORA FINE MATTINA]]-Tabella1[[#This Row],[ORA INIZIO MATTINA]]</f>
        <v>0.16666666666666669</v>
      </c>
      <c r="S1925" s="4"/>
      <c r="T1925" s="4"/>
      <c r="U1925" s="5">
        <f>Tabella1[[#This Row],[ORA FINE POMERIGGIO]]-Tabella1[[#This Row],[ORA INIZIO POMERIGGIO]]</f>
        <v>0</v>
      </c>
      <c r="V1925" s="5">
        <f>Tabella1[[#This Row],[TOT. TEMPO POMERIGGIO]]+Tabella1[[#This Row],[TOT. TEMPO MATTINA]]</f>
        <v>0.16666666666666669</v>
      </c>
      <c r="W1925" s="7">
        <f>((HOUR(Tabella1[[#This Row],[TOT. ORE]])*60)+MINUTE(Tabella1[[#This Row],[TOT. ORE]]))</f>
        <v>240</v>
      </c>
      <c r="Y1925" s="6">
        <f>Tabella1[[#This Row],[TOT. MINUTI]]-Tabella1[[#This Row],[FERMO MACCHINA]]</f>
        <v>240</v>
      </c>
      <c r="Z1925" s="6">
        <f>ROUNDDOWN(Tabella1[[#This Row],[DIFFERENZA EFFETTIVA - SCARTI]]/Tabella1[[#This Row],[TEMPO EFFETTIVO]]*60,0)</f>
        <v>487</v>
      </c>
      <c r="AA1925" t="s">
        <v>378</v>
      </c>
    </row>
    <row r="1926" spans="1:27" x14ac:dyDescent="0.25">
      <c r="A1926" s="1">
        <v>44868</v>
      </c>
      <c r="B1926">
        <v>2</v>
      </c>
      <c r="C1926" s="6" t="str">
        <f>VLOOKUP(Tabella1[[#This Row],[COD. OPERATORE]],Tabella3[],2,FALSE)</f>
        <v>DAVIDE</v>
      </c>
      <c r="D1926" t="s">
        <v>262</v>
      </c>
      <c r="E1926" t="s">
        <v>503</v>
      </c>
      <c r="F1926">
        <v>7</v>
      </c>
      <c r="G1926" s="6" t="str">
        <f>VLOOKUP(Tabella1[[#This Row],[COD. MACCHINA]],Tabella35[],2,FALSE)</f>
        <v>MSA matr.2316</v>
      </c>
      <c r="H1926">
        <v>2497377</v>
      </c>
      <c r="I1926">
        <v>2497893</v>
      </c>
      <c r="J1926" s="6">
        <f>Tabella1[[#This Row],[ASS. FINALI]]-Tabella1[[#This Row],[ASS.INIZIALI]]</f>
        <v>516</v>
      </c>
      <c r="K1926" t="s">
        <v>20</v>
      </c>
      <c r="M1926" s="6">
        <f>ROUNDDOWN(IF(Tabella1[[#This Row],[DOPPIO OPERATORE '[SI/NO']]]="SI",Tabella1[[#This Row],[DIFFERENZA]]/2,Tabella1[[#This Row],[DIFFERENZA]]),0)</f>
        <v>516</v>
      </c>
      <c r="O1926" s="6">
        <f>Tabella1[[#This Row],[DIFFERENZA EFFETTIVA SE DOPPIO OPERATORE]]-Tabella1[[#This Row],[SCARTI]]</f>
        <v>516</v>
      </c>
      <c r="P1926" s="4">
        <v>0.58333333333333337</v>
      </c>
      <c r="Q1926" s="4">
        <v>0.71875</v>
      </c>
      <c r="R1926" s="5">
        <f>Tabella1[[#This Row],[ORA FINE MATTINA]]-Tabella1[[#This Row],[ORA INIZIO MATTINA]]</f>
        <v>0.13541666666666663</v>
      </c>
      <c r="S1926" s="4"/>
      <c r="T1926" s="4"/>
      <c r="U1926" s="5">
        <f>Tabella1[[#This Row],[ORA FINE POMERIGGIO]]-Tabella1[[#This Row],[ORA INIZIO POMERIGGIO]]</f>
        <v>0</v>
      </c>
      <c r="V1926" s="5">
        <f>Tabella1[[#This Row],[TOT. TEMPO POMERIGGIO]]+Tabella1[[#This Row],[TOT. TEMPO MATTINA]]</f>
        <v>0.13541666666666663</v>
      </c>
      <c r="W1926" s="7">
        <f>((HOUR(Tabella1[[#This Row],[TOT. ORE]])*60)+MINUTE(Tabella1[[#This Row],[TOT. ORE]]))</f>
        <v>195</v>
      </c>
      <c r="Y1926" s="6">
        <f>Tabella1[[#This Row],[TOT. MINUTI]]-Tabella1[[#This Row],[FERMO MACCHINA]]</f>
        <v>195</v>
      </c>
      <c r="Z1926" s="6">
        <f>ROUNDDOWN(Tabella1[[#This Row],[DIFFERENZA EFFETTIVA - SCARTI]]/Tabella1[[#This Row],[TEMPO EFFETTIVO]]*60,0)</f>
        <v>158</v>
      </c>
    </row>
    <row r="1927" spans="1:27" x14ac:dyDescent="0.25">
      <c r="A1927" s="1">
        <v>44868</v>
      </c>
      <c r="B1927">
        <v>2</v>
      </c>
      <c r="C1927" s="6" t="str">
        <f>VLOOKUP(Tabella1[[#This Row],[COD. OPERATORE]],Tabella3[],2,FALSE)</f>
        <v>DAVIDE</v>
      </c>
      <c r="D1927" t="s">
        <v>56</v>
      </c>
      <c r="E1927" t="s">
        <v>246</v>
      </c>
      <c r="F1927" t="s">
        <v>64</v>
      </c>
      <c r="G1927" s="6" t="str">
        <f>VLOOKUP(Tabella1[[#This Row],[COD. MACCHINA]],Tabella35[],2,FALSE)</f>
        <v>MANUALE</v>
      </c>
      <c r="H1927">
        <v>350</v>
      </c>
      <c r="I1927">
        <v>400</v>
      </c>
      <c r="J1927" s="6">
        <f>Tabella1[[#This Row],[ASS. FINALI]]-Tabella1[[#This Row],[ASS.INIZIALI]]</f>
        <v>50</v>
      </c>
      <c r="K1927" t="s">
        <v>20</v>
      </c>
      <c r="M1927" s="6">
        <f>ROUNDDOWN(IF(Tabella1[[#This Row],[DOPPIO OPERATORE '[SI/NO']]]="SI",Tabella1[[#This Row],[DIFFERENZA]]/2,Tabella1[[#This Row],[DIFFERENZA]]),0)</f>
        <v>50</v>
      </c>
      <c r="O1927" s="6">
        <f>Tabella1[[#This Row],[DIFFERENZA EFFETTIVA SE DOPPIO OPERATORE]]-Tabella1[[#This Row],[SCARTI]]</f>
        <v>50</v>
      </c>
      <c r="P1927" s="4">
        <v>0.71875</v>
      </c>
      <c r="Q1927" s="4">
        <v>0.75</v>
      </c>
      <c r="R1927" s="5">
        <f>Tabella1[[#This Row],[ORA FINE MATTINA]]-Tabella1[[#This Row],[ORA INIZIO MATTINA]]</f>
        <v>3.125E-2</v>
      </c>
      <c r="S1927" s="4"/>
      <c r="T1927" s="4"/>
      <c r="U1927" s="5">
        <f>Tabella1[[#This Row],[ORA FINE POMERIGGIO]]-Tabella1[[#This Row],[ORA INIZIO POMERIGGIO]]</f>
        <v>0</v>
      </c>
      <c r="V1927" s="5">
        <f>Tabella1[[#This Row],[TOT. TEMPO POMERIGGIO]]+Tabella1[[#This Row],[TOT. TEMPO MATTINA]]</f>
        <v>3.125E-2</v>
      </c>
      <c r="W1927" s="7">
        <f>((HOUR(Tabella1[[#This Row],[TOT. ORE]])*60)+MINUTE(Tabella1[[#This Row],[TOT. ORE]]))</f>
        <v>45</v>
      </c>
      <c r="Y1927" s="6">
        <f>Tabella1[[#This Row],[TOT. MINUTI]]-Tabella1[[#This Row],[FERMO MACCHINA]]</f>
        <v>45</v>
      </c>
      <c r="Z1927" s="6">
        <f>ROUNDDOWN(Tabella1[[#This Row],[DIFFERENZA EFFETTIVA - SCARTI]]/Tabella1[[#This Row],[TEMPO EFFETTIVO]]*60,0)</f>
        <v>66</v>
      </c>
    </row>
    <row r="1928" spans="1:27" x14ac:dyDescent="0.25">
      <c r="A1928" s="1">
        <v>44869</v>
      </c>
      <c r="B1928">
        <v>2</v>
      </c>
      <c r="C1928" s="6" t="str">
        <f>VLOOKUP(Tabella1[[#This Row],[COD. OPERATORE]],Tabella3[],2,FALSE)</f>
        <v>DAVIDE</v>
      </c>
      <c r="D1928" t="s">
        <v>16</v>
      </c>
      <c r="E1928" t="s">
        <v>485</v>
      </c>
      <c r="F1928" t="s">
        <v>64</v>
      </c>
      <c r="G1928" s="6" t="str">
        <f>VLOOKUP(Tabella1[[#This Row],[COD. MACCHINA]],Tabella35[],2,FALSE)</f>
        <v>MANUALE</v>
      </c>
      <c r="H1928">
        <v>1800</v>
      </c>
      <c r="I1928">
        <v>2000</v>
      </c>
      <c r="J1928" s="6">
        <f>Tabella1[[#This Row],[ASS. FINALI]]-Tabella1[[#This Row],[ASS.INIZIALI]]</f>
        <v>200</v>
      </c>
      <c r="K1928" t="s">
        <v>20</v>
      </c>
      <c r="M1928" s="6">
        <f>ROUNDDOWN(IF(Tabella1[[#This Row],[DOPPIO OPERATORE '[SI/NO']]]="SI",Tabella1[[#This Row],[DIFFERENZA]]/2,Tabella1[[#This Row],[DIFFERENZA]]),0)</f>
        <v>200</v>
      </c>
      <c r="O1928" s="6">
        <f>Tabella1[[#This Row],[DIFFERENZA EFFETTIVA SE DOPPIO OPERATORE]]-Tabella1[[#This Row],[SCARTI]]</f>
        <v>200</v>
      </c>
      <c r="P1928" s="4">
        <v>0.33333333333333331</v>
      </c>
      <c r="Q1928" s="4">
        <v>0.35416666666666669</v>
      </c>
      <c r="R1928" s="5">
        <f>Tabella1[[#This Row],[ORA FINE MATTINA]]-Tabella1[[#This Row],[ORA INIZIO MATTINA]]</f>
        <v>2.083333333333337E-2</v>
      </c>
      <c r="S1928" s="4"/>
      <c r="T1928" s="4"/>
      <c r="U1928" s="5">
        <f>Tabella1[[#This Row],[ORA FINE POMERIGGIO]]-Tabella1[[#This Row],[ORA INIZIO POMERIGGIO]]</f>
        <v>0</v>
      </c>
      <c r="V1928" s="5">
        <f>Tabella1[[#This Row],[TOT. TEMPO POMERIGGIO]]+Tabella1[[#This Row],[TOT. TEMPO MATTINA]]</f>
        <v>2.083333333333337E-2</v>
      </c>
      <c r="W1928" s="7">
        <f>((HOUR(Tabella1[[#This Row],[TOT. ORE]])*60)+MINUTE(Tabella1[[#This Row],[TOT. ORE]]))</f>
        <v>30</v>
      </c>
      <c r="Y1928" s="6">
        <f>Tabella1[[#This Row],[TOT. MINUTI]]-Tabella1[[#This Row],[FERMO MACCHINA]]</f>
        <v>30</v>
      </c>
      <c r="Z1928" s="6">
        <f>ROUNDDOWN(Tabella1[[#This Row],[DIFFERENZA EFFETTIVA - SCARTI]]/Tabella1[[#This Row],[TEMPO EFFETTIVO]]*60,0)</f>
        <v>400</v>
      </c>
      <c r="AA1928" t="s">
        <v>537</v>
      </c>
    </row>
    <row r="1929" spans="1:27" x14ac:dyDescent="0.25">
      <c r="A1929" s="1">
        <v>44869</v>
      </c>
      <c r="B1929">
        <v>2</v>
      </c>
      <c r="C1929" s="6" t="str">
        <f>VLOOKUP(Tabella1[[#This Row],[COD. OPERATORE]],Tabella3[],2,FALSE)</f>
        <v>DAVIDE</v>
      </c>
      <c r="D1929" t="s">
        <v>56</v>
      </c>
      <c r="E1929" t="s">
        <v>86</v>
      </c>
      <c r="F1929" t="s">
        <v>64</v>
      </c>
      <c r="G1929" s="6" t="str">
        <f>VLOOKUP(Tabella1[[#This Row],[COD. MACCHINA]],Tabella35[],2,FALSE)</f>
        <v>MANUALE</v>
      </c>
      <c r="H1929">
        <v>100</v>
      </c>
      <c r="I1929">
        <v>300</v>
      </c>
      <c r="J1929" s="6">
        <f>Tabella1[[#This Row],[ASS. FINALI]]-Tabella1[[#This Row],[ASS.INIZIALI]]</f>
        <v>200</v>
      </c>
      <c r="K1929" t="s">
        <v>58</v>
      </c>
      <c r="L1929">
        <v>8</v>
      </c>
      <c r="M1929" s="6">
        <f>ROUNDDOWN(IF(Tabella1[[#This Row],[DOPPIO OPERATORE '[SI/NO']]]="SI",Tabella1[[#This Row],[DIFFERENZA]]/2,Tabella1[[#This Row],[DIFFERENZA]]),0)</f>
        <v>100</v>
      </c>
      <c r="O1929" s="6">
        <f>Tabella1[[#This Row],[DIFFERENZA EFFETTIVA SE DOPPIO OPERATORE]]-Tabella1[[#This Row],[SCARTI]]</f>
        <v>100</v>
      </c>
      <c r="P1929" s="4">
        <v>0.60416666666666663</v>
      </c>
      <c r="Q1929" s="4">
        <v>0.64583333333333337</v>
      </c>
      <c r="R1929" s="5">
        <f>Tabella1[[#This Row],[ORA FINE MATTINA]]-Tabella1[[#This Row],[ORA INIZIO MATTINA]]</f>
        <v>4.1666666666666741E-2</v>
      </c>
      <c r="S1929" s="4"/>
      <c r="T1929" s="4"/>
      <c r="U1929" s="5">
        <f>Tabella1[[#This Row],[ORA FINE POMERIGGIO]]-Tabella1[[#This Row],[ORA INIZIO POMERIGGIO]]</f>
        <v>0</v>
      </c>
      <c r="V1929" s="5">
        <f>Tabella1[[#This Row],[TOT. TEMPO POMERIGGIO]]+Tabella1[[#This Row],[TOT. TEMPO MATTINA]]</f>
        <v>4.1666666666666741E-2</v>
      </c>
      <c r="W1929" s="7">
        <f>((HOUR(Tabella1[[#This Row],[TOT. ORE]])*60)+MINUTE(Tabella1[[#This Row],[TOT. ORE]]))</f>
        <v>60</v>
      </c>
      <c r="Y1929" s="6">
        <f>Tabella1[[#This Row],[TOT. MINUTI]]-Tabella1[[#This Row],[FERMO MACCHINA]]</f>
        <v>60</v>
      </c>
      <c r="Z1929" s="6">
        <f>ROUNDDOWN(Tabella1[[#This Row],[DIFFERENZA EFFETTIVA - SCARTI]]/Tabella1[[#This Row],[TEMPO EFFETTIVO]]*60,0)</f>
        <v>100</v>
      </c>
    </row>
    <row r="1930" spans="1:27" x14ac:dyDescent="0.25">
      <c r="A1930" s="1">
        <v>44867</v>
      </c>
      <c r="B1930">
        <v>1</v>
      </c>
      <c r="C1930" s="6" t="str">
        <f>VLOOKUP(Tabella1[[#This Row],[COD. OPERATORE]],Tabella3[],2,FALSE)</f>
        <v>ROBY</v>
      </c>
      <c r="D1930" t="s">
        <v>87</v>
      </c>
      <c r="E1930" t="s">
        <v>577</v>
      </c>
      <c r="F1930" t="s">
        <v>64</v>
      </c>
      <c r="G1930" s="6" t="str">
        <f>VLOOKUP(Tabella1[[#This Row],[COD. MACCHINA]],Tabella35[],2,FALSE)</f>
        <v>MANUALE</v>
      </c>
      <c r="H1930">
        <v>20</v>
      </c>
      <c r="I1930">
        <v>960</v>
      </c>
      <c r="J1930" s="6">
        <f>Tabella1[[#This Row],[ASS. FINALI]]-Tabella1[[#This Row],[ASS.INIZIALI]]</f>
        <v>940</v>
      </c>
      <c r="K1930" t="s">
        <v>20</v>
      </c>
      <c r="M1930" s="6">
        <f>ROUNDDOWN(IF(Tabella1[[#This Row],[DOPPIO OPERATORE '[SI/NO']]]="SI",Tabella1[[#This Row],[DIFFERENZA]]/2,Tabella1[[#This Row],[DIFFERENZA]]),0)</f>
        <v>940</v>
      </c>
      <c r="O1930" s="6">
        <f>Tabella1[[#This Row],[DIFFERENZA EFFETTIVA SE DOPPIO OPERATORE]]-Tabella1[[#This Row],[SCARTI]]</f>
        <v>940</v>
      </c>
      <c r="P1930" s="4">
        <v>0.33333333333333331</v>
      </c>
      <c r="Q1930" s="4">
        <v>0.5</v>
      </c>
      <c r="R1930" s="5">
        <f>Tabella1[[#This Row],[ORA FINE MATTINA]]-Tabella1[[#This Row],[ORA INIZIO MATTINA]]</f>
        <v>0.16666666666666669</v>
      </c>
      <c r="S1930" s="4">
        <v>0.5625</v>
      </c>
      <c r="T1930" s="4">
        <v>0.64583333333333337</v>
      </c>
      <c r="U1930" s="5">
        <f>Tabella1[[#This Row],[ORA FINE POMERIGGIO]]-Tabella1[[#This Row],[ORA INIZIO POMERIGGIO]]</f>
        <v>8.333333333333337E-2</v>
      </c>
      <c r="V1930" s="5">
        <f>Tabella1[[#This Row],[TOT. TEMPO POMERIGGIO]]+Tabella1[[#This Row],[TOT. TEMPO MATTINA]]</f>
        <v>0.25000000000000006</v>
      </c>
      <c r="W1930" s="7">
        <f>((HOUR(Tabella1[[#This Row],[TOT. ORE]])*60)+MINUTE(Tabella1[[#This Row],[TOT. ORE]]))</f>
        <v>360</v>
      </c>
      <c r="Y1930" s="6">
        <f>Tabella1[[#This Row],[TOT. MINUTI]]-Tabella1[[#This Row],[FERMO MACCHINA]]</f>
        <v>360</v>
      </c>
      <c r="Z1930" s="6">
        <f>ROUNDDOWN(Tabella1[[#This Row],[DIFFERENZA EFFETTIVA - SCARTI]]/Tabella1[[#This Row],[TEMPO EFFETTIVO]]*60,0)</f>
        <v>156</v>
      </c>
    </row>
    <row r="1931" spans="1:27" x14ac:dyDescent="0.25">
      <c r="A1931" s="1">
        <v>44867</v>
      </c>
      <c r="B1931">
        <v>1</v>
      </c>
      <c r="C1931" s="6" t="str">
        <f>VLOOKUP(Tabella1[[#This Row],[COD. OPERATORE]],Tabella3[],2,FALSE)</f>
        <v>ROBY</v>
      </c>
      <c r="D1931" t="s">
        <v>56</v>
      </c>
      <c r="E1931" t="s">
        <v>73</v>
      </c>
      <c r="F1931" t="s">
        <v>64</v>
      </c>
      <c r="G1931" s="6" t="str">
        <f>VLOOKUP(Tabella1[[#This Row],[COD. MACCHINA]],Tabella35[],2,FALSE)</f>
        <v>MANUALE</v>
      </c>
      <c r="H1931">
        <v>1100</v>
      </c>
      <c r="I1931">
        <v>1250</v>
      </c>
      <c r="J1931" s="6">
        <f>Tabella1[[#This Row],[ASS. FINALI]]-Tabella1[[#This Row],[ASS.INIZIALI]]</f>
        <v>150</v>
      </c>
      <c r="K1931" t="s">
        <v>20</v>
      </c>
      <c r="M1931" s="6">
        <f>ROUNDDOWN(IF(Tabella1[[#This Row],[DOPPIO OPERATORE '[SI/NO']]]="SI",Tabella1[[#This Row],[DIFFERENZA]]/2,Tabella1[[#This Row],[DIFFERENZA]]),0)</f>
        <v>150</v>
      </c>
      <c r="O1931" s="6">
        <f>Tabella1[[#This Row],[DIFFERENZA EFFETTIVA SE DOPPIO OPERATORE]]-Tabella1[[#This Row],[SCARTI]]</f>
        <v>150</v>
      </c>
      <c r="P1931" s="4">
        <v>0.64583333333333337</v>
      </c>
      <c r="Q1931" s="4">
        <v>0.67361111111111116</v>
      </c>
      <c r="R1931" s="5">
        <f>Tabella1[[#This Row],[ORA FINE MATTINA]]-Tabella1[[#This Row],[ORA INIZIO MATTINA]]</f>
        <v>2.777777777777779E-2</v>
      </c>
      <c r="S1931" s="4"/>
      <c r="T1931" s="4"/>
      <c r="U1931" s="5">
        <f>Tabella1[[#This Row],[ORA FINE POMERIGGIO]]-Tabella1[[#This Row],[ORA INIZIO POMERIGGIO]]</f>
        <v>0</v>
      </c>
      <c r="V1931" s="5">
        <f>Tabella1[[#This Row],[TOT. TEMPO POMERIGGIO]]+Tabella1[[#This Row],[TOT. TEMPO MATTINA]]</f>
        <v>2.777777777777779E-2</v>
      </c>
      <c r="W1931" s="7">
        <f>((HOUR(Tabella1[[#This Row],[TOT. ORE]])*60)+MINUTE(Tabella1[[#This Row],[TOT. ORE]]))</f>
        <v>40</v>
      </c>
      <c r="Y1931" s="6">
        <f>Tabella1[[#This Row],[TOT. MINUTI]]-Tabella1[[#This Row],[FERMO MACCHINA]]</f>
        <v>40</v>
      </c>
      <c r="Z1931" s="6">
        <f>ROUNDDOWN(Tabella1[[#This Row],[DIFFERENZA EFFETTIVA - SCARTI]]/Tabella1[[#This Row],[TEMPO EFFETTIVO]]*60,0)</f>
        <v>225</v>
      </c>
    </row>
    <row r="1932" spans="1:27" x14ac:dyDescent="0.25">
      <c r="A1932" s="1">
        <v>44867</v>
      </c>
      <c r="B1932">
        <v>1</v>
      </c>
      <c r="C1932" s="6" t="str">
        <f>VLOOKUP(Tabella1[[#This Row],[COD. OPERATORE]],Tabella3[],2,FALSE)</f>
        <v>ROBY</v>
      </c>
      <c r="D1932" t="s">
        <v>56</v>
      </c>
      <c r="E1932" t="s">
        <v>261</v>
      </c>
      <c r="F1932" t="s">
        <v>64</v>
      </c>
      <c r="G1932" s="6" t="str">
        <f>VLOOKUP(Tabella1[[#This Row],[COD. MACCHINA]],Tabella35[],2,FALSE)</f>
        <v>MANUALE</v>
      </c>
      <c r="H1932">
        <v>3000</v>
      </c>
      <c r="I1932">
        <v>3900</v>
      </c>
      <c r="J1932" s="6">
        <f>Tabella1[[#This Row],[ASS. FINALI]]-Tabella1[[#This Row],[ASS.INIZIALI]]</f>
        <v>900</v>
      </c>
      <c r="K1932" t="s">
        <v>20</v>
      </c>
      <c r="M1932" s="6">
        <f>ROUNDDOWN(IF(Tabella1[[#This Row],[DOPPIO OPERATORE '[SI/NO']]]="SI",Tabella1[[#This Row],[DIFFERENZA]]/2,Tabella1[[#This Row],[DIFFERENZA]]),0)</f>
        <v>900</v>
      </c>
      <c r="O1932" s="6">
        <f>Tabella1[[#This Row],[DIFFERENZA EFFETTIVA SE DOPPIO OPERATORE]]-Tabella1[[#This Row],[SCARTI]]</f>
        <v>900</v>
      </c>
      <c r="P1932" s="4">
        <v>0.67361111111111116</v>
      </c>
      <c r="Q1932" s="4">
        <v>0.72916666666666663</v>
      </c>
      <c r="R1932" s="5">
        <f>Tabella1[[#This Row],[ORA FINE MATTINA]]-Tabella1[[#This Row],[ORA INIZIO MATTINA]]</f>
        <v>5.5555555555555469E-2</v>
      </c>
      <c r="S1932" s="4"/>
      <c r="T1932" s="4"/>
      <c r="U1932" s="5">
        <f>Tabella1[[#This Row],[ORA FINE POMERIGGIO]]-Tabella1[[#This Row],[ORA INIZIO POMERIGGIO]]</f>
        <v>0</v>
      </c>
      <c r="V1932" s="5">
        <f>Tabella1[[#This Row],[TOT. TEMPO POMERIGGIO]]+Tabella1[[#This Row],[TOT. TEMPO MATTINA]]</f>
        <v>5.5555555555555469E-2</v>
      </c>
      <c r="W1932" s="7">
        <f>((HOUR(Tabella1[[#This Row],[TOT. ORE]])*60)+MINUTE(Tabella1[[#This Row],[TOT. ORE]]))</f>
        <v>80</v>
      </c>
      <c r="Y1932" s="6">
        <f>Tabella1[[#This Row],[TOT. MINUTI]]-Tabella1[[#This Row],[FERMO MACCHINA]]</f>
        <v>80</v>
      </c>
      <c r="Z1932" s="6">
        <f>ROUNDDOWN(Tabella1[[#This Row],[DIFFERENZA EFFETTIVA - SCARTI]]/Tabella1[[#This Row],[TEMPO EFFETTIVO]]*60,0)</f>
        <v>675</v>
      </c>
      <c r="AA1932" t="s">
        <v>147</v>
      </c>
    </row>
    <row r="1933" spans="1:27" x14ac:dyDescent="0.25">
      <c r="A1933" s="1">
        <v>44868</v>
      </c>
      <c r="B1933">
        <v>1</v>
      </c>
      <c r="C1933" s="6" t="str">
        <f>VLOOKUP(Tabella1[[#This Row],[COD. OPERATORE]],Tabella3[],2,FALSE)</f>
        <v>ROBY</v>
      </c>
      <c r="D1933" t="s">
        <v>262</v>
      </c>
      <c r="E1933" t="s">
        <v>503</v>
      </c>
      <c r="F1933">
        <v>7</v>
      </c>
      <c r="G1933" s="6" t="str">
        <f>VLOOKUP(Tabella1[[#This Row],[COD. MACCHINA]],Tabella35[],2,FALSE)</f>
        <v>MSA matr.2316</v>
      </c>
      <c r="H1933">
        <v>2496597</v>
      </c>
      <c r="I1933">
        <v>2497377</v>
      </c>
      <c r="J1933" s="6">
        <f>Tabella1[[#This Row],[ASS. FINALI]]-Tabella1[[#This Row],[ASS.INIZIALI]]</f>
        <v>780</v>
      </c>
      <c r="K1933" t="s">
        <v>20</v>
      </c>
      <c r="M1933" s="6">
        <f>ROUNDDOWN(IF(Tabella1[[#This Row],[DOPPIO OPERATORE '[SI/NO']]]="SI",Tabella1[[#This Row],[DIFFERENZA]]/2,Tabella1[[#This Row],[DIFFERENZA]]),0)</f>
        <v>780</v>
      </c>
      <c r="O1933" s="6">
        <f>Tabella1[[#This Row],[DIFFERENZA EFFETTIVA SE DOPPIO OPERATORE]]-Tabella1[[#This Row],[SCARTI]]</f>
        <v>780</v>
      </c>
      <c r="P1933" s="4">
        <v>0.33333333333333331</v>
      </c>
      <c r="Q1933" s="4">
        <v>0.5</v>
      </c>
      <c r="R1933" s="5">
        <f>Tabella1[[#This Row],[ORA FINE MATTINA]]-Tabella1[[#This Row],[ORA INIZIO MATTINA]]</f>
        <v>0.16666666666666669</v>
      </c>
      <c r="S1933" s="4"/>
      <c r="T1933" s="4"/>
      <c r="U1933" s="5">
        <f>Tabella1[[#This Row],[ORA FINE POMERIGGIO]]-Tabella1[[#This Row],[ORA INIZIO POMERIGGIO]]</f>
        <v>0</v>
      </c>
      <c r="V1933" s="5">
        <f>Tabella1[[#This Row],[TOT. TEMPO POMERIGGIO]]+Tabella1[[#This Row],[TOT. TEMPO MATTINA]]</f>
        <v>0.16666666666666669</v>
      </c>
      <c r="W1933" s="7">
        <f>((HOUR(Tabella1[[#This Row],[TOT. ORE]])*60)+MINUTE(Tabella1[[#This Row],[TOT. ORE]]))</f>
        <v>240</v>
      </c>
      <c r="Y1933" s="6">
        <f>Tabella1[[#This Row],[TOT. MINUTI]]-Tabella1[[#This Row],[FERMO MACCHINA]]</f>
        <v>240</v>
      </c>
      <c r="Z1933" s="6">
        <f>ROUNDDOWN(Tabella1[[#This Row],[DIFFERENZA EFFETTIVA - SCARTI]]/Tabella1[[#This Row],[TEMPO EFFETTIVO]]*60,0)</f>
        <v>195</v>
      </c>
    </row>
    <row r="1934" spans="1:27" x14ac:dyDescent="0.25">
      <c r="A1934" s="1">
        <v>44868</v>
      </c>
      <c r="B1934">
        <v>1</v>
      </c>
      <c r="C1934" s="6" t="str">
        <f>VLOOKUP(Tabella1[[#This Row],[COD. OPERATORE]],Tabella3[],2,FALSE)</f>
        <v>ROBY</v>
      </c>
      <c r="D1934" t="s">
        <v>56</v>
      </c>
      <c r="E1934" t="s">
        <v>261</v>
      </c>
      <c r="F1934">
        <v>12</v>
      </c>
      <c r="G1934" s="6" t="str">
        <f>VLOOKUP(Tabella1[[#This Row],[COD. MACCHINA]],Tabella35[],2,FALSE)</f>
        <v>FRESA matr.550/6</v>
      </c>
      <c r="H1934">
        <v>5850</v>
      </c>
      <c r="I1934">
        <v>6000</v>
      </c>
      <c r="J1934" s="6">
        <f>Tabella1[[#This Row],[ASS. FINALI]]-Tabella1[[#This Row],[ASS.INIZIALI]]</f>
        <v>150</v>
      </c>
      <c r="K1934" t="s">
        <v>20</v>
      </c>
      <c r="M1934" s="6">
        <f>ROUNDDOWN(IF(Tabella1[[#This Row],[DOPPIO OPERATORE '[SI/NO']]]="SI",Tabella1[[#This Row],[DIFFERENZA]]/2,Tabella1[[#This Row],[DIFFERENZA]]),0)</f>
        <v>150</v>
      </c>
      <c r="O1934" s="6">
        <f>Tabella1[[#This Row],[DIFFERENZA EFFETTIVA SE DOPPIO OPERATORE]]-Tabella1[[#This Row],[SCARTI]]</f>
        <v>150</v>
      </c>
      <c r="P1934" s="4">
        <v>0.54375000000000007</v>
      </c>
      <c r="Q1934" s="4">
        <v>0.58333333333333337</v>
      </c>
      <c r="R1934" s="5">
        <f>Tabella1[[#This Row],[ORA FINE MATTINA]]-Tabella1[[#This Row],[ORA INIZIO MATTINA]]</f>
        <v>3.9583333333333304E-2</v>
      </c>
      <c r="S1934" s="4"/>
      <c r="T1934" s="4"/>
      <c r="U1934" s="5">
        <f>Tabella1[[#This Row],[ORA FINE POMERIGGIO]]-Tabella1[[#This Row],[ORA INIZIO POMERIGGIO]]</f>
        <v>0</v>
      </c>
      <c r="V1934" s="5">
        <f>Tabella1[[#This Row],[TOT. TEMPO POMERIGGIO]]+Tabella1[[#This Row],[TOT. TEMPO MATTINA]]</f>
        <v>3.9583333333333304E-2</v>
      </c>
      <c r="W1934" s="7">
        <f>((HOUR(Tabella1[[#This Row],[TOT. ORE]])*60)+MINUTE(Tabella1[[#This Row],[TOT. ORE]]))</f>
        <v>57</v>
      </c>
      <c r="Y1934" s="6">
        <f>Tabella1[[#This Row],[TOT. MINUTI]]-Tabella1[[#This Row],[FERMO MACCHINA]]</f>
        <v>57</v>
      </c>
      <c r="Z1934" s="6">
        <f>ROUNDDOWN(Tabella1[[#This Row],[DIFFERENZA EFFETTIVA - SCARTI]]/Tabella1[[#This Row],[TEMPO EFFETTIVO]]*60,0)</f>
        <v>157</v>
      </c>
    </row>
    <row r="1935" spans="1:27" x14ac:dyDescent="0.25">
      <c r="A1935" s="1">
        <v>44868</v>
      </c>
      <c r="B1935">
        <v>1</v>
      </c>
      <c r="C1935" s="6" t="str">
        <f>VLOOKUP(Tabella1[[#This Row],[COD. OPERATORE]],Tabella3[],2,FALSE)</f>
        <v>ROBY</v>
      </c>
      <c r="D1935" t="s">
        <v>16</v>
      </c>
      <c r="E1935" t="s">
        <v>470</v>
      </c>
      <c r="F1935" t="s">
        <v>64</v>
      </c>
      <c r="G1935" s="6" t="str">
        <f>VLOOKUP(Tabella1[[#This Row],[COD. MACCHINA]],Tabella35[],2,FALSE)</f>
        <v>MANUALE</v>
      </c>
      <c r="H1935">
        <v>0</v>
      </c>
      <c r="I1935">
        <v>1930</v>
      </c>
      <c r="J1935" s="6">
        <f>Tabella1[[#This Row],[ASS. FINALI]]-Tabella1[[#This Row],[ASS.INIZIALI]]</f>
        <v>1930</v>
      </c>
      <c r="K1935" t="s">
        <v>20</v>
      </c>
      <c r="M1935" s="6">
        <f>ROUNDDOWN(IF(Tabella1[[#This Row],[DOPPIO OPERATORE '[SI/NO']]]="SI",Tabella1[[#This Row],[DIFFERENZA]]/2,Tabella1[[#This Row],[DIFFERENZA]]),0)</f>
        <v>1930</v>
      </c>
      <c r="O1935" s="6">
        <f>Tabella1[[#This Row],[DIFFERENZA EFFETTIVA SE DOPPIO OPERATORE]]-Tabella1[[#This Row],[SCARTI]]</f>
        <v>1930</v>
      </c>
      <c r="P1935" s="4">
        <v>0.58333333333333337</v>
      </c>
      <c r="Q1935" s="4">
        <v>0.72916666666666663</v>
      </c>
      <c r="R1935" s="5">
        <f>Tabella1[[#This Row],[ORA FINE MATTINA]]-Tabella1[[#This Row],[ORA INIZIO MATTINA]]</f>
        <v>0.14583333333333326</v>
      </c>
      <c r="S1935" s="4"/>
      <c r="T1935" s="4"/>
      <c r="U1935" s="5">
        <f>Tabella1[[#This Row],[ORA FINE POMERIGGIO]]-Tabella1[[#This Row],[ORA INIZIO POMERIGGIO]]</f>
        <v>0</v>
      </c>
      <c r="V1935" s="5">
        <f>Tabella1[[#This Row],[TOT. TEMPO POMERIGGIO]]+Tabella1[[#This Row],[TOT. TEMPO MATTINA]]</f>
        <v>0.14583333333333326</v>
      </c>
      <c r="W1935" s="7">
        <f>((HOUR(Tabella1[[#This Row],[TOT. ORE]])*60)+MINUTE(Tabella1[[#This Row],[TOT. ORE]]))</f>
        <v>210</v>
      </c>
      <c r="Y1935" s="6">
        <f>Tabella1[[#This Row],[TOT. MINUTI]]-Tabella1[[#This Row],[FERMO MACCHINA]]</f>
        <v>210</v>
      </c>
      <c r="Z1935" s="6">
        <f>ROUNDDOWN(Tabella1[[#This Row],[DIFFERENZA EFFETTIVA - SCARTI]]/Tabella1[[#This Row],[TEMPO EFFETTIVO]]*60,0)</f>
        <v>551</v>
      </c>
      <c r="AA1935" t="s">
        <v>450</v>
      </c>
    </row>
    <row r="1936" spans="1:27" x14ac:dyDescent="0.25">
      <c r="A1936" s="1">
        <v>44869</v>
      </c>
      <c r="B1936">
        <v>1</v>
      </c>
      <c r="C1936" s="6" t="str">
        <f>VLOOKUP(Tabella1[[#This Row],[COD. OPERATORE]],Tabella3[],2,FALSE)</f>
        <v>ROBY</v>
      </c>
      <c r="D1936" t="s">
        <v>56</v>
      </c>
      <c r="E1936" t="s">
        <v>324</v>
      </c>
      <c r="F1936" t="s">
        <v>64</v>
      </c>
      <c r="G1936" s="6" t="str">
        <f>VLOOKUP(Tabella1[[#This Row],[COD. MACCHINA]],Tabella35[],2,FALSE)</f>
        <v>MANUALE</v>
      </c>
      <c r="H1936">
        <v>40</v>
      </c>
      <c r="I1936">
        <v>180</v>
      </c>
      <c r="J1936" s="6">
        <f>Tabella1[[#This Row],[ASS. FINALI]]-Tabella1[[#This Row],[ASS.INIZIALI]]</f>
        <v>140</v>
      </c>
      <c r="K1936" t="s">
        <v>20</v>
      </c>
      <c r="M1936" s="6">
        <f>ROUNDDOWN(IF(Tabella1[[#This Row],[DOPPIO OPERATORE '[SI/NO']]]="SI",Tabella1[[#This Row],[DIFFERENZA]]/2,Tabella1[[#This Row],[DIFFERENZA]]),0)</f>
        <v>140</v>
      </c>
      <c r="O1936" s="6">
        <f>Tabella1[[#This Row],[DIFFERENZA EFFETTIVA SE DOPPIO OPERATORE]]-Tabella1[[#This Row],[SCARTI]]</f>
        <v>140</v>
      </c>
      <c r="P1936" s="4">
        <v>0.33333333333333331</v>
      </c>
      <c r="Q1936" s="4">
        <v>0.4513888888888889</v>
      </c>
      <c r="R1936" s="5">
        <f>Tabella1[[#This Row],[ORA FINE MATTINA]]-Tabella1[[#This Row],[ORA INIZIO MATTINA]]</f>
        <v>0.11805555555555558</v>
      </c>
      <c r="S1936" s="4"/>
      <c r="T1936" s="4"/>
      <c r="U1936" s="5">
        <f>Tabella1[[#This Row],[ORA FINE POMERIGGIO]]-Tabella1[[#This Row],[ORA INIZIO POMERIGGIO]]</f>
        <v>0</v>
      </c>
      <c r="V1936" s="5">
        <f>Tabella1[[#This Row],[TOT. TEMPO POMERIGGIO]]+Tabella1[[#This Row],[TOT. TEMPO MATTINA]]</f>
        <v>0.11805555555555558</v>
      </c>
      <c r="W1936" s="7">
        <f>((HOUR(Tabella1[[#This Row],[TOT. ORE]])*60)+MINUTE(Tabella1[[#This Row],[TOT. ORE]]))</f>
        <v>170</v>
      </c>
      <c r="Y1936" s="6">
        <f>Tabella1[[#This Row],[TOT. MINUTI]]-Tabella1[[#This Row],[FERMO MACCHINA]]</f>
        <v>170</v>
      </c>
      <c r="Z1936" s="6">
        <f>ROUNDDOWN(Tabella1[[#This Row],[DIFFERENZA EFFETTIVA - SCARTI]]/Tabella1[[#This Row],[TEMPO EFFETTIVO]]*60,0)</f>
        <v>49</v>
      </c>
    </row>
    <row r="1937" spans="1:27" x14ac:dyDescent="0.25">
      <c r="A1937" s="1">
        <v>44869</v>
      </c>
      <c r="B1937">
        <v>1</v>
      </c>
      <c r="C1937" s="6" t="str">
        <f>VLOOKUP(Tabella1[[#This Row],[COD. OPERATORE]],Tabella3[],2,FALSE)</f>
        <v>ROBY</v>
      </c>
      <c r="D1937" t="s">
        <v>56</v>
      </c>
      <c r="E1937" t="s">
        <v>309</v>
      </c>
      <c r="F1937" t="s">
        <v>64</v>
      </c>
      <c r="G1937" s="6" t="str">
        <f>VLOOKUP(Tabella1[[#This Row],[COD. MACCHINA]],Tabella35[],2,FALSE)</f>
        <v>MANUALE</v>
      </c>
      <c r="H1937">
        <v>0</v>
      </c>
      <c r="I1937">
        <v>52</v>
      </c>
      <c r="J1937" s="6">
        <f>Tabella1[[#This Row],[ASS. FINALI]]-Tabella1[[#This Row],[ASS.INIZIALI]]</f>
        <v>52</v>
      </c>
      <c r="K1937" t="s">
        <v>20</v>
      </c>
      <c r="M1937" s="6">
        <f>ROUNDDOWN(IF(Tabella1[[#This Row],[DOPPIO OPERATORE '[SI/NO']]]="SI",Tabella1[[#This Row],[DIFFERENZA]]/2,Tabella1[[#This Row],[DIFFERENZA]]),0)</f>
        <v>52</v>
      </c>
      <c r="O1937" s="6">
        <f>Tabella1[[#This Row],[DIFFERENZA EFFETTIVA SE DOPPIO OPERATORE]]-Tabella1[[#This Row],[SCARTI]]</f>
        <v>52</v>
      </c>
      <c r="P1937" s="4">
        <v>0.4513888888888889</v>
      </c>
      <c r="Q1937" s="4">
        <v>0.5</v>
      </c>
      <c r="R1937" s="5">
        <f>Tabella1[[#This Row],[ORA FINE MATTINA]]-Tabella1[[#This Row],[ORA INIZIO MATTINA]]</f>
        <v>4.8611111111111105E-2</v>
      </c>
      <c r="S1937" s="4"/>
      <c r="T1937" s="4"/>
      <c r="U1937" s="5">
        <f>Tabella1[[#This Row],[ORA FINE POMERIGGIO]]-Tabella1[[#This Row],[ORA INIZIO POMERIGGIO]]</f>
        <v>0</v>
      </c>
      <c r="V1937" s="5">
        <f>Tabella1[[#This Row],[TOT. TEMPO POMERIGGIO]]+Tabella1[[#This Row],[TOT. TEMPO MATTINA]]</f>
        <v>4.8611111111111105E-2</v>
      </c>
      <c r="W1937" s="7">
        <f>((HOUR(Tabella1[[#This Row],[TOT. ORE]])*60)+MINUTE(Tabella1[[#This Row],[TOT. ORE]]))</f>
        <v>70</v>
      </c>
      <c r="Y1937" s="6">
        <f>Tabella1[[#This Row],[TOT. MINUTI]]-Tabella1[[#This Row],[FERMO MACCHINA]]</f>
        <v>70</v>
      </c>
      <c r="Z1937" s="6">
        <f>ROUNDDOWN(Tabella1[[#This Row],[DIFFERENZA EFFETTIVA - SCARTI]]/Tabella1[[#This Row],[TEMPO EFFETTIVO]]*60,0)</f>
        <v>44</v>
      </c>
    </row>
    <row r="1938" spans="1:27" x14ac:dyDescent="0.25">
      <c r="A1938" s="1">
        <v>44869</v>
      </c>
      <c r="B1938">
        <v>1</v>
      </c>
      <c r="C1938" s="6" t="str">
        <f>VLOOKUP(Tabella1[[#This Row],[COD. OPERATORE]],Tabella3[],2,FALSE)</f>
        <v>ROBY</v>
      </c>
      <c r="D1938" t="s">
        <v>56</v>
      </c>
      <c r="E1938" t="s">
        <v>309</v>
      </c>
      <c r="F1938" t="s">
        <v>64</v>
      </c>
      <c r="G1938" s="6" t="str">
        <f>VLOOKUP(Tabella1[[#This Row],[COD. MACCHINA]],Tabella35[],2,FALSE)</f>
        <v>MANUALE</v>
      </c>
      <c r="H1938">
        <v>52</v>
      </c>
      <c r="I1938">
        <v>60</v>
      </c>
      <c r="J1938" s="6">
        <f>Tabella1[[#This Row],[ASS. FINALI]]-Tabella1[[#This Row],[ASS.INIZIALI]]</f>
        <v>8</v>
      </c>
      <c r="K1938" t="s">
        <v>20</v>
      </c>
      <c r="M1938" s="6">
        <f>ROUNDDOWN(IF(Tabella1[[#This Row],[DOPPIO OPERATORE '[SI/NO']]]="SI",Tabella1[[#This Row],[DIFFERENZA]]/2,Tabella1[[#This Row],[DIFFERENZA]]),0)</f>
        <v>8</v>
      </c>
      <c r="O1938" s="6">
        <f>Tabella1[[#This Row],[DIFFERENZA EFFETTIVA SE DOPPIO OPERATORE]]-Tabella1[[#This Row],[SCARTI]]</f>
        <v>8</v>
      </c>
      <c r="P1938" s="4">
        <v>0.5625</v>
      </c>
      <c r="Q1938" s="4">
        <v>0.57638888888888895</v>
      </c>
      <c r="R1938" s="5">
        <f>Tabella1[[#This Row],[ORA FINE MATTINA]]-Tabella1[[#This Row],[ORA INIZIO MATTINA]]</f>
        <v>1.3888888888888951E-2</v>
      </c>
      <c r="S1938" s="4"/>
      <c r="T1938" s="4"/>
      <c r="U1938" s="5">
        <f>Tabella1[[#This Row],[ORA FINE POMERIGGIO]]-Tabella1[[#This Row],[ORA INIZIO POMERIGGIO]]</f>
        <v>0</v>
      </c>
      <c r="V1938" s="5">
        <f>Tabella1[[#This Row],[TOT. TEMPO POMERIGGIO]]+Tabella1[[#This Row],[TOT. TEMPO MATTINA]]</f>
        <v>1.3888888888888951E-2</v>
      </c>
      <c r="W1938" s="7">
        <f>((HOUR(Tabella1[[#This Row],[TOT. ORE]])*60)+MINUTE(Tabella1[[#This Row],[TOT. ORE]]))</f>
        <v>20</v>
      </c>
      <c r="Y1938" s="6">
        <f>Tabella1[[#This Row],[TOT. MINUTI]]-Tabella1[[#This Row],[FERMO MACCHINA]]</f>
        <v>20</v>
      </c>
      <c r="Z1938" s="6">
        <f>ROUNDDOWN(Tabella1[[#This Row],[DIFFERENZA EFFETTIVA - SCARTI]]/Tabella1[[#This Row],[TEMPO EFFETTIVO]]*60,0)</f>
        <v>24</v>
      </c>
    </row>
    <row r="1939" spans="1:27" x14ac:dyDescent="0.25">
      <c r="A1939" s="1">
        <v>44869</v>
      </c>
      <c r="B1939">
        <v>1</v>
      </c>
      <c r="C1939" s="6" t="str">
        <f>VLOOKUP(Tabella1[[#This Row],[COD. OPERATORE]],Tabella3[],2,FALSE)</f>
        <v>ROBY</v>
      </c>
      <c r="D1939" t="s">
        <v>56</v>
      </c>
      <c r="E1939" t="s">
        <v>160</v>
      </c>
      <c r="F1939" t="s">
        <v>64</v>
      </c>
      <c r="G1939" s="6" t="str">
        <f>VLOOKUP(Tabella1[[#This Row],[COD. MACCHINA]],Tabella35[],2,FALSE)</f>
        <v>MANUALE</v>
      </c>
      <c r="H1939">
        <v>0</v>
      </c>
      <c r="I1939">
        <v>148</v>
      </c>
      <c r="J1939" s="6">
        <f>Tabella1[[#This Row],[ASS. FINALI]]-Tabella1[[#This Row],[ASS.INIZIALI]]</f>
        <v>148</v>
      </c>
      <c r="K1939" t="s">
        <v>20</v>
      </c>
      <c r="M1939" s="6">
        <f>ROUNDDOWN(IF(Tabella1[[#This Row],[DOPPIO OPERATORE '[SI/NO']]]="SI",Tabella1[[#This Row],[DIFFERENZA]]/2,Tabella1[[#This Row],[DIFFERENZA]]),0)</f>
        <v>148</v>
      </c>
      <c r="O1939" s="6">
        <f>Tabella1[[#This Row],[DIFFERENZA EFFETTIVA SE DOPPIO OPERATORE]]-Tabella1[[#This Row],[SCARTI]]</f>
        <v>148</v>
      </c>
      <c r="P1939" s="4">
        <v>0.57638888888888895</v>
      </c>
      <c r="Q1939" s="4">
        <v>0.72916666666666663</v>
      </c>
      <c r="R1939" s="5">
        <f>Tabella1[[#This Row],[ORA FINE MATTINA]]-Tabella1[[#This Row],[ORA INIZIO MATTINA]]</f>
        <v>0.15277777777777768</v>
      </c>
      <c r="S1939" s="4"/>
      <c r="T1939" s="4"/>
      <c r="U1939" s="5">
        <f>Tabella1[[#This Row],[ORA FINE POMERIGGIO]]-Tabella1[[#This Row],[ORA INIZIO POMERIGGIO]]</f>
        <v>0</v>
      </c>
      <c r="V1939" s="5">
        <f>Tabella1[[#This Row],[TOT. TEMPO POMERIGGIO]]+Tabella1[[#This Row],[TOT. TEMPO MATTINA]]</f>
        <v>0.15277777777777768</v>
      </c>
      <c r="W1939" s="7">
        <f>((HOUR(Tabella1[[#This Row],[TOT. ORE]])*60)+MINUTE(Tabella1[[#This Row],[TOT. ORE]]))</f>
        <v>220</v>
      </c>
      <c r="Y1939" s="6">
        <f>Tabella1[[#This Row],[TOT. MINUTI]]-Tabella1[[#This Row],[FERMO MACCHINA]]</f>
        <v>220</v>
      </c>
      <c r="Z1939" s="6">
        <f>ROUNDDOWN(Tabella1[[#This Row],[DIFFERENZA EFFETTIVA - SCARTI]]/Tabella1[[#This Row],[TEMPO EFFETTIVO]]*60,0)</f>
        <v>40</v>
      </c>
    </row>
    <row r="1940" spans="1:27" x14ac:dyDescent="0.25">
      <c r="A1940" s="1">
        <v>44862</v>
      </c>
      <c r="B1940">
        <v>31</v>
      </c>
      <c r="C1940" s="6" t="str">
        <f>VLOOKUP(Tabella1[[#This Row],[COD. OPERATORE]],Tabella3[],2,FALSE)</f>
        <v>MARISTELLA</v>
      </c>
      <c r="D1940" t="s">
        <v>16</v>
      </c>
      <c r="E1940" t="s">
        <v>485</v>
      </c>
      <c r="F1940" t="s">
        <v>64</v>
      </c>
      <c r="G1940" s="6" t="str">
        <f>VLOOKUP(Tabella1[[#This Row],[COD. MACCHINA]],Tabella35[],2,FALSE)</f>
        <v>MANUALE</v>
      </c>
      <c r="H1940">
        <v>0</v>
      </c>
      <c r="I1940">
        <v>2800</v>
      </c>
      <c r="J1940" s="6">
        <f>Tabella1[[#This Row],[ASS. FINALI]]-Tabella1[[#This Row],[ASS.INIZIALI]]</f>
        <v>2800</v>
      </c>
      <c r="K1940" t="s">
        <v>20</v>
      </c>
      <c r="M1940" s="6">
        <f>ROUNDDOWN(IF(Tabella1[[#This Row],[DOPPIO OPERATORE '[SI/NO']]]="SI",Tabella1[[#This Row],[DIFFERENZA]]/2,Tabella1[[#This Row],[DIFFERENZA]]),0)</f>
        <v>2800</v>
      </c>
      <c r="O1940" s="6">
        <f>Tabella1[[#This Row],[DIFFERENZA EFFETTIVA SE DOPPIO OPERATORE]]-Tabella1[[#This Row],[SCARTI]]</f>
        <v>2800</v>
      </c>
      <c r="P1940" s="4">
        <v>0.5625</v>
      </c>
      <c r="Q1940" s="4">
        <v>0.72916666666666663</v>
      </c>
      <c r="R1940" s="5">
        <f>Tabella1[[#This Row],[ORA FINE MATTINA]]-Tabella1[[#This Row],[ORA INIZIO MATTINA]]</f>
        <v>0.16666666666666663</v>
      </c>
      <c r="S1940" s="4"/>
      <c r="T1940" s="4"/>
      <c r="U1940" s="5">
        <f>Tabella1[[#This Row],[ORA FINE POMERIGGIO]]-Tabella1[[#This Row],[ORA INIZIO POMERIGGIO]]</f>
        <v>0</v>
      </c>
      <c r="V1940" s="5">
        <f>Tabella1[[#This Row],[TOT. TEMPO POMERIGGIO]]+Tabella1[[#This Row],[TOT. TEMPO MATTINA]]</f>
        <v>0.16666666666666663</v>
      </c>
      <c r="W1940" s="7">
        <f>((HOUR(Tabella1[[#This Row],[TOT. ORE]])*60)+MINUTE(Tabella1[[#This Row],[TOT. ORE]]))</f>
        <v>240</v>
      </c>
      <c r="Y1940" s="6">
        <f>Tabella1[[#This Row],[TOT. MINUTI]]-Tabella1[[#This Row],[FERMO MACCHINA]]</f>
        <v>240</v>
      </c>
      <c r="Z1940" s="6">
        <f>ROUNDDOWN(Tabella1[[#This Row],[DIFFERENZA EFFETTIVA - SCARTI]]/Tabella1[[#This Row],[TEMPO EFFETTIVO]]*60,0)</f>
        <v>700</v>
      </c>
    </row>
    <row r="1941" spans="1:27" x14ac:dyDescent="0.25">
      <c r="A1941" s="1">
        <v>44867</v>
      </c>
      <c r="B1941">
        <v>31</v>
      </c>
      <c r="C1941" s="6" t="str">
        <f>VLOOKUP(Tabella1[[#This Row],[COD. OPERATORE]],Tabella3[],2,FALSE)</f>
        <v>MARISTELLA</v>
      </c>
      <c r="D1941" t="s">
        <v>16</v>
      </c>
      <c r="E1941" t="s">
        <v>485</v>
      </c>
      <c r="F1941" t="s">
        <v>64</v>
      </c>
      <c r="G1941" s="6" t="str">
        <f>VLOOKUP(Tabella1[[#This Row],[COD. MACCHINA]],Tabella35[],2,FALSE)</f>
        <v>MANUALE</v>
      </c>
      <c r="H1941">
        <v>0</v>
      </c>
      <c r="I1941">
        <v>200</v>
      </c>
      <c r="J1941" s="6">
        <f>Tabella1[[#This Row],[ASS. FINALI]]-Tabella1[[#This Row],[ASS.INIZIALI]]</f>
        <v>200</v>
      </c>
      <c r="K1941" t="s">
        <v>20</v>
      </c>
      <c r="M1941" s="6">
        <f>ROUNDDOWN(IF(Tabella1[[#This Row],[DOPPIO OPERATORE '[SI/NO']]]="SI",Tabella1[[#This Row],[DIFFERENZA]]/2,Tabella1[[#This Row],[DIFFERENZA]]),0)</f>
        <v>200</v>
      </c>
      <c r="O1941" s="6">
        <f>Tabella1[[#This Row],[DIFFERENZA EFFETTIVA SE DOPPIO OPERATORE]]-Tabella1[[#This Row],[SCARTI]]</f>
        <v>200</v>
      </c>
      <c r="P1941" s="4">
        <v>0.33333333333333331</v>
      </c>
      <c r="Q1941" s="4">
        <v>0.3611111111111111</v>
      </c>
      <c r="R1941" s="5">
        <f>Tabella1[[#This Row],[ORA FINE MATTINA]]-Tabella1[[#This Row],[ORA INIZIO MATTINA]]</f>
        <v>2.777777777777779E-2</v>
      </c>
      <c r="S1941" s="4"/>
      <c r="T1941" s="4"/>
      <c r="U1941" s="5">
        <f>Tabella1[[#This Row],[ORA FINE POMERIGGIO]]-Tabella1[[#This Row],[ORA INIZIO POMERIGGIO]]</f>
        <v>0</v>
      </c>
      <c r="V1941" s="5">
        <f>Tabella1[[#This Row],[TOT. TEMPO POMERIGGIO]]+Tabella1[[#This Row],[TOT. TEMPO MATTINA]]</f>
        <v>2.777777777777779E-2</v>
      </c>
      <c r="W1941" s="7">
        <f>((HOUR(Tabella1[[#This Row],[TOT. ORE]])*60)+MINUTE(Tabella1[[#This Row],[TOT. ORE]]))</f>
        <v>40</v>
      </c>
      <c r="Y1941" s="6">
        <f>Tabella1[[#This Row],[TOT. MINUTI]]-Tabella1[[#This Row],[FERMO MACCHINA]]</f>
        <v>40</v>
      </c>
      <c r="Z1941" s="6">
        <f>ROUNDDOWN(Tabella1[[#This Row],[DIFFERENZA EFFETTIVA - SCARTI]]/Tabella1[[#This Row],[TEMPO EFFETTIVO]]*60,0)</f>
        <v>300</v>
      </c>
    </row>
    <row r="1942" spans="1:27" x14ac:dyDescent="0.25">
      <c r="A1942" s="1">
        <v>44867</v>
      </c>
      <c r="B1942">
        <v>31</v>
      </c>
      <c r="C1942" s="6" t="str">
        <f>VLOOKUP(Tabella1[[#This Row],[COD. OPERATORE]],Tabella3[],2,FALSE)</f>
        <v>MARISTELLA</v>
      </c>
      <c r="D1942" t="s">
        <v>16</v>
      </c>
      <c r="E1942" t="s">
        <v>88</v>
      </c>
      <c r="F1942">
        <v>8</v>
      </c>
      <c r="G1942" s="6" t="str">
        <f>VLOOKUP(Tabella1[[#This Row],[COD. MACCHINA]],Tabella35[],2,FALSE)</f>
        <v>MONTAGGIO RUOTE</v>
      </c>
      <c r="H1942">
        <v>0</v>
      </c>
      <c r="I1942">
        <v>1200</v>
      </c>
      <c r="J1942" s="6">
        <f>Tabella1[[#This Row],[ASS. FINALI]]-Tabella1[[#This Row],[ASS.INIZIALI]]</f>
        <v>1200</v>
      </c>
      <c r="K1942" t="s">
        <v>20</v>
      </c>
      <c r="M1942" s="6">
        <f>ROUNDDOWN(IF(Tabella1[[#This Row],[DOPPIO OPERATORE '[SI/NO']]]="SI",Tabella1[[#This Row],[DIFFERENZA]]/2,Tabella1[[#This Row],[DIFFERENZA]]),0)</f>
        <v>1200</v>
      </c>
      <c r="O1942" s="6">
        <f>Tabella1[[#This Row],[DIFFERENZA EFFETTIVA SE DOPPIO OPERATORE]]-Tabella1[[#This Row],[SCARTI]]</f>
        <v>1200</v>
      </c>
      <c r="P1942" s="4">
        <v>0.3611111111111111</v>
      </c>
      <c r="Q1942" s="4">
        <v>0.5</v>
      </c>
      <c r="R1942" s="5">
        <f>Tabella1[[#This Row],[ORA FINE MATTINA]]-Tabella1[[#This Row],[ORA INIZIO MATTINA]]</f>
        <v>0.1388888888888889</v>
      </c>
      <c r="S1942" s="4"/>
      <c r="T1942" s="4"/>
      <c r="U1942" s="5">
        <f>Tabella1[[#This Row],[ORA FINE POMERIGGIO]]-Tabella1[[#This Row],[ORA INIZIO POMERIGGIO]]</f>
        <v>0</v>
      </c>
      <c r="V1942" s="5">
        <f>Tabella1[[#This Row],[TOT. TEMPO POMERIGGIO]]+Tabella1[[#This Row],[TOT. TEMPO MATTINA]]</f>
        <v>0.1388888888888889</v>
      </c>
      <c r="W1942" s="7">
        <f>((HOUR(Tabella1[[#This Row],[TOT. ORE]])*60)+MINUTE(Tabella1[[#This Row],[TOT. ORE]]))</f>
        <v>200</v>
      </c>
      <c r="Y1942" s="6">
        <f>Tabella1[[#This Row],[TOT. MINUTI]]-Tabella1[[#This Row],[FERMO MACCHINA]]</f>
        <v>200</v>
      </c>
      <c r="Z1942" s="6">
        <f>ROUNDDOWN(Tabella1[[#This Row],[DIFFERENZA EFFETTIVA - SCARTI]]/Tabella1[[#This Row],[TEMPO EFFETTIVO]]*60,0)</f>
        <v>360</v>
      </c>
      <c r="AA1942" t="s">
        <v>578</v>
      </c>
    </row>
    <row r="1943" spans="1:27" x14ac:dyDescent="0.25">
      <c r="A1943" s="1">
        <v>44867</v>
      </c>
      <c r="B1943">
        <v>31</v>
      </c>
      <c r="C1943" s="6" t="str">
        <f>VLOOKUP(Tabella1[[#This Row],[COD. OPERATORE]],Tabella3[],2,FALSE)</f>
        <v>MARISTELLA</v>
      </c>
      <c r="D1943" t="s">
        <v>16</v>
      </c>
      <c r="E1943" t="s">
        <v>88</v>
      </c>
      <c r="F1943">
        <v>6</v>
      </c>
      <c r="G1943" s="6" t="str">
        <f>VLOOKUP(Tabella1[[#This Row],[COD. MACCHINA]],Tabella35[],2,FALSE)</f>
        <v>MSA matr.4319</v>
      </c>
      <c r="H1943">
        <v>0</v>
      </c>
      <c r="I1943">
        <v>900</v>
      </c>
      <c r="J1943" s="6">
        <f>Tabella1[[#This Row],[ASS. FINALI]]-Tabella1[[#This Row],[ASS.INIZIALI]]</f>
        <v>900</v>
      </c>
      <c r="K1943" t="s">
        <v>20</v>
      </c>
      <c r="M1943" s="6">
        <f>ROUNDDOWN(IF(Tabella1[[#This Row],[DOPPIO OPERATORE '[SI/NO']]]="SI",Tabella1[[#This Row],[DIFFERENZA]]/2,Tabella1[[#This Row],[DIFFERENZA]]),0)</f>
        <v>900</v>
      </c>
      <c r="O1943" s="6">
        <f>Tabella1[[#This Row],[DIFFERENZA EFFETTIVA SE DOPPIO OPERATORE]]-Tabella1[[#This Row],[SCARTI]]</f>
        <v>900</v>
      </c>
      <c r="P1943" s="4">
        <v>0.60763888888888895</v>
      </c>
      <c r="Q1943" s="4">
        <v>0.72916666666666663</v>
      </c>
      <c r="R1943" s="5">
        <f>Tabella1[[#This Row],[ORA FINE MATTINA]]-Tabella1[[#This Row],[ORA INIZIO MATTINA]]</f>
        <v>0.12152777777777768</v>
      </c>
      <c r="S1943" s="4"/>
      <c r="T1943" s="4"/>
      <c r="U1943" s="5">
        <f>Tabella1[[#This Row],[ORA FINE POMERIGGIO]]-Tabella1[[#This Row],[ORA INIZIO POMERIGGIO]]</f>
        <v>0</v>
      </c>
      <c r="V1943" s="5">
        <f>Tabella1[[#This Row],[TOT. TEMPO POMERIGGIO]]+Tabella1[[#This Row],[TOT. TEMPO MATTINA]]</f>
        <v>0.12152777777777768</v>
      </c>
      <c r="W1943" s="7">
        <f>((HOUR(Tabella1[[#This Row],[TOT. ORE]])*60)+MINUTE(Tabella1[[#This Row],[TOT. ORE]]))</f>
        <v>175</v>
      </c>
      <c r="Y1943" s="6">
        <f>Tabella1[[#This Row],[TOT. MINUTI]]-Tabella1[[#This Row],[FERMO MACCHINA]]</f>
        <v>175</v>
      </c>
      <c r="Z1943" s="6">
        <f>ROUNDDOWN(Tabella1[[#This Row],[DIFFERENZA EFFETTIVA - SCARTI]]/Tabella1[[#This Row],[TEMPO EFFETTIVO]]*60,0)</f>
        <v>308</v>
      </c>
      <c r="AA1943" t="s">
        <v>579</v>
      </c>
    </row>
    <row r="1944" spans="1:27" x14ac:dyDescent="0.25">
      <c r="A1944" s="1">
        <v>44868</v>
      </c>
      <c r="B1944">
        <v>31</v>
      </c>
      <c r="C1944" s="6" t="str">
        <f>VLOOKUP(Tabella1[[#This Row],[COD. OPERATORE]],Tabella3[],2,FALSE)</f>
        <v>MARISTELLA</v>
      </c>
      <c r="D1944" t="s">
        <v>16</v>
      </c>
      <c r="E1944" t="s">
        <v>88</v>
      </c>
      <c r="F1944">
        <v>8</v>
      </c>
      <c r="G1944" s="6" t="str">
        <f>VLOOKUP(Tabella1[[#This Row],[COD. MACCHINA]],Tabella35[],2,FALSE)</f>
        <v>MONTAGGIO RUOTE</v>
      </c>
      <c r="H1944">
        <v>0</v>
      </c>
      <c r="I1944">
        <v>1100</v>
      </c>
      <c r="J1944" s="6">
        <f>Tabella1[[#This Row],[ASS. FINALI]]-Tabella1[[#This Row],[ASS.INIZIALI]]</f>
        <v>1100</v>
      </c>
      <c r="K1944" t="s">
        <v>20</v>
      </c>
      <c r="M1944" s="6">
        <f>ROUNDDOWN(IF(Tabella1[[#This Row],[DOPPIO OPERATORE '[SI/NO']]]="SI",Tabella1[[#This Row],[DIFFERENZA]]/2,Tabella1[[#This Row],[DIFFERENZA]]),0)</f>
        <v>1100</v>
      </c>
      <c r="O1944" s="6">
        <f>Tabella1[[#This Row],[DIFFERENZA EFFETTIVA SE DOPPIO OPERATORE]]-Tabella1[[#This Row],[SCARTI]]</f>
        <v>1100</v>
      </c>
      <c r="P1944" s="4">
        <v>0.33333333333333331</v>
      </c>
      <c r="Q1944" s="4">
        <v>0.47222222222222227</v>
      </c>
      <c r="R1944" s="5">
        <f>Tabella1[[#This Row],[ORA FINE MATTINA]]-Tabella1[[#This Row],[ORA INIZIO MATTINA]]</f>
        <v>0.13888888888888895</v>
      </c>
      <c r="S1944" s="4"/>
      <c r="T1944" s="4"/>
      <c r="U1944" s="5">
        <f>Tabella1[[#This Row],[ORA FINE POMERIGGIO]]-Tabella1[[#This Row],[ORA INIZIO POMERIGGIO]]</f>
        <v>0</v>
      </c>
      <c r="V1944" s="5">
        <f>Tabella1[[#This Row],[TOT. TEMPO POMERIGGIO]]+Tabella1[[#This Row],[TOT. TEMPO MATTINA]]</f>
        <v>0.13888888888888895</v>
      </c>
      <c r="W1944" s="7">
        <f>((HOUR(Tabella1[[#This Row],[TOT. ORE]])*60)+MINUTE(Tabella1[[#This Row],[TOT. ORE]]))</f>
        <v>200</v>
      </c>
      <c r="Y1944" s="6">
        <f>Tabella1[[#This Row],[TOT. MINUTI]]-Tabella1[[#This Row],[FERMO MACCHINA]]</f>
        <v>200</v>
      </c>
      <c r="Z1944" s="6">
        <f>ROUNDDOWN(Tabella1[[#This Row],[DIFFERENZA EFFETTIVA - SCARTI]]/Tabella1[[#This Row],[TEMPO EFFETTIVO]]*60,0)</f>
        <v>330</v>
      </c>
      <c r="AA1944" t="s">
        <v>578</v>
      </c>
    </row>
    <row r="1945" spans="1:27" x14ac:dyDescent="0.25">
      <c r="A1945" s="1">
        <v>44868</v>
      </c>
      <c r="B1945">
        <v>31</v>
      </c>
      <c r="C1945" s="6" t="str">
        <f>VLOOKUP(Tabella1[[#This Row],[COD. OPERATORE]],Tabella3[],2,FALSE)</f>
        <v>MARISTELLA</v>
      </c>
      <c r="D1945" t="s">
        <v>16</v>
      </c>
      <c r="E1945" t="s">
        <v>88</v>
      </c>
      <c r="F1945">
        <v>6</v>
      </c>
      <c r="G1945" s="6" t="str">
        <f>VLOOKUP(Tabella1[[#This Row],[COD. MACCHINA]],Tabella35[],2,FALSE)</f>
        <v>MSA matr.4319</v>
      </c>
      <c r="H1945">
        <v>661548</v>
      </c>
      <c r="I1945">
        <v>662107</v>
      </c>
      <c r="J1945" s="6">
        <f>Tabella1[[#This Row],[ASS. FINALI]]-Tabella1[[#This Row],[ASS.INIZIALI]]</f>
        <v>559</v>
      </c>
      <c r="K1945" t="s">
        <v>20</v>
      </c>
      <c r="M1945" s="6">
        <f>ROUNDDOWN(IF(Tabella1[[#This Row],[DOPPIO OPERATORE '[SI/NO']]]="SI",Tabella1[[#This Row],[DIFFERENZA]]/2,Tabella1[[#This Row],[DIFFERENZA]]),0)</f>
        <v>559</v>
      </c>
      <c r="O1945" s="6">
        <f>Tabella1[[#This Row],[DIFFERENZA EFFETTIVA SE DOPPIO OPERATORE]]-Tabella1[[#This Row],[SCARTI]]</f>
        <v>559</v>
      </c>
      <c r="P1945" s="4">
        <v>0.47222222222222227</v>
      </c>
      <c r="Q1945" s="4">
        <v>0.63888888888888895</v>
      </c>
      <c r="R1945" s="5">
        <f>Tabella1[[#This Row],[ORA FINE MATTINA]]-Tabella1[[#This Row],[ORA INIZIO MATTINA]]</f>
        <v>0.16666666666666669</v>
      </c>
      <c r="S1945" s="4"/>
      <c r="T1945" s="4"/>
      <c r="U1945" s="5">
        <f>Tabella1[[#This Row],[ORA FINE POMERIGGIO]]-Tabella1[[#This Row],[ORA INIZIO POMERIGGIO]]</f>
        <v>0</v>
      </c>
      <c r="V1945" s="5">
        <f>Tabella1[[#This Row],[TOT. TEMPO POMERIGGIO]]+Tabella1[[#This Row],[TOT. TEMPO MATTINA]]</f>
        <v>0.16666666666666669</v>
      </c>
      <c r="W1945" s="7">
        <f>((HOUR(Tabella1[[#This Row],[TOT. ORE]])*60)+MINUTE(Tabella1[[#This Row],[TOT. ORE]]))</f>
        <v>240</v>
      </c>
      <c r="Y1945" s="6">
        <f>Tabella1[[#This Row],[TOT. MINUTI]]-Tabella1[[#This Row],[FERMO MACCHINA]]</f>
        <v>240</v>
      </c>
      <c r="Z1945" s="6">
        <f>ROUNDDOWN(Tabella1[[#This Row],[DIFFERENZA EFFETTIVA - SCARTI]]/Tabella1[[#This Row],[TEMPO EFFETTIVO]]*60,0)</f>
        <v>139</v>
      </c>
      <c r="AA1945" t="s">
        <v>580</v>
      </c>
    </row>
    <row r="1946" spans="1:27" x14ac:dyDescent="0.25">
      <c r="A1946" s="1">
        <v>44868</v>
      </c>
      <c r="B1946">
        <v>31</v>
      </c>
      <c r="C1946" s="6" t="str">
        <f>VLOOKUP(Tabella1[[#This Row],[COD. OPERATORE]],Tabella3[],2,FALSE)</f>
        <v>MARISTELLA</v>
      </c>
      <c r="D1946" t="s">
        <v>16</v>
      </c>
      <c r="E1946" t="s">
        <v>88</v>
      </c>
      <c r="F1946">
        <v>8</v>
      </c>
      <c r="G1946" s="6" t="str">
        <f>VLOOKUP(Tabella1[[#This Row],[COD. MACCHINA]],Tabella35[],2,FALSE)</f>
        <v>MONTAGGIO RUOTE</v>
      </c>
      <c r="H1946">
        <v>0</v>
      </c>
      <c r="I1946">
        <v>750</v>
      </c>
      <c r="J1946" s="6">
        <f>Tabella1[[#This Row],[ASS. FINALI]]-Tabella1[[#This Row],[ASS.INIZIALI]]</f>
        <v>750</v>
      </c>
      <c r="K1946" t="s">
        <v>20</v>
      </c>
      <c r="M1946" s="6">
        <f>ROUNDDOWN(IF(Tabella1[[#This Row],[DOPPIO OPERATORE '[SI/NO']]]="SI",Tabella1[[#This Row],[DIFFERENZA]]/2,Tabella1[[#This Row],[DIFFERENZA]]),0)</f>
        <v>750</v>
      </c>
      <c r="O1946" s="6">
        <f>Tabella1[[#This Row],[DIFFERENZA EFFETTIVA SE DOPPIO OPERATORE]]-Tabella1[[#This Row],[SCARTI]]</f>
        <v>750</v>
      </c>
      <c r="P1946" s="4">
        <v>0.63888888888888895</v>
      </c>
      <c r="Q1946" s="4">
        <v>0.72916666666666663</v>
      </c>
      <c r="R1946" s="5">
        <f>Tabella1[[#This Row],[ORA FINE MATTINA]]-Tabella1[[#This Row],[ORA INIZIO MATTINA]]</f>
        <v>9.0277777777777679E-2</v>
      </c>
      <c r="S1946" s="4"/>
      <c r="T1946" s="4"/>
      <c r="U1946" s="5">
        <f>Tabella1[[#This Row],[ORA FINE POMERIGGIO]]-Tabella1[[#This Row],[ORA INIZIO POMERIGGIO]]</f>
        <v>0</v>
      </c>
      <c r="V1946" s="5">
        <f>Tabella1[[#This Row],[TOT. TEMPO POMERIGGIO]]+Tabella1[[#This Row],[TOT. TEMPO MATTINA]]</f>
        <v>9.0277777777777679E-2</v>
      </c>
      <c r="W1946" s="7">
        <f>((HOUR(Tabella1[[#This Row],[TOT. ORE]])*60)+MINUTE(Tabella1[[#This Row],[TOT. ORE]]))</f>
        <v>130</v>
      </c>
      <c r="Y1946" s="6">
        <f>Tabella1[[#This Row],[TOT. MINUTI]]-Tabella1[[#This Row],[FERMO MACCHINA]]</f>
        <v>130</v>
      </c>
      <c r="Z1946" s="6">
        <f>ROUNDDOWN(Tabella1[[#This Row],[DIFFERENZA EFFETTIVA - SCARTI]]/Tabella1[[#This Row],[TEMPO EFFETTIVO]]*60,0)</f>
        <v>346</v>
      </c>
    </row>
    <row r="1947" spans="1:27" x14ac:dyDescent="0.25">
      <c r="A1947" s="1">
        <v>44869</v>
      </c>
      <c r="B1947">
        <v>31</v>
      </c>
      <c r="C1947" s="6" t="str">
        <f>VLOOKUP(Tabella1[[#This Row],[COD. OPERATORE]],Tabella3[],2,FALSE)</f>
        <v>MARISTELLA</v>
      </c>
      <c r="D1947" t="s">
        <v>16</v>
      </c>
      <c r="E1947" t="s">
        <v>88</v>
      </c>
      <c r="F1947">
        <v>8</v>
      </c>
      <c r="G1947" s="6" t="str">
        <f>VLOOKUP(Tabella1[[#This Row],[COD. MACCHINA]],Tabella35[],2,FALSE)</f>
        <v>MONTAGGIO RUOTE</v>
      </c>
      <c r="H1947">
        <v>0</v>
      </c>
      <c r="I1947">
        <v>1250</v>
      </c>
      <c r="J1947" s="6">
        <f>Tabella1[[#This Row],[ASS. FINALI]]-Tabella1[[#This Row],[ASS.INIZIALI]]</f>
        <v>1250</v>
      </c>
      <c r="K1947" t="s">
        <v>20</v>
      </c>
      <c r="M1947" s="6">
        <f>ROUNDDOWN(IF(Tabella1[[#This Row],[DOPPIO OPERATORE '[SI/NO']]]="SI",Tabella1[[#This Row],[DIFFERENZA]]/2,Tabella1[[#This Row],[DIFFERENZA]]),0)</f>
        <v>1250</v>
      </c>
      <c r="O1947" s="6">
        <f>Tabella1[[#This Row],[DIFFERENZA EFFETTIVA SE DOPPIO OPERATORE]]-Tabella1[[#This Row],[SCARTI]]</f>
        <v>1250</v>
      </c>
      <c r="P1947" s="4">
        <v>0.33333333333333331</v>
      </c>
      <c r="Q1947" s="4">
        <v>0.4861111111111111</v>
      </c>
      <c r="R1947" s="5">
        <f>Tabella1[[#This Row],[ORA FINE MATTINA]]-Tabella1[[#This Row],[ORA INIZIO MATTINA]]</f>
        <v>0.15277777777777779</v>
      </c>
      <c r="S1947" s="4"/>
      <c r="T1947" s="4"/>
      <c r="U1947" s="5">
        <f>Tabella1[[#This Row],[ORA FINE POMERIGGIO]]-Tabella1[[#This Row],[ORA INIZIO POMERIGGIO]]</f>
        <v>0</v>
      </c>
      <c r="V1947" s="5">
        <f>Tabella1[[#This Row],[TOT. TEMPO POMERIGGIO]]+Tabella1[[#This Row],[TOT. TEMPO MATTINA]]</f>
        <v>0.15277777777777779</v>
      </c>
      <c r="W1947" s="7">
        <f>((HOUR(Tabella1[[#This Row],[TOT. ORE]])*60)+MINUTE(Tabella1[[#This Row],[TOT. ORE]]))</f>
        <v>220</v>
      </c>
      <c r="Y1947" s="6">
        <f>Tabella1[[#This Row],[TOT. MINUTI]]-Tabella1[[#This Row],[FERMO MACCHINA]]</f>
        <v>220</v>
      </c>
      <c r="Z1947" s="6">
        <f>ROUNDDOWN(Tabella1[[#This Row],[DIFFERENZA EFFETTIVA - SCARTI]]/Tabella1[[#This Row],[TEMPO EFFETTIVO]]*60,0)</f>
        <v>340</v>
      </c>
      <c r="AA1947" t="s">
        <v>579</v>
      </c>
    </row>
    <row r="1948" spans="1:27" x14ac:dyDescent="0.25">
      <c r="A1948" s="1">
        <v>44869</v>
      </c>
      <c r="B1948">
        <v>31</v>
      </c>
      <c r="C1948" s="6" t="str">
        <f>VLOOKUP(Tabella1[[#This Row],[COD. OPERATORE]],Tabella3[],2,FALSE)</f>
        <v>MARISTELLA</v>
      </c>
      <c r="D1948" t="s">
        <v>16</v>
      </c>
      <c r="E1948" t="s">
        <v>88</v>
      </c>
      <c r="F1948">
        <v>6</v>
      </c>
      <c r="G1948" s="6" t="str">
        <f>VLOOKUP(Tabella1[[#This Row],[COD. MACCHINA]],Tabella35[],2,FALSE)</f>
        <v>MSA matr.4319</v>
      </c>
      <c r="H1948">
        <v>662107</v>
      </c>
      <c r="I1948">
        <v>662612</v>
      </c>
      <c r="J1948" s="6">
        <f>Tabella1[[#This Row],[ASS. FINALI]]-Tabella1[[#This Row],[ASS.INIZIALI]]</f>
        <v>505</v>
      </c>
      <c r="K1948" t="s">
        <v>20</v>
      </c>
      <c r="M1948" s="6">
        <f>ROUNDDOWN(IF(Tabella1[[#This Row],[DOPPIO OPERATORE '[SI/NO']]]="SI",Tabella1[[#This Row],[DIFFERENZA]]/2,Tabella1[[#This Row],[DIFFERENZA]]),0)</f>
        <v>505</v>
      </c>
      <c r="O1948" s="6">
        <f>Tabella1[[#This Row],[DIFFERENZA EFFETTIVA SE DOPPIO OPERATORE]]-Tabella1[[#This Row],[SCARTI]]</f>
        <v>505</v>
      </c>
      <c r="P1948" s="4">
        <v>0.4861111111111111</v>
      </c>
      <c r="Q1948" s="4">
        <v>0.5</v>
      </c>
      <c r="R1948" s="5">
        <f>Tabella1[[#This Row],[ORA FINE MATTINA]]-Tabella1[[#This Row],[ORA INIZIO MATTINA]]</f>
        <v>1.3888888888888895E-2</v>
      </c>
      <c r="S1948" s="4">
        <v>0.5625</v>
      </c>
      <c r="T1948" s="4">
        <v>0.61805555555555558</v>
      </c>
      <c r="U1948" s="5">
        <f>Tabella1[[#This Row],[ORA FINE POMERIGGIO]]-Tabella1[[#This Row],[ORA INIZIO POMERIGGIO]]</f>
        <v>5.555555555555558E-2</v>
      </c>
      <c r="V1948" s="5">
        <f>Tabella1[[#This Row],[TOT. TEMPO POMERIGGIO]]+Tabella1[[#This Row],[TOT. TEMPO MATTINA]]</f>
        <v>6.9444444444444475E-2</v>
      </c>
      <c r="W1948" s="7">
        <f>((HOUR(Tabella1[[#This Row],[TOT. ORE]])*60)+MINUTE(Tabella1[[#This Row],[TOT. ORE]]))</f>
        <v>100</v>
      </c>
      <c r="Y1948" s="6">
        <f>Tabella1[[#This Row],[TOT. MINUTI]]-Tabella1[[#This Row],[FERMO MACCHINA]]</f>
        <v>100</v>
      </c>
      <c r="Z1948" s="6">
        <f>ROUNDDOWN(Tabella1[[#This Row],[DIFFERENZA EFFETTIVA - SCARTI]]/Tabella1[[#This Row],[TEMPO EFFETTIVO]]*60,0)</f>
        <v>303</v>
      </c>
    </row>
    <row r="1949" spans="1:27" x14ac:dyDescent="0.25">
      <c r="A1949" s="1">
        <v>44872</v>
      </c>
      <c r="B1949">
        <v>1</v>
      </c>
      <c r="C1949" s="6" t="str">
        <f>VLOOKUP(Tabella1[[#This Row],[COD. OPERATORE]],Tabella3[],2,FALSE)</f>
        <v>ROBY</v>
      </c>
      <c r="D1949" t="s">
        <v>54</v>
      </c>
      <c r="E1949" t="s">
        <v>427</v>
      </c>
      <c r="F1949">
        <v>1</v>
      </c>
      <c r="G1949" s="6" t="str">
        <f>VLOOKUP(Tabella1[[#This Row],[COD. MACCHINA]],Tabella35[],2,FALSE)</f>
        <v>TRAPANO A COLONNA</v>
      </c>
      <c r="H1949">
        <v>850</v>
      </c>
      <c r="I1949">
        <v>1900</v>
      </c>
      <c r="J1949" s="6">
        <f>Tabella1[[#This Row],[ASS. FINALI]]-Tabella1[[#This Row],[ASS.INIZIALI]]</f>
        <v>1050</v>
      </c>
      <c r="K1949" t="s">
        <v>20</v>
      </c>
      <c r="M1949" s="6">
        <f>ROUNDDOWN(IF(Tabella1[[#This Row],[DOPPIO OPERATORE '[SI/NO']]]="SI",Tabella1[[#This Row],[DIFFERENZA]]/2,Tabella1[[#This Row],[DIFFERENZA]]),0)</f>
        <v>1050</v>
      </c>
      <c r="O1949" s="6">
        <f>Tabella1[[#This Row],[DIFFERENZA EFFETTIVA SE DOPPIO OPERATORE]]-Tabella1[[#This Row],[SCARTI]]</f>
        <v>1050</v>
      </c>
      <c r="P1949" s="4">
        <v>0.36458333333333331</v>
      </c>
      <c r="Q1949" s="4">
        <v>0.5</v>
      </c>
      <c r="R1949" s="5">
        <f>Tabella1[[#This Row],[ORA FINE MATTINA]]-Tabella1[[#This Row],[ORA INIZIO MATTINA]]</f>
        <v>0.13541666666666669</v>
      </c>
      <c r="S1949" s="4"/>
      <c r="T1949" s="4"/>
      <c r="U1949" s="5">
        <f>Tabella1[[#This Row],[ORA FINE POMERIGGIO]]-Tabella1[[#This Row],[ORA INIZIO POMERIGGIO]]</f>
        <v>0</v>
      </c>
      <c r="V1949" s="5">
        <f>Tabella1[[#This Row],[TOT. TEMPO POMERIGGIO]]+Tabella1[[#This Row],[TOT. TEMPO MATTINA]]</f>
        <v>0.13541666666666669</v>
      </c>
      <c r="W1949" s="7">
        <f>((HOUR(Tabella1[[#This Row],[TOT. ORE]])*60)+MINUTE(Tabella1[[#This Row],[TOT. ORE]]))</f>
        <v>195</v>
      </c>
      <c r="Y1949" s="6">
        <f>Tabella1[[#This Row],[TOT. MINUTI]]-Tabella1[[#This Row],[FERMO MACCHINA]]</f>
        <v>195</v>
      </c>
      <c r="Z1949" s="6">
        <f>ROUNDDOWN(Tabella1[[#This Row],[DIFFERENZA EFFETTIVA - SCARTI]]/Tabella1[[#This Row],[TEMPO EFFETTIVO]]*60,0)</f>
        <v>323</v>
      </c>
      <c r="AA1949" t="s">
        <v>147</v>
      </c>
    </row>
    <row r="1950" spans="1:27" x14ac:dyDescent="0.25">
      <c r="A1950" s="1">
        <v>44872</v>
      </c>
      <c r="B1950">
        <v>1</v>
      </c>
      <c r="C1950" s="6" t="str">
        <f>VLOOKUP(Tabella1[[#This Row],[COD. OPERATORE]],Tabella3[],2,FALSE)</f>
        <v>ROBY</v>
      </c>
      <c r="D1950" t="s">
        <v>56</v>
      </c>
      <c r="E1950" t="s">
        <v>160</v>
      </c>
      <c r="F1950" t="s">
        <v>64</v>
      </c>
      <c r="G1950" s="6" t="str">
        <f>VLOOKUP(Tabella1[[#This Row],[COD. MACCHINA]],Tabella35[],2,FALSE)</f>
        <v>MANUALE</v>
      </c>
      <c r="H1950">
        <v>281</v>
      </c>
      <c r="I1950">
        <v>444</v>
      </c>
      <c r="J1950" s="6">
        <f>Tabella1[[#This Row],[ASS. FINALI]]-Tabella1[[#This Row],[ASS.INIZIALI]]</f>
        <v>163</v>
      </c>
      <c r="K1950" t="s">
        <v>20</v>
      </c>
      <c r="M1950" s="6">
        <f>ROUNDDOWN(IF(Tabella1[[#This Row],[DOPPIO OPERATORE '[SI/NO']]]="SI",Tabella1[[#This Row],[DIFFERENZA]]/2,Tabella1[[#This Row],[DIFFERENZA]]),0)</f>
        <v>163</v>
      </c>
      <c r="O1950" s="6">
        <f>Tabella1[[#This Row],[DIFFERENZA EFFETTIVA SE DOPPIO OPERATORE]]-Tabella1[[#This Row],[SCARTI]]</f>
        <v>163</v>
      </c>
      <c r="P1950" s="4">
        <v>0.5625</v>
      </c>
      <c r="Q1950" s="4">
        <v>0.72916666666666663</v>
      </c>
      <c r="R1950" s="5">
        <f>Tabella1[[#This Row],[ORA FINE MATTINA]]-Tabella1[[#This Row],[ORA INIZIO MATTINA]]</f>
        <v>0.16666666666666663</v>
      </c>
      <c r="S1950" s="4"/>
      <c r="T1950" s="4"/>
      <c r="U1950" s="5">
        <f>Tabella1[[#This Row],[ORA FINE POMERIGGIO]]-Tabella1[[#This Row],[ORA INIZIO POMERIGGIO]]</f>
        <v>0</v>
      </c>
      <c r="V1950" s="5">
        <f>Tabella1[[#This Row],[TOT. TEMPO POMERIGGIO]]+Tabella1[[#This Row],[TOT. TEMPO MATTINA]]</f>
        <v>0.16666666666666663</v>
      </c>
      <c r="W1950" s="7">
        <f>((HOUR(Tabella1[[#This Row],[TOT. ORE]])*60)+MINUTE(Tabella1[[#This Row],[TOT. ORE]]))</f>
        <v>240</v>
      </c>
      <c r="Y1950" s="6">
        <f>Tabella1[[#This Row],[TOT. MINUTI]]-Tabella1[[#This Row],[FERMO MACCHINA]]</f>
        <v>240</v>
      </c>
      <c r="Z1950" s="6">
        <f>ROUNDDOWN(Tabella1[[#This Row],[DIFFERENZA EFFETTIVA - SCARTI]]/Tabella1[[#This Row],[TEMPO EFFETTIVO]]*60,0)</f>
        <v>40</v>
      </c>
      <c r="AA1950" t="s">
        <v>147</v>
      </c>
    </row>
    <row r="1951" spans="1:27" x14ac:dyDescent="0.25">
      <c r="A1951" s="1">
        <v>44873</v>
      </c>
      <c r="B1951">
        <v>1</v>
      </c>
      <c r="C1951" s="6" t="str">
        <f>VLOOKUP(Tabella1[[#This Row],[COD. OPERATORE]],Tabella3[],2,FALSE)</f>
        <v>ROBY</v>
      </c>
      <c r="D1951" t="s">
        <v>54</v>
      </c>
      <c r="E1951" t="s">
        <v>427</v>
      </c>
      <c r="F1951">
        <v>1</v>
      </c>
      <c r="G1951" s="6" t="str">
        <f>VLOOKUP(Tabella1[[#This Row],[COD. MACCHINA]],Tabella35[],2,FALSE)</f>
        <v>TRAPANO A COLONNA</v>
      </c>
      <c r="H1951">
        <v>3210</v>
      </c>
      <c r="I1951">
        <v>4615</v>
      </c>
      <c r="J1951" s="6">
        <f>Tabella1[[#This Row],[ASS. FINALI]]-Tabella1[[#This Row],[ASS.INIZIALI]]</f>
        <v>1405</v>
      </c>
      <c r="K1951" t="s">
        <v>20</v>
      </c>
      <c r="M1951" s="6">
        <f>ROUNDDOWN(IF(Tabella1[[#This Row],[DOPPIO OPERATORE '[SI/NO']]]="SI",Tabella1[[#This Row],[DIFFERENZA]]/2,Tabella1[[#This Row],[DIFFERENZA]]),0)</f>
        <v>1405</v>
      </c>
      <c r="O1951" s="6">
        <f>Tabella1[[#This Row],[DIFFERENZA EFFETTIVA SE DOPPIO OPERATORE]]-Tabella1[[#This Row],[SCARTI]]</f>
        <v>1405</v>
      </c>
      <c r="P1951" s="4">
        <v>0.33333333333333331</v>
      </c>
      <c r="Q1951" s="4">
        <v>0.5</v>
      </c>
      <c r="R1951" s="5">
        <f>Tabella1[[#This Row],[ORA FINE MATTINA]]-Tabella1[[#This Row],[ORA INIZIO MATTINA]]</f>
        <v>0.16666666666666669</v>
      </c>
      <c r="S1951" s="4"/>
      <c r="T1951" s="4"/>
      <c r="U1951" s="5">
        <f>Tabella1[[#This Row],[ORA FINE POMERIGGIO]]-Tabella1[[#This Row],[ORA INIZIO POMERIGGIO]]</f>
        <v>0</v>
      </c>
      <c r="V1951" s="5">
        <f>Tabella1[[#This Row],[TOT. TEMPO POMERIGGIO]]+Tabella1[[#This Row],[TOT. TEMPO MATTINA]]</f>
        <v>0.16666666666666669</v>
      </c>
      <c r="W1951" s="7">
        <f>((HOUR(Tabella1[[#This Row],[TOT. ORE]])*60)+MINUTE(Tabella1[[#This Row],[TOT. ORE]]))</f>
        <v>240</v>
      </c>
      <c r="Y1951" s="6">
        <f>Tabella1[[#This Row],[TOT. MINUTI]]-Tabella1[[#This Row],[FERMO MACCHINA]]</f>
        <v>240</v>
      </c>
      <c r="Z1951" s="6">
        <f>ROUNDDOWN(Tabella1[[#This Row],[DIFFERENZA EFFETTIVA - SCARTI]]/Tabella1[[#This Row],[TEMPO EFFETTIVO]]*60,0)</f>
        <v>351</v>
      </c>
      <c r="AA1951" t="s">
        <v>450</v>
      </c>
    </row>
    <row r="1952" spans="1:27" x14ac:dyDescent="0.25">
      <c r="A1952" s="1">
        <v>44873</v>
      </c>
      <c r="B1952">
        <v>1</v>
      </c>
      <c r="C1952" s="6" t="str">
        <f>VLOOKUP(Tabella1[[#This Row],[COD. OPERATORE]],Tabella3[],2,FALSE)</f>
        <v>ROBY</v>
      </c>
      <c r="D1952" t="s">
        <v>56</v>
      </c>
      <c r="E1952" t="s">
        <v>160</v>
      </c>
      <c r="F1952" t="s">
        <v>64</v>
      </c>
      <c r="G1952" s="6" t="str">
        <f>VLOOKUP(Tabella1[[#This Row],[COD. MACCHINA]],Tabella35[],2,FALSE)</f>
        <v>MANUALE</v>
      </c>
      <c r="H1952">
        <v>34</v>
      </c>
      <c r="I1952">
        <v>200</v>
      </c>
      <c r="J1952" s="6">
        <f>Tabella1[[#This Row],[ASS. FINALI]]-Tabella1[[#This Row],[ASS.INIZIALI]]</f>
        <v>166</v>
      </c>
      <c r="K1952" t="s">
        <v>20</v>
      </c>
      <c r="M1952" s="6">
        <f>ROUNDDOWN(IF(Tabella1[[#This Row],[DOPPIO OPERATORE '[SI/NO']]]="SI",Tabella1[[#This Row],[DIFFERENZA]]/2,Tabella1[[#This Row],[DIFFERENZA]]),0)</f>
        <v>166</v>
      </c>
      <c r="O1952" s="6">
        <f>Tabella1[[#This Row],[DIFFERENZA EFFETTIVA SE DOPPIO OPERATORE]]-Tabella1[[#This Row],[SCARTI]]</f>
        <v>166</v>
      </c>
      <c r="P1952" s="4">
        <v>0.5625</v>
      </c>
      <c r="Q1952" s="4">
        <v>0.72916666666666663</v>
      </c>
      <c r="R1952" s="5">
        <f>Tabella1[[#This Row],[ORA FINE MATTINA]]-Tabella1[[#This Row],[ORA INIZIO MATTINA]]</f>
        <v>0.16666666666666663</v>
      </c>
      <c r="S1952" s="4"/>
      <c r="T1952" s="4"/>
      <c r="U1952" s="5">
        <f>Tabella1[[#This Row],[ORA FINE POMERIGGIO]]-Tabella1[[#This Row],[ORA INIZIO POMERIGGIO]]</f>
        <v>0</v>
      </c>
      <c r="V1952" s="5">
        <f>Tabella1[[#This Row],[TOT. TEMPO POMERIGGIO]]+Tabella1[[#This Row],[TOT. TEMPO MATTINA]]</f>
        <v>0.16666666666666663</v>
      </c>
      <c r="W1952" s="7">
        <f>((HOUR(Tabella1[[#This Row],[TOT. ORE]])*60)+MINUTE(Tabella1[[#This Row],[TOT. ORE]]))</f>
        <v>240</v>
      </c>
      <c r="Y1952" s="6">
        <f>Tabella1[[#This Row],[TOT. MINUTI]]-Tabella1[[#This Row],[FERMO MACCHINA]]</f>
        <v>240</v>
      </c>
      <c r="Z1952" s="6">
        <f>ROUNDDOWN(Tabella1[[#This Row],[DIFFERENZA EFFETTIVA - SCARTI]]/Tabella1[[#This Row],[TEMPO EFFETTIVO]]*60,0)</f>
        <v>41</v>
      </c>
      <c r="AA1952" t="s">
        <v>450</v>
      </c>
    </row>
    <row r="1953" spans="1:27" x14ac:dyDescent="0.25">
      <c r="A1953" s="1">
        <v>44873</v>
      </c>
      <c r="B1953">
        <v>1</v>
      </c>
      <c r="C1953" s="6" t="str">
        <f>VLOOKUP(Tabella1[[#This Row],[COD. OPERATORE]],Tabella3[],2,FALSE)</f>
        <v>ROBY</v>
      </c>
      <c r="D1953" t="s">
        <v>54</v>
      </c>
      <c r="E1953" t="s">
        <v>427</v>
      </c>
      <c r="F1953">
        <v>1</v>
      </c>
      <c r="G1953" s="6" t="str">
        <f>VLOOKUP(Tabella1[[#This Row],[COD. MACCHINA]],Tabella35[],2,FALSE)</f>
        <v>TRAPANO A COLONNA</v>
      </c>
      <c r="H1953">
        <v>5970</v>
      </c>
      <c r="I1953">
        <v>7455</v>
      </c>
      <c r="J1953" s="6">
        <f>Tabella1[[#This Row],[ASS. FINALI]]-Tabella1[[#This Row],[ASS.INIZIALI]]</f>
        <v>1485</v>
      </c>
      <c r="K1953" t="s">
        <v>20</v>
      </c>
      <c r="M1953" s="6">
        <f>ROUNDDOWN(IF(Tabella1[[#This Row],[DOPPIO OPERATORE '[SI/NO']]]="SI",Tabella1[[#This Row],[DIFFERENZA]]/2,Tabella1[[#This Row],[DIFFERENZA]]),0)</f>
        <v>1485</v>
      </c>
      <c r="O1953" s="6">
        <f>Tabella1[[#This Row],[DIFFERENZA EFFETTIVA SE DOPPIO OPERATORE]]-Tabella1[[#This Row],[SCARTI]]</f>
        <v>1485</v>
      </c>
      <c r="P1953" s="4">
        <v>0.33333333333333331</v>
      </c>
      <c r="Q1953" s="4">
        <v>0.5</v>
      </c>
      <c r="R1953" s="5">
        <f>Tabella1[[#This Row],[ORA FINE MATTINA]]-Tabella1[[#This Row],[ORA INIZIO MATTINA]]</f>
        <v>0.16666666666666669</v>
      </c>
      <c r="S1953" s="4"/>
      <c r="T1953" s="4"/>
      <c r="U1953" s="5">
        <f>Tabella1[[#This Row],[ORA FINE POMERIGGIO]]-Tabella1[[#This Row],[ORA INIZIO POMERIGGIO]]</f>
        <v>0</v>
      </c>
      <c r="V1953" s="5">
        <f>Tabella1[[#This Row],[TOT. TEMPO POMERIGGIO]]+Tabella1[[#This Row],[TOT. TEMPO MATTINA]]</f>
        <v>0.16666666666666669</v>
      </c>
      <c r="W1953" s="7">
        <f>((HOUR(Tabella1[[#This Row],[TOT. ORE]])*60)+MINUTE(Tabella1[[#This Row],[TOT. ORE]]))</f>
        <v>240</v>
      </c>
      <c r="Y1953" s="6">
        <f>Tabella1[[#This Row],[TOT. MINUTI]]-Tabella1[[#This Row],[FERMO MACCHINA]]</f>
        <v>240</v>
      </c>
      <c r="Z1953" s="6">
        <f>ROUNDDOWN(Tabella1[[#This Row],[DIFFERENZA EFFETTIVA - SCARTI]]/Tabella1[[#This Row],[TEMPO EFFETTIVO]]*60,0)</f>
        <v>371</v>
      </c>
      <c r="AA1953" t="s">
        <v>147</v>
      </c>
    </row>
    <row r="1954" spans="1:27" x14ac:dyDescent="0.25">
      <c r="A1954" s="1">
        <v>44874</v>
      </c>
      <c r="B1954">
        <v>1</v>
      </c>
      <c r="C1954" s="6" t="str">
        <f>VLOOKUP(Tabella1[[#This Row],[COD. OPERATORE]],Tabella3[],2,FALSE)</f>
        <v>ROBY</v>
      </c>
      <c r="D1954" t="s">
        <v>56</v>
      </c>
      <c r="E1954" t="s">
        <v>160</v>
      </c>
      <c r="F1954" t="s">
        <v>64</v>
      </c>
      <c r="G1954" s="6" t="str">
        <f>VLOOKUP(Tabella1[[#This Row],[COD. MACCHINA]],Tabella35[],2,FALSE)</f>
        <v>MANUALE</v>
      </c>
      <c r="H1954">
        <v>305</v>
      </c>
      <c r="I1954">
        <v>360</v>
      </c>
      <c r="J1954" s="6">
        <f>Tabella1[[#This Row],[ASS. FINALI]]-Tabella1[[#This Row],[ASS.INIZIALI]]</f>
        <v>55</v>
      </c>
      <c r="K1954" t="s">
        <v>20</v>
      </c>
      <c r="M1954" s="6">
        <f>ROUNDDOWN(IF(Tabella1[[#This Row],[DOPPIO OPERATORE '[SI/NO']]]="SI",Tabella1[[#This Row],[DIFFERENZA]]/2,Tabella1[[#This Row],[DIFFERENZA]]),0)</f>
        <v>55</v>
      </c>
      <c r="O1954" s="6">
        <f>Tabella1[[#This Row],[DIFFERENZA EFFETTIVA SE DOPPIO OPERATORE]]-Tabella1[[#This Row],[SCARTI]]</f>
        <v>55</v>
      </c>
      <c r="P1954" s="4">
        <v>0.5625</v>
      </c>
      <c r="Q1954" s="4">
        <v>0.62152777777777779</v>
      </c>
      <c r="R1954" s="5">
        <f>Tabella1[[#This Row],[ORA FINE MATTINA]]-Tabella1[[#This Row],[ORA INIZIO MATTINA]]</f>
        <v>5.902777777777779E-2</v>
      </c>
      <c r="S1954" s="4"/>
      <c r="T1954" s="4"/>
      <c r="U1954" s="5">
        <f>Tabella1[[#This Row],[ORA FINE POMERIGGIO]]-Tabella1[[#This Row],[ORA INIZIO POMERIGGIO]]</f>
        <v>0</v>
      </c>
      <c r="V1954" s="5">
        <f>Tabella1[[#This Row],[TOT. TEMPO POMERIGGIO]]+Tabella1[[#This Row],[TOT. TEMPO MATTINA]]</f>
        <v>5.902777777777779E-2</v>
      </c>
      <c r="W1954" s="7">
        <f>((HOUR(Tabella1[[#This Row],[TOT. ORE]])*60)+MINUTE(Tabella1[[#This Row],[TOT. ORE]]))</f>
        <v>85</v>
      </c>
      <c r="Y1954" s="6">
        <f>Tabella1[[#This Row],[TOT. MINUTI]]-Tabella1[[#This Row],[FERMO MACCHINA]]</f>
        <v>85</v>
      </c>
      <c r="Z1954" s="6">
        <f>ROUNDDOWN(Tabella1[[#This Row],[DIFFERENZA EFFETTIVA - SCARTI]]/Tabella1[[#This Row],[TEMPO EFFETTIVO]]*60,0)</f>
        <v>38</v>
      </c>
    </row>
    <row r="1955" spans="1:27" x14ac:dyDescent="0.25">
      <c r="A1955" s="1">
        <v>44875</v>
      </c>
      <c r="B1955">
        <v>1</v>
      </c>
      <c r="C1955" s="6" t="str">
        <f>VLOOKUP(Tabella1[[#This Row],[COD. OPERATORE]],Tabella3[],2,FALSE)</f>
        <v>ROBY</v>
      </c>
      <c r="D1955" t="s">
        <v>56</v>
      </c>
      <c r="E1955" t="s">
        <v>326</v>
      </c>
      <c r="F1955" t="s">
        <v>64</v>
      </c>
      <c r="G1955" s="6" t="str">
        <f>VLOOKUP(Tabella1[[#This Row],[COD. MACCHINA]],Tabella35[],2,FALSE)</f>
        <v>MANUALE</v>
      </c>
      <c r="H1955">
        <v>0</v>
      </c>
      <c r="I1955">
        <v>102</v>
      </c>
      <c r="J1955" s="6">
        <f>Tabella1[[#This Row],[ASS. FINALI]]-Tabella1[[#This Row],[ASS.INIZIALI]]</f>
        <v>102</v>
      </c>
      <c r="K1955" t="s">
        <v>20</v>
      </c>
      <c r="M1955" s="6">
        <f>ROUNDDOWN(IF(Tabella1[[#This Row],[DOPPIO OPERATORE '[SI/NO']]]="SI",Tabella1[[#This Row],[DIFFERENZA]]/2,Tabella1[[#This Row],[DIFFERENZA]]),0)</f>
        <v>102</v>
      </c>
      <c r="O1955" s="6">
        <f>Tabella1[[#This Row],[DIFFERENZA EFFETTIVA SE DOPPIO OPERATORE]]-Tabella1[[#This Row],[SCARTI]]</f>
        <v>102</v>
      </c>
      <c r="P1955" s="4">
        <v>0.62152777777777779</v>
      </c>
      <c r="Q1955" s="4">
        <v>0.72916666666666663</v>
      </c>
      <c r="R1955" s="5">
        <f>Tabella1[[#This Row],[ORA FINE MATTINA]]-Tabella1[[#This Row],[ORA INIZIO MATTINA]]</f>
        <v>0.10763888888888884</v>
      </c>
      <c r="S1955" s="4"/>
      <c r="T1955" s="4"/>
      <c r="U1955" s="5">
        <f>Tabella1[[#This Row],[ORA FINE POMERIGGIO]]-Tabella1[[#This Row],[ORA INIZIO POMERIGGIO]]</f>
        <v>0</v>
      </c>
      <c r="V1955" s="5">
        <f>Tabella1[[#This Row],[TOT. TEMPO POMERIGGIO]]+Tabella1[[#This Row],[TOT. TEMPO MATTINA]]</f>
        <v>0.10763888888888884</v>
      </c>
      <c r="W1955" s="7">
        <f>((HOUR(Tabella1[[#This Row],[TOT. ORE]])*60)+MINUTE(Tabella1[[#This Row],[TOT. ORE]]))</f>
        <v>155</v>
      </c>
      <c r="Y1955" s="6">
        <f>Tabella1[[#This Row],[TOT. MINUTI]]-Tabella1[[#This Row],[FERMO MACCHINA]]</f>
        <v>155</v>
      </c>
      <c r="Z1955" s="6">
        <f>ROUNDDOWN(Tabella1[[#This Row],[DIFFERENZA EFFETTIVA - SCARTI]]/Tabella1[[#This Row],[TEMPO EFFETTIVO]]*60,0)</f>
        <v>39</v>
      </c>
    </row>
    <row r="1956" spans="1:27" x14ac:dyDescent="0.25">
      <c r="A1956" s="1">
        <v>44875</v>
      </c>
      <c r="B1956">
        <v>1</v>
      </c>
      <c r="C1956" s="6" t="str">
        <f>VLOOKUP(Tabella1[[#This Row],[COD. OPERATORE]],Tabella3[],2,FALSE)</f>
        <v>ROBY</v>
      </c>
      <c r="D1956" t="s">
        <v>56</v>
      </c>
      <c r="E1956" t="s">
        <v>326</v>
      </c>
      <c r="F1956" t="s">
        <v>64</v>
      </c>
      <c r="G1956" s="6" t="str">
        <f>VLOOKUP(Tabella1[[#This Row],[COD. MACCHINA]],Tabella35[],2,FALSE)</f>
        <v>MANUALE</v>
      </c>
      <c r="H1956">
        <v>102</v>
      </c>
      <c r="I1956">
        <v>120</v>
      </c>
      <c r="J1956" s="6">
        <f>Tabella1[[#This Row],[ASS. FINALI]]-Tabella1[[#This Row],[ASS.INIZIALI]]</f>
        <v>18</v>
      </c>
      <c r="K1956" t="s">
        <v>20</v>
      </c>
      <c r="M1956" s="6">
        <f>ROUNDDOWN(IF(Tabella1[[#This Row],[DOPPIO OPERATORE '[SI/NO']]]="SI",Tabella1[[#This Row],[DIFFERENZA]]/2,Tabella1[[#This Row],[DIFFERENZA]]),0)</f>
        <v>18</v>
      </c>
      <c r="O1956" s="6">
        <f>Tabella1[[#This Row],[DIFFERENZA EFFETTIVA SE DOPPIO OPERATORE]]-Tabella1[[#This Row],[SCARTI]]</f>
        <v>18</v>
      </c>
      <c r="P1956" s="4">
        <v>0.33333333333333331</v>
      </c>
      <c r="Q1956" s="4">
        <v>0.36805555555555558</v>
      </c>
      <c r="R1956" s="5">
        <f>Tabella1[[#This Row],[ORA FINE MATTINA]]-Tabella1[[#This Row],[ORA INIZIO MATTINA]]</f>
        <v>3.4722222222222265E-2</v>
      </c>
      <c r="S1956" s="4"/>
      <c r="T1956" s="4"/>
      <c r="U1956" s="5">
        <f>Tabella1[[#This Row],[ORA FINE POMERIGGIO]]-Tabella1[[#This Row],[ORA INIZIO POMERIGGIO]]</f>
        <v>0</v>
      </c>
      <c r="V1956" s="5">
        <f>Tabella1[[#This Row],[TOT. TEMPO POMERIGGIO]]+Tabella1[[#This Row],[TOT. TEMPO MATTINA]]</f>
        <v>3.4722222222222265E-2</v>
      </c>
      <c r="W1956" s="7">
        <f>((HOUR(Tabella1[[#This Row],[TOT. ORE]])*60)+MINUTE(Tabella1[[#This Row],[TOT. ORE]]))</f>
        <v>50</v>
      </c>
      <c r="Y1956" s="6">
        <f>Tabella1[[#This Row],[TOT. MINUTI]]-Tabella1[[#This Row],[FERMO MACCHINA]]</f>
        <v>50</v>
      </c>
      <c r="Z1956" s="6">
        <f>ROUNDDOWN(Tabella1[[#This Row],[DIFFERENZA EFFETTIVA - SCARTI]]/Tabella1[[#This Row],[TEMPO EFFETTIVO]]*60,0)</f>
        <v>21</v>
      </c>
    </row>
    <row r="1957" spans="1:27" x14ac:dyDescent="0.25">
      <c r="A1957" s="1">
        <v>44869</v>
      </c>
      <c r="B1957">
        <v>2</v>
      </c>
      <c r="C1957" s="6" t="str">
        <f>VLOOKUP(Tabella1[[#This Row],[COD. OPERATORE]],Tabella3[],2,FALSE)</f>
        <v>DAVIDE</v>
      </c>
      <c r="D1957" t="s">
        <v>54</v>
      </c>
      <c r="E1957" t="s">
        <v>427</v>
      </c>
      <c r="F1957">
        <v>1</v>
      </c>
      <c r="G1957" s="6" t="str">
        <f>VLOOKUP(Tabella1[[#This Row],[COD. MACCHINA]],Tabella35[],2,FALSE)</f>
        <v>TRAPANO A COLONNA</v>
      </c>
      <c r="H1957">
        <v>0</v>
      </c>
      <c r="I1957">
        <v>850</v>
      </c>
      <c r="J1957" s="6">
        <f>Tabella1[[#This Row],[ASS. FINALI]]-Tabella1[[#This Row],[ASS.INIZIALI]]</f>
        <v>850</v>
      </c>
      <c r="K1957" t="s">
        <v>20</v>
      </c>
      <c r="M1957" s="6">
        <f>ROUNDDOWN(IF(Tabella1[[#This Row],[DOPPIO OPERATORE '[SI/NO']]]="SI",Tabella1[[#This Row],[DIFFERENZA]]/2,Tabella1[[#This Row],[DIFFERENZA]]),0)</f>
        <v>850</v>
      </c>
      <c r="O1957" s="6">
        <f>Tabella1[[#This Row],[DIFFERENZA EFFETTIVA SE DOPPIO OPERATORE]]-Tabella1[[#This Row],[SCARTI]]</f>
        <v>850</v>
      </c>
      <c r="P1957" s="4">
        <v>0.64930555555555558</v>
      </c>
      <c r="Q1957" s="4">
        <v>0.75</v>
      </c>
      <c r="R1957" s="5">
        <f>Tabella1[[#This Row],[ORA FINE MATTINA]]-Tabella1[[#This Row],[ORA INIZIO MATTINA]]</f>
        <v>0.10069444444444442</v>
      </c>
      <c r="S1957" s="4"/>
      <c r="T1957" s="4"/>
      <c r="U1957" s="5">
        <f>Tabella1[[#This Row],[ORA FINE POMERIGGIO]]-Tabella1[[#This Row],[ORA INIZIO POMERIGGIO]]</f>
        <v>0</v>
      </c>
      <c r="V1957" s="5">
        <f>Tabella1[[#This Row],[TOT. TEMPO POMERIGGIO]]+Tabella1[[#This Row],[TOT. TEMPO MATTINA]]</f>
        <v>0.10069444444444442</v>
      </c>
      <c r="W1957" s="7">
        <f>((HOUR(Tabella1[[#This Row],[TOT. ORE]])*60)+MINUTE(Tabella1[[#This Row],[TOT. ORE]]))</f>
        <v>145</v>
      </c>
      <c r="Y1957" s="6">
        <f>Tabella1[[#This Row],[TOT. MINUTI]]-Tabella1[[#This Row],[FERMO MACCHINA]]</f>
        <v>145</v>
      </c>
      <c r="Z1957" s="6">
        <f>ROUNDDOWN(Tabella1[[#This Row],[DIFFERENZA EFFETTIVA - SCARTI]]/Tabella1[[#This Row],[TEMPO EFFETTIVO]]*60,0)</f>
        <v>351</v>
      </c>
    </row>
    <row r="1958" spans="1:27" x14ac:dyDescent="0.25">
      <c r="A1958" s="1">
        <v>44872</v>
      </c>
      <c r="B1958">
        <v>2</v>
      </c>
      <c r="C1958" s="6" t="str">
        <f>VLOOKUP(Tabella1[[#This Row],[COD. OPERATORE]],Tabella3[],2,FALSE)</f>
        <v>DAVIDE</v>
      </c>
      <c r="D1958" t="s">
        <v>56</v>
      </c>
      <c r="E1958" t="s">
        <v>581</v>
      </c>
      <c r="F1958" t="s">
        <v>64</v>
      </c>
      <c r="G1958" s="6" t="str">
        <f>VLOOKUP(Tabella1[[#This Row],[COD. MACCHINA]],Tabella35[],2,FALSE)</f>
        <v>MANUALE</v>
      </c>
      <c r="H1958">
        <v>148</v>
      </c>
      <c r="I1958">
        <v>281</v>
      </c>
      <c r="J1958" s="6">
        <f>Tabella1[[#This Row],[ASS. FINALI]]-Tabella1[[#This Row],[ASS.INIZIALI]]</f>
        <v>133</v>
      </c>
      <c r="K1958" t="s">
        <v>20</v>
      </c>
      <c r="M1958" s="6">
        <f>ROUNDDOWN(IF(Tabella1[[#This Row],[DOPPIO OPERATORE '[SI/NO']]]="SI",Tabella1[[#This Row],[DIFFERENZA]]/2,Tabella1[[#This Row],[DIFFERENZA]]),0)</f>
        <v>133</v>
      </c>
      <c r="O1958" s="6">
        <f>Tabella1[[#This Row],[DIFFERENZA EFFETTIVA SE DOPPIO OPERATORE]]-Tabella1[[#This Row],[SCARTI]]</f>
        <v>133</v>
      </c>
      <c r="P1958" s="4">
        <v>0.33333333333333331</v>
      </c>
      <c r="Q1958" s="4">
        <v>0.5</v>
      </c>
      <c r="R1958" s="5">
        <f>Tabella1[[#This Row],[ORA FINE MATTINA]]-Tabella1[[#This Row],[ORA INIZIO MATTINA]]</f>
        <v>0.16666666666666669</v>
      </c>
      <c r="S1958" s="4"/>
      <c r="T1958" s="4"/>
      <c r="U1958" s="5">
        <f>Tabella1[[#This Row],[ORA FINE POMERIGGIO]]-Tabella1[[#This Row],[ORA INIZIO POMERIGGIO]]</f>
        <v>0</v>
      </c>
      <c r="V1958" s="5">
        <f>Tabella1[[#This Row],[TOT. TEMPO POMERIGGIO]]+Tabella1[[#This Row],[TOT. TEMPO MATTINA]]</f>
        <v>0.16666666666666669</v>
      </c>
      <c r="W1958" s="7">
        <f>((HOUR(Tabella1[[#This Row],[TOT. ORE]])*60)+MINUTE(Tabella1[[#This Row],[TOT. ORE]]))</f>
        <v>240</v>
      </c>
      <c r="Y1958" s="6">
        <f>Tabella1[[#This Row],[TOT. MINUTI]]-Tabella1[[#This Row],[FERMO MACCHINA]]</f>
        <v>240</v>
      </c>
      <c r="Z1958" s="6">
        <f>ROUNDDOWN(Tabella1[[#This Row],[DIFFERENZA EFFETTIVA - SCARTI]]/Tabella1[[#This Row],[TEMPO EFFETTIVO]]*60,0)</f>
        <v>33</v>
      </c>
    </row>
    <row r="1959" spans="1:27" x14ac:dyDescent="0.25">
      <c r="A1959" s="1">
        <v>44872</v>
      </c>
      <c r="B1959">
        <v>2</v>
      </c>
      <c r="C1959" s="6" t="str">
        <f>VLOOKUP(Tabella1[[#This Row],[COD. OPERATORE]],Tabella3[],2,FALSE)</f>
        <v>DAVIDE</v>
      </c>
      <c r="D1959" t="s">
        <v>54</v>
      </c>
      <c r="E1959" t="s">
        <v>427</v>
      </c>
      <c r="F1959">
        <v>1</v>
      </c>
      <c r="G1959" s="6" t="str">
        <f>VLOOKUP(Tabella1[[#This Row],[COD. MACCHINA]],Tabella35[],2,FALSE)</f>
        <v>TRAPANO A COLONNA</v>
      </c>
      <c r="H1959">
        <v>1900</v>
      </c>
      <c r="I1959">
        <v>3200</v>
      </c>
      <c r="J1959" s="6">
        <f>Tabella1[[#This Row],[ASS. FINALI]]-Tabella1[[#This Row],[ASS.INIZIALI]]</f>
        <v>1300</v>
      </c>
      <c r="K1959" t="s">
        <v>20</v>
      </c>
      <c r="M1959" s="6">
        <f>ROUNDDOWN(IF(Tabella1[[#This Row],[DOPPIO OPERATORE '[SI/NO']]]="SI",Tabella1[[#This Row],[DIFFERENZA]]/2,Tabella1[[#This Row],[DIFFERENZA]]),0)</f>
        <v>1300</v>
      </c>
      <c r="O1959" s="6">
        <f>Tabella1[[#This Row],[DIFFERENZA EFFETTIVA SE DOPPIO OPERATORE]]-Tabella1[[#This Row],[SCARTI]]</f>
        <v>1300</v>
      </c>
      <c r="P1959" s="4">
        <v>0.33333333333333331</v>
      </c>
      <c r="Q1959" s="4">
        <v>0.5</v>
      </c>
      <c r="R1959" s="5">
        <f>Tabella1[[#This Row],[ORA FINE MATTINA]]-Tabella1[[#This Row],[ORA INIZIO MATTINA]]</f>
        <v>0.16666666666666669</v>
      </c>
      <c r="S1959" s="4"/>
      <c r="T1959" s="4"/>
      <c r="U1959" s="5">
        <f>Tabella1[[#This Row],[ORA FINE POMERIGGIO]]-Tabella1[[#This Row],[ORA INIZIO POMERIGGIO]]</f>
        <v>0</v>
      </c>
      <c r="V1959" s="5">
        <f>Tabella1[[#This Row],[TOT. TEMPO POMERIGGIO]]+Tabella1[[#This Row],[TOT. TEMPO MATTINA]]</f>
        <v>0.16666666666666669</v>
      </c>
      <c r="W1959" s="7">
        <f>((HOUR(Tabella1[[#This Row],[TOT. ORE]])*60)+MINUTE(Tabella1[[#This Row],[TOT. ORE]]))</f>
        <v>240</v>
      </c>
      <c r="Y1959" s="6">
        <f>Tabella1[[#This Row],[TOT. MINUTI]]-Tabella1[[#This Row],[FERMO MACCHINA]]</f>
        <v>240</v>
      </c>
      <c r="Z1959" s="6">
        <f>ROUNDDOWN(Tabella1[[#This Row],[DIFFERENZA EFFETTIVA - SCARTI]]/Tabella1[[#This Row],[TEMPO EFFETTIVO]]*60,0)</f>
        <v>325</v>
      </c>
    </row>
    <row r="1960" spans="1:27" x14ac:dyDescent="0.25">
      <c r="A1960" s="1">
        <v>44873</v>
      </c>
      <c r="B1960">
        <v>2</v>
      </c>
      <c r="C1960" s="6" t="str">
        <f>VLOOKUP(Tabella1[[#This Row],[COD. OPERATORE]],Tabella3[],2,FALSE)</f>
        <v>DAVIDE</v>
      </c>
      <c r="D1960" t="s">
        <v>56</v>
      </c>
      <c r="E1960" t="s">
        <v>581</v>
      </c>
      <c r="F1960" t="s">
        <v>64</v>
      </c>
      <c r="G1960" s="6" t="str">
        <f>VLOOKUP(Tabella1[[#This Row],[COD. MACCHINA]],Tabella35[],2,FALSE)</f>
        <v>MANUALE</v>
      </c>
      <c r="H1960">
        <v>84</v>
      </c>
      <c r="I1960">
        <v>214</v>
      </c>
      <c r="J1960" s="6">
        <f>Tabella1[[#This Row],[ASS. FINALI]]-Tabella1[[#This Row],[ASS.INIZIALI]]</f>
        <v>130</v>
      </c>
      <c r="K1960" t="s">
        <v>20</v>
      </c>
      <c r="M1960" s="6">
        <f>ROUNDDOWN(IF(Tabella1[[#This Row],[DOPPIO OPERATORE '[SI/NO']]]="SI",Tabella1[[#This Row],[DIFFERENZA]]/2,Tabella1[[#This Row],[DIFFERENZA]]),0)</f>
        <v>130</v>
      </c>
      <c r="O1960" s="6">
        <f>Tabella1[[#This Row],[DIFFERENZA EFFETTIVA SE DOPPIO OPERATORE]]-Tabella1[[#This Row],[SCARTI]]</f>
        <v>130</v>
      </c>
      <c r="P1960" s="4">
        <v>0.33333333333333331</v>
      </c>
      <c r="Q1960" s="4">
        <v>0.5</v>
      </c>
      <c r="R1960" s="5">
        <f>Tabella1[[#This Row],[ORA FINE MATTINA]]-Tabella1[[#This Row],[ORA INIZIO MATTINA]]</f>
        <v>0.16666666666666669</v>
      </c>
      <c r="S1960" s="4"/>
      <c r="T1960" s="4"/>
      <c r="U1960" s="5">
        <f>Tabella1[[#This Row],[ORA FINE POMERIGGIO]]-Tabella1[[#This Row],[ORA INIZIO POMERIGGIO]]</f>
        <v>0</v>
      </c>
      <c r="V1960" s="5">
        <f>Tabella1[[#This Row],[TOT. TEMPO POMERIGGIO]]+Tabella1[[#This Row],[TOT. TEMPO MATTINA]]</f>
        <v>0.16666666666666669</v>
      </c>
      <c r="W1960" s="7">
        <f>((HOUR(Tabella1[[#This Row],[TOT. ORE]])*60)+MINUTE(Tabella1[[#This Row],[TOT. ORE]]))</f>
        <v>240</v>
      </c>
      <c r="Y1960" s="6">
        <f>Tabella1[[#This Row],[TOT. MINUTI]]-Tabella1[[#This Row],[FERMO MACCHINA]]</f>
        <v>240</v>
      </c>
      <c r="Z1960" s="6">
        <f>ROUNDDOWN(Tabella1[[#This Row],[DIFFERENZA EFFETTIVA - SCARTI]]/Tabella1[[#This Row],[TEMPO EFFETTIVO]]*60,0)</f>
        <v>32</v>
      </c>
    </row>
    <row r="1961" spans="1:27" x14ac:dyDescent="0.25">
      <c r="A1961" s="1">
        <v>44873</v>
      </c>
      <c r="B1961">
        <v>2</v>
      </c>
      <c r="C1961" s="6" t="str">
        <f>VLOOKUP(Tabella1[[#This Row],[COD. OPERATORE]],Tabella3[],2,FALSE)</f>
        <v>DAVIDE</v>
      </c>
      <c r="D1961" t="s">
        <v>54</v>
      </c>
      <c r="E1961" t="s">
        <v>427</v>
      </c>
      <c r="F1961">
        <v>1</v>
      </c>
      <c r="G1961" s="6" t="str">
        <f>VLOOKUP(Tabella1[[#This Row],[COD. MACCHINA]],Tabella35[],2,FALSE)</f>
        <v>TRAPANO A COLONNA</v>
      </c>
      <c r="H1961">
        <v>4615</v>
      </c>
      <c r="I1961">
        <v>5970</v>
      </c>
      <c r="J1961" s="6">
        <f>Tabella1[[#This Row],[ASS. FINALI]]-Tabella1[[#This Row],[ASS.INIZIALI]]</f>
        <v>1355</v>
      </c>
      <c r="K1961" t="s">
        <v>20</v>
      </c>
      <c r="M1961" s="6">
        <f>ROUNDDOWN(IF(Tabella1[[#This Row],[DOPPIO OPERATORE '[SI/NO']]]="SI",Tabella1[[#This Row],[DIFFERENZA]]/2,Tabella1[[#This Row],[DIFFERENZA]]),0)</f>
        <v>1355</v>
      </c>
      <c r="O1961" s="6">
        <f>Tabella1[[#This Row],[DIFFERENZA EFFETTIVA SE DOPPIO OPERATORE]]-Tabella1[[#This Row],[SCARTI]]</f>
        <v>1355</v>
      </c>
      <c r="P1961" s="4">
        <v>0.58333333333333337</v>
      </c>
      <c r="Q1961" s="4">
        <v>0.75</v>
      </c>
      <c r="R1961" s="5">
        <f>Tabella1[[#This Row],[ORA FINE MATTINA]]-Tabella1[[#This Row],[ORA INIZIO MATTINA]]</f>
        <v>0.16666666666666663</v>
      </c>
      <c r="S1961" s="4"/>
      <c r="T1961" s="4"/>
      <c r="U1961" s="5">
        <f>Tabella1[[#This Row],[ORA FINE POMERIGGIO]]-Tabella1[[#This Row],[ORA INIZIO POMERIGGIO]]</f>
        <v>0</v>
      </c>
      <c r="V1961" s="5">
        <f>Tabella1[[#This Row],[TOT. TEMPO POMERIGGIO]]+Tabella1[[#This Row],[TOT. TEMPO MATTINA]]</f>
        <v>0.16666666666666663</v>
      </c>
      <c r="W1961" s="7">
        <f>((HOUR(Tabella1[[#This Row],[TOT. ORE]])*60)+MINUTE(Tabella1[[#This Row],[TOT. ORE]]))</f>
        <v>240</v>
      </c>
      <c r="Y1961" s="6">
        <f>Tabella1[[#This Row],[TOT. MINUTI]]-Tabella1[[#This Row],[FERMO MACCHINA]]</f>
        <v>240</v>
      </c>
      <c r="Z1961" s="6">
        <f>ROUNDDOWN(Tabella1[[#This Row],[DIFFERENZA EFFETTIVA - SCARTI]]/Tabella1[[#This Row],[TEMPO EFFETTIVO]]*60,0)</f>
        <v>338</v>
      </c>
      <c r="AA1961" t="s">
        <v>582</v>
      </c>
    </row>
    <row r="1962" spans="1:27" x14ac:dyDescent="0.25">
      <c r="A1962" s="1">
        <v>44874</v>
      </c>
      <c r="B1962">
        <v>2</v>
      </c>
      <c r="C1962" s="6" t="str">
        <f>VLOOKUP(Tabella1[[#This Row],[COD. OPERATORE]],Tabella3[],2,FALSE)</f>
        <v>DAVIDE</v>
      </c>
      <c r="D1962" t="s">
        <v>56</v>
      </c>
      <c r="E1962" t="s">
        <v>581</v>
      </c>
      <c r="F1962" t="s">
        <v>64</v>
      </c>
      <c r="G1962" s="6" t="str">
        <f>VLOOKUP(Tabella1[[#This Row],[COD. MACCHINA]],Tabella35[],2,FALSE)</f>
        <v>MANUALE</v>
      </c>
      <c r="H1962">
        <v>7455</v>
      </c>
      <c r="I1962">
        <v>7813</v>
      </c>
      <c r="J1962" s="6">
        <f>Tabella1[[#This Row],[ASS. FINALI]]-Tabella1[[#This Row],[ASS.INIZIALI]]</f>
        <v>358</v>
      </c>
      <c r="K1962" t="s">
        <v>20</v>
      </c>
      <c r="M1962" s="6">
        <f>ROUNDDOWN(IF(Tabella1[[#This Row],[DOPPIO OPERATORE '[SI/NO']]]="SI",Tabella1[[#This Row],[DIFFERENZA]]/2,Tabella1[[#This Row],[DIFFERENZA]]),0)</f>
        <v>358</v>
      </c>
      <c r="O1962" s="6">
        <f>Tabella1[[#This Row],[DIFFERENZA EFFETTIVA SE DOPPIO OPERATORE]]-Tabella1[[#This Row],[SCARTI]]</f>
        <v>358</v>
      </c>
      <c r="P1962" s="4">
        <v>0.58333333333333337</v>
      </c>
      <c r="Q1962" s="4">
        <v>0.625</v>
      </c>
      <c r="R1962" s="5">
        <f>Tabella1[[#This Row],[ORA FINE MATTINA]]-Tabella1[[#This Row],[ORA INIZIO MATTINA]]</f>
        <v>4.166666666666663E-2</v>
      </c>
      <c r="S1962" s="4"/>
      <c r="T1962" s="4"/>
      <c r="U1962" s="5">
        <f>Tabella1[[#This Row],[ORA FINE POMERIGGIO]]-Tabella1[[#This Row],[ORA INIZIO POMERIGGIO]]</f>
        <v>0</v>
      </c>
      <c r="V1962" s="5">
        <f>Tabella1[[#This Row],[TOT. TEMPO POMERIGGIO]]+Tabella1[[#This Row],[TOT. TEMPO MATTINA]]</f>
        <v>4.166666666666663E-2</v>
      </c>
      <c r="W1962" s="7">
        <f>((HOUR(Tabella1[[#This Row],[TOT. ORE]])*60)+MINUTE(Tabella1[[#This Row],[TOT. ORE]]))</f>
        <v>60</v>
      </c>
      <c r="Y1962" s="6">
        <f>Tabella1[[#This Row],[TOT. MINUTI]]-Tabella1[[#This Row],[FERMO MACCHINA]]</f>
        <v>60</v>
      </c>
      <c r="Z1962" s="6">
        <f>ROUNDDOWN(Tabella1[[#This Row],[DIFFERENZA EFFETTIVA - SCARTI]]/Tabella1[[#This Row],[TEMPO EFFETTIVO]]*60,0)</f>
        <v>358</v>
      </c>
    </row>
    <row r="1963" spans="1:27" x14ac:dyDescent="0.25">
      <c r="A1963" s="1">
        <v>44874</v>
      </c>
      <c r="B1963">
        <v>1</v>
      </c>
      <c r="C1963" s="6" t="str">
        <f>VLOOKUP(Tabella1[[#This Row],[COD. OPERATORE]],Tabella3[],2,FALSE)</f>
        <v>ROBY</v>
      </c>
      <c r="D1963" t="s">
        <v>583</v>
      </c>
      <c r="E1963" t="s">
        <v>492</v>
      </c>
      <c r="F1963">
        <v>7</v>
      </c>
      <c r="G1963" s="6" t="str">
        <f>VLOOKUP(Tabella1[[#This Row],[COD. MACCHINA]],Tabella35[],2,FALSE)</f>
        <v>MSA matr.2316</v>
      </c>
      <c r="H1963">
        <v>2500376</v>
      </c>
      <c r="I1963">
        <v>2501289</v>
      </c>
      <c r="J1963" s="6">
        <f>Tabella1[[#This Row],[ASS. FINALI]]-Tabella1[[#This Row],[ASS.INIZIALI]]</f>
        <v>913</v>
      </c>
      <c r="K1963" t="s">
        <v>20</v>
      </c>
      <c r="M1963" s="6">
        <f>ROUNDDOWN(IF(Tabella1[[#This Row],[DOPPIO OPERATORE '[SI/NO']]]="SI",Tabella1[[#This Row],[DIFFERENZA]]/2,Tabella1[[#This Row],[DIFFERENZA]]),0)</f>
        <v>913</v>
      </c>
      <c r="O1963" s="6">
        <f>Tabella1[[#This Row],[DIFFERENZA EFFETTIVA SE DOPPIO OPERATORE]]-Tabella1[[#This Row],[SCARTI]]</f>
        <v>913</v>
      </c>
      <c r="P1963" s="4">
        <v>0.625</v>
      </c>
      <c r="Q1963" s="4">
        <v>0.75</v>
      </c>
      <c r="R1963" s="5">
        <f>Tabella1[[#This Row],[ORA FINE MATTINA]]-Tabella1[[#This Row],[ORA INIZIO MATTINA]]</f>
        <v>0.125</v>
      </c>
      <c r="S1963" s="4"/>
      <c r="T1963" s="4"/>
      <c r="U1963" s="5">
        <f>Tabella1[[#This Row],[ORA FINE POMERIGGIO]]-Tabella1[[#This Row],[ORA INIZIO POMERIGGIO]]</f>
        <v>0</v>
      </c>
      <c r="V1963" s="5">
        <f>Tabella1[[#This Row],[TOT. TEMPO POMERIGGIO]]+Tabella1[[#This Row],[TOT. TEMPO MATTINA]]</f>
        <v>0.125</v>
      </c>
      <c r="W1963" s="7">
        <f>((HOUR(Tabella1[[#This Row],[TOT. ORE]])*60)+MINUTE(Tabella1[[#This Row],[TOT. ORE]]))</f>
        <v>180</v>
      </c>
      <c r="Y1963" s="6">
        <f>Tabella1[[#This Row],[TOT. MINUTI]]-Tabella1[[#This Row],[FERMO MACCHINA]]</f>
        <v>180</v>
      </c>
      <c r="Z1963" s="6">
        <f>ROUNDDOWN(Tabella1[[#This Row],[DIFFERENZA EFFETTIVA - SCARTI]]/Tabella1[[#This Row],[TEMPO EFFETTIVO]]*60,0)</f>
        <v>304</v>
      </c>
    </row>
    <row r="1964" spans="1:27" x14ac:dyDescent="0.25">
      <c r="A1964" s="1">
        <v>44875</v>
      </c>
      <c r="B1964">
        <v>2</v>
      </c>
      <c r="C1964" s="6" t="str">
        <f>VLOOKUP(Tabella1[[#This Row],[COD. OPERATORE]],Tabella3[],2,FALSE)</f>
        <v>DAVIDE</v>
      </c>
      <c r="D1964" t="s">
        <v>583</v>
      </c>
      <c r="E1964" t="s">
        <v>492</v>
      </c>
      <c r="F1964">
        <v>7</v>
      </c>
      <c r="G1964" s="6" t="str">
        <f>VLOOKUP(Tabella1[[#This Row],[COD. MACCHINA]],Tabella35[],2,FALSE)</f>
        <v>MSA matr.2316</v>
      </c>
      <c r="H1964">
        <v>2501289</v>
      </c>
      <c r="I1964">
        <v>2502364</v>
      </c>
      <c r="J1964" s="6">
        <f>Tabella1[[#This Row],[ASS. FINALI]]-Tabella1[[#This Row],[ASS.INIZIALI]]</f>
        <v>1075</v>
      </c>
      <c r="K1964" t="s">
        <v>20</v>
      </c>
      <c r="M1964" s="6">
        <f>ROUNDDOWN(IF(Tabella1[[#This Row],[DOPPIO OPERATORE '[SI/NO']]]="SI",Tabella1[[#This Row],[DIFFERENZA]]/2,Tabella1[[#This Row],[DIFFERENZA]]),0)</f>
        <v>1075</v>
      </c>
      <c r="O1964" s="6">
        <f>Tabella1[[#This Row],[DIFFERENZA EFFETTIVA SE DOPPIO OPERATORE]]-Tabella1[[#This Row],[SCARTI]]</f>
        <v>1075</v>
      </c>
      <c r="P1964" s="4">
        <v>0.33333333333333331</v>
      </c>
      <c r="Q1964" s="4">
        <v>0.45833333333333331</v>
      </c>
      <c r="R1964" s="5">
        <f>Tabella1[[#This Row],[ORA FINE MATTINA]]-Tabella1[[#This Row],[ORA INIZIO MATTINA]]</f>
        <v>0.125</v>
      </c>
      <c r="S1964" s="4"/>
      <c r="T1964" s="4"/>
      <c r="U1964" s="5">
        <f>Tabella1[[#This Row],[ORA FINE POMERIGGIO]]-Tabella1[[#This Row],[ORA INIZIO POMERIGGIO]]</f>
        <v>0</v>
      </c>
      <c r="V1964" s="5">
        <f>Tabella1[[#This Row],[TOT. TEMPO POMERIGGIO]]+Tabella1[[#This Row],[TOT. TEMPO MATTINA]]</f>
        <v>0.125</v>
      </c>
      <c r="W1964" s="7">
        <f>((HOUR(Tabella1[[#This Row],[TOT. ORE]])*60)+MINUTE(Tabella1[[#This Row],[TOT. ORE]]))</f>
        <v>180</v>
      </c>
      <c r="Y1964" s="6">
        <f>Tabella1[[#This Row],[TOT. MINUTI]]-Tabella1[[#This Row],[FERMO MACCHINA]]</f>
        <v>180</v>
      </c>
      <c r="Z1964" s="6">
        <f>ROUNDDOWN(Tabella1[[#This Row],[DIFFERENZA EFFETTIVA - SCARTI]]/Tabella1[[#This Row],[TEMPO EFFETTIVO]]*60,0)</f>
        <v>358</v>
      </c>
    </row>
    <row r="1965" spans="1:27" x14ac:dyDescent="0.25">
      <c r="A1965" s="1">
        <v>44875</v>
      </c>
      <c r="B1965">
        <v>2</v>
      </c>
      <c r="C1965" s="6" t="str">
        <f>VLOOKUP(Tabella1[[#This Row],[COD. OPERATORE]],Tabella3[],2,FALSE)</f>
        <v>DAVIDE</v>
      </c>
      <c r="D1965" t="s">
        <v>74</v>
      </c>
      <c r="E1965" t="s">
        <v>212</v>
      </c>
      <c r="F1965">
        <v>1</v>
      </c>
      <c r="G1965" s="6" t="str">
        <f>VLOOKUP(Tabella1[[#This Row],[COD. MACCHINA]],Tabella35[],2,FALSE)</f>
        <v>TRAPANO A COLONNA</v>
      </c>
      <c r="H1965">
        <v>0</v>
      </c>
      <c r="I1965">
        <v>175</v>
      </c>
      <c r="J1965" s="6">
        <f>Tabella1[[#This Row],[ASS. FINALI]]-Tabella1[[#This Row],[ASS.INIZIALI]]</f>
        <v>175</v>
      </c>
      <c r="K1965" t="s">
        <v>20</v>
      </c>
      <c r="M1965" s="6">
        <f>ROUNDDOWN(IF(Tabella1[[#This Row],[DOPPIO OPERATORE '[SI/NO']]]="SI",Tabella1[[#This Row],[DIFFERENZA]]/2,Tabella1[[#This Row],[DIFFERENZA]]),0)</f>
        <v>175</v>
      </c>
      <c r="O1965" s="6">
        <f>Tabella1[[#This Row],[DIFFERENZA EFFETTIVA SE DOPPIO OPERATORE]]-Tabella1[[#This Row],[SCARTI]]</f>
        <v>175</v>
      </c>
      <c r="P1965" s="4">
        <v>0.47916666666666669</v>
      </c>
      <c r="Q1965" s="4">
        <v>0.5</v>
      </c>
      <c r="R1965" s="5">
        <f>Tabella1[[#This Row],[ORA FINE MATTINA]]-Tabella1[[#This Row],[ORA INIZIO MATTINA]]</f>
        <v>2.0833333333333315E-2</v>
      </c>
      <c r="S1965" s="4"/>
      <c r="T1965" s="4"/>
      <c r="U1965" s="5">
        <f>Tabella1[[#This Row],[ORA FINE POMERIGGIO]]-Tabella1[[#This Row],[ORA INIZIO POMERIGGIO]]</f>
        <v>0</v>
      </c>
      <c r="V1965" s="5">
        <f>Tabella1[[#This Row],[TOT. TEMPO POMERIGGIO]]+Tabella1[[#This Row],[TOT. TEMPO MATTINA]]</f>
        <v>2.0833333333333315E-2</v>
      </c>
      <c r="W1965" s="7">
        <f>((HOUR(Tabella1[[#This Row],[TOT. ORE]])*60)+MINUTE(Tabella1[[#This Row],[TOT. ORE]]))</f>
        <v>30</v>
      </c>
      <c r="Y1965" s="6">
        <f>Tabella1[[#This Row],[TOT. MINUTI]]-Tabella1[[#This Row],[FERMO MACCHINA]]</f>
        <v>30</v>
      </c>
      <c r="Z1965" s="6">
        <f>ROUNDDOWN(Tabella1[[#This Row],[DIFFERENZA EFFETTIVA - SCARTI]]/Tabella1[[#This Row],[TEMPO EFFETTIVO]]*60,0)</f>
        <v>350</v>
      </c>
    </row>
    <row r="1966" spans="1:27" x14ac:dyDescent="0.25">
      <c r="A1966" s="1">
        <v>44867</v>
      </c>
      <c r="B1966">
        <v>33</v>
      </c>
      <c r="C1966" s="6" t="str">
        <f>VLOOKUP(Tabella1[[#This Row],[COD. OPERATORE]],Tabella3[],2,FALSE)</f>
        <v>KETTY</v>
      </c>
      <c r="D1966" t="s">
        <v>87</v>
      </c>
      <c r="E1966" t="s">
        <v>577</v>
      </c>
      <c r="F1966" t="s">
        <v>64</v>
      </c>
      <c r="G1966" s="6" t="str">
        <f>VLOOKUP(Tabella1[[#This Row],[COD. MACCHINA]],Tabella35[],2,FALSE)</f>
        <v>MANUALE</v>
      </c>
      <c r="H1966">
        <v>1422</v>
      </c>
      <c r="I1966">
        <v>2240</v>
      </c>
      <c r="J1966" s="6">
        <f>Tabella1[[#This Row],[ASS. FINALI]]-Tabella1[[#This Row],[ASS.INIZIALI]]</f>
        <v>818</v>
      </c>
      <c r="K1966" t="s">
        <v>20</v>
      </c>
      <c r="M1966" s="6">
        <f>ROUNDDOWN(IF(Tabella1[[#This Row],[DOPPIO OPERATORE '[SI/NO']]]="SI",Tabella1[[#This Row],[DIFFERENZA]]/2,Tabella1[[#This Row],[DIFFERENZA]]),0)</f>
        <v>818</v>
      </c>
      <c r="O1966" s="6">
        <f>Tabella1[[#This Row],[DIFFERENZA EFFETTIVA SE DOPPIO OPERATORE]]-Tabella1[[#This Row],[SCARTI]]</f>
        <v>818</v>
      </c>
      <c r="P1966" s="4">
        <v>0.25</v>
      </c>
      <c r="Q1966" s="4">
        <v>0.58333333333333337</v>
      </c>
      <c r="R1966" s="5">
        <f>Tabella1[[#This Row],[ORA FINE MATTINA]]-Tabella1[[#This Row],[ORA INIZIO MATTINA]]</f>
        <v>0.33333333333333337</v>
      </c>
      <c r="S1966" s="4"/>
      <c r="T1966" s="4"/>
      <c r="U1966" s="5">
        <f>Tabella1[[#This Row],[ORA FINE POMERIGGIO]]-Tabella1[[#This Row],[ORA INIZIO POMERIGGIO]]</f>
        <v>0</v>
      </c>
      <c r="V1966" s="5">
        <f>Tabella1[[#This Row],[TOT. TEMPO POMERIGGIO]]+Tabella1[[#This Row],[TOT. TEMPO MATTINA]]</f>
        <v>0.33333333333333337</v>
      </c>
      <c r="W1966" s="7">
        <f>((HOUR(Tabella1[[#This Row],[TOT. ORE]])*60)+MINUTE(Tabella1[[#This Row],[TOT. ORE]]))</f>
        <v>480</v>
      </c>
      <c r="X1966">
        <v>30</v>
      </c>
      <c r="Y1966" s="6">
        <f>Tabella1[[#This Row],[TOT. MINUTI]]-Tabella1[[#This Row],[FERMO MACCHINA]]</f>
        <v>450</v>
      </c>
      <c r="Z1966" s="6">
        <f>ROUNDDOWN(Tabella1[[#This Row],[DIFFERENZA EFFETTIVA - SCARTI]]/Tabella1[[#This Row],[TEMPO EFFETTIVO]]*60,0)</f>
        <v>109</v>
      </c>
      <c r="AA1966" t="s">
        <v>584</v>
      </c>
    </row>
    <row r="1967" spans="1:27" x14ac:dyDescent="0.25">
      <c r="A1967" s="1">
        <v>44875</v>
      </c>
      <c r="B1967">
        <v>1</v>
      </c>
      <c r="C1967" s="6" t="str">
        <f>VLOOKUP(Tabella1[[#This Row],[COD. OPERATORE]],Tabella3[],2,FALSE)</f>
        <v>ROBY</v>
      </c>
      <c r="D1967" t="s">
        <v>56</v>
      </c>
      <c r="E1967" t="s">
        <v>585</v>
      </c>
      <c r="F1967">
        <v>13</v>
      </c>
      <c r="G1967" s="6" t="str">
        <f>VLOOKUP(Tabella1[[#This Row],[COD. MACCHINA]],Tabella35[],2,FALSE)</f>
        <v>MACHINA A CALDO</v>
      </c>
      <c r="H1967">
        <v>0</v>
      </c>
      <c r="I1967">
        <v>30</v>
      </c>
      <c r="J1967" s="6">
        <f>Tabella1[[#This Row],[ASS. FINALI]]-Tabella1[[#This Row],[ASS.INIZIALI]]</f>
        <v>30</v>
      </c>
      <c r="K1967" t="s">
        <v>20</v>
      </c>
      <c r="M1967" s="6">
        <f>ROUNDDOWN(IF(Tabella1[[#This Row],[DOPPIO OPERATORE '[SI/NO']]]="SI",Tabella1[[#This Row],[DIFFERENZA]]/2,Tabella1[[#This Row],[DIFFERENZA]]),0)</f>
        <v>30</v>
      </c>
      <c r="O1967" s="6">
        <f>Tabella1[[#This Row],[DIFFERENZA EFFETTIVA SE DOPPIO OPERATORE]]-Tabella1[[#This Row],[SCARTI]]</f>
        <v>30</v>
      </c>
      <c r="P1967" s="4">
        <v>0.38541666666666669</v>
      </c>
      <c r="Q1967" s="4">
        <v>0.40625</v>
      </c>
      <c r="R1967" s="5">
        <f>Tabella1[[#This Row],[ORA FINE MATTINA]]-Tabella1[[#This Row],[ORA INIZIO MATTINA]]</f>
        <v>2.0833333333333315E-2</v>
      </c>
      <c r="S1967" s="4"/>
      <c r="T1967" s="4"/>
      <c r="U1967" s="5">
        <f>Tabella1[[#This Row],[ORA FINE POMERIGGIO]]-Tabella1[[#This Row],[ORA INIZIO POMERIGGIO]]</f>
        <v>0</v>
      </c>
      <c r="V1967" s="5">
        <f>Tabella1[[#This Row],[TOT. TEMPO POMERIGGIO]]+Tabella1[[#This Row],[TOT. TEMPO MATTINA]]</f>
        <v>2.0833333333333315E-2</v>
      </c>
      <c r="W1967" s="7">
        <f>((HOUR(Tabella1[[#This Row],[TOT. ORE]])*60)+MINUTE(Tabella1[[#This Row],[TOT. ORE]]))</f>
        <v>30</v>
      </c>
      <c r="Y1967" s="6">
        <f>Tabella1[[#This Row],[TOT. MINUTI]]-Tabella1[[#This Row],[FERMO MACCHINA]]</f>
        <v>30</v>
      </c>
      <c r="Z1967" s="6">
        <f>ROUNDDOWN(Tabella1[[#This Row],[DIFFERENZA EFFETTIVA - SCARTI]]/Tabella1[[#This Row],[TEMPO EFFETTIVO]]*60,0)</f>
        <v>60</v>
      </c>
    </row>
    <row r="1968" spans="1:27" x14ac:dyDescent="0.25">
      <c r="A1968" s="1">
        <v>44875</v>
      </c>
      <c r="B1968">
        <v>1</v>
      </c>
      <c r="C1968" s="6" t="str">
        <f>VLOOKUP(Tabella1[[#This Row],[COD. OPERATORE]],Tabella3[],2,FALSE)</f>
        <v>ROBY</v>
      </c>
      <c r="D1968" t="s">
        <v>56</v>
      </c>
      <c r="E1968" t="s">
        <v>586</v>
      </c>
      <c r="F1968" t="s">
        <v>64</v>
      </c>
      <c r="G1968" s="6" t="str">
        <f>VLOOKUP(Tabella1[[#This Row],[COD. MACCHINA]],Tabella35[],2,FALSE)</f>
        <v>MANUALE</v>
      </c>
      <c r="H1968">
        <v>0</v>
      </c>
      <c r="I1968">
        <v>50</v>
      </c>
      <c r="J1968" s="6">
        <f>Tabella1[[#This Row],[ASS. FINALI]]-Tabella1[[#This Row],[ASS.INIZIALI]]</f>
        <v>50</v>
      </c>
      <c r="K1968" t="s">
        <v>20</v>
      </c>
      <c r="M1968" s="6">
        <f>ROUNDDOWN(IF(Tabella1[[#This Row],[DOPPIO OPERATORE '[SI/NO']]]="SI",Tabella1[[#This Row],[DIFFERENZA]]/2,Tabella1[[#This Row],[DIFFERENZA]]),0)</f>
        <v>50</v>
      </c>
      <c r="O1968" s="6">
        <f>Tabella1[[#This Row],[DIFFERENZA EFFETTIVA SE DOPPIO OPERATORE]]-Tabella1[[#This Row],[SCARTI]]</f>
        <v>50</v>
      </c>
      <c r="P1968" s="4">
        <v>0.40972222222222227</v>
      </c>
      <c r="Q1968" s="4">
        <v>0.45833333333333331</v>
      </c>
      <c r="R1968" s="5">
        <f>Tabella1[[#This Row],[ORA FINE MATTINA]]-Tabella1[[#This Row],[ORA INIZIO MATTINA]]</f>
        <v>4.8611111111111049E-2</v>
      </c>
      <c r="S1968" s="4"/>
      <c r="T1968" s="4"/>
      <c r="U1968" s="5">
        <f>Tabella1[[#This Row],[ORA FINE POMERIGGIO]]-Tabella1[[#This Row],[ORA INIZIO POMERIGGIO]]</f>
        <v>0</v>
      </c>
      <c r="V1968" s="5">
        <f>Tabella1[[#This Row],[TOT. TEMPO POMERIGGIO]]+Tabella1[[#This Row],[TOT. TEMPO MATTINA]]</f>
        <v>4.8611111111111049E-2</v>
      </c>
      <c r="W1968" s="7">
        <f>((HOUR(Tabella1[[#This Row],[TOT. ORE]])*60)+MINUTE(Tabella1[[#This Row],[TOT. ORE]]))</f>
        <v>70</v>
      </c>
      <c r="Y1968" s="6">
        <f>Tabella1[[#This Row],[TOT. MINUTI]]-Tabella1[[#This Row],[FERMO MACCHINA]]</f>
        <v>70</v>
      </c>
      <c r="Z1968" s="6">
        <f>ROUNDDOWN(Tabella1[[#This Row],[DIFFERENZA EFFETTIVA - SCARTI]]/Tabella1[[#This Row],[TEMPO EFFETTIVO]]*60,0)</f>
        <v>42</v>
      </c>
    </row>
    <row r="1969" spans="1:27" x14ac:dyDescent="0.25">
      <c r="A1969" s="1">
        <v>44875</v>
      </c>
      <c r="B1969">
        <v>1</v>
      </c>
      <c r="C1969" s="6" t="str">
        <f>VLOOKUP(Tabella1[[#This Row],[COD. OPERATORE]],Tabella3[],2,FALSE)</f>
        <v>ROBY</v>
      </c>
      <c r="D1969" t="s">
        <v>56</v>
      </c>
      <c r="E1969" t="s">
        <v>585</v>
      </c>
      <c r="F1969">
        <v>13</v>
      </c>
      <c r="G1969" s="6" t="str">
        <f>VLOOKUP(Tabella1[[#This Row],[COD. MACCHINA]],Tabella35[],2,FALSE)</f>
        <v>MACHINA A CALDO</v>
      </c>
      <c r="H1969">
        <v>30</v>
      </c>
      <c r="I1969">
        <v>478</v>
      </c>
      <c r="J1969" s="6">
        <f>Tabella1[[#This Row],[ASS. FINALI]]-Tabella1[[#This Row],[ASS.INIZIALI]]</f>
        <v>448</v>
      </c>
      <c r="K1969" t="s">
        <v>20</v>
      </c>
      <c r="M1969" s="6">
        <f>ROUNDDOWN(IF(Tabella1[[#This Row],[DOPPIO OPERATORE '[SI/NO']]]="SI",Tabella1[[#This Row],[DIFFERENZA]]/2,Tabella1[[#This Row],[DIFFERENZA]]),0)</f>
        <v>448</v>
      </c>
      <c r="O1969" s="6">
        <f>Tabella1[[#This Row],[DIFFERENZA EFFETTIVA SE DOPPIO OPERATORE]]-Tabella1[[#This Row],[SCARTI]]</f>
        <v>448</v>
      </c>
      <c r="P1969" s="4">
        <v>0.45833333333333331</v>
      </c>
      <c r="Q1969" s="4">
        <v>0.5</v>
      </c>
      <c r="R1969" s="5">
        <f>Tabella1[[#This Row],[ORA FINE MATTINA]]-Tabella1[[#This Row],[ORA INIZIO MATTINA]]</f>
        <v>4.1666666666666685E-2</v>
      </c>
      <c r="S1969" s="4">
        <v>0.5625</v>
      </c>
      <c r="T1969" s="4">
        <v>0.72916666666666663</v>
      </c>
      <c r="U1969" s="5">
        <f>Tabella1[[#This Row],[ORA FINE POMERIGGIO]]-Tabella1[[#This Row],[ORA INIZIO POMERIGGIO]]</f>
        <v>0.16666666666666663</v>
      </c>
      <c r="V1969" s="5">
        <f>Tabella1[[#This Row],[TOT. TEMPO POMERIGGIO]]+Tabella1[[#This Row],[TOT. TEMPO MATTINA]]</f>
        <v>0.20833333333333331</v>
      </c>
      <c r="W1969" s="7">
        <f>((HOUR(Tabella1[[#This Row],[TOT. ORE]])*60)+MINUTE(Tabella1[[#This Row],[TOT. ORE]]))</f>
        <v>300</v>
      </c>
      <c r="Y1969" s="6">
        <f>Tabella1[[#This Row],[TOT. MINUTI]]-Tabella1[[#This Row],[FERMO MACCHINA]]</f>
        <v>300</v>
      </c>
      <c r="Z1969" s="6">
        <f>ROUNDDOWN(Tabella1[[#This Row],[DIFFERENZA EFFETTIVA - SCARTI]]/Tabella1[[#This Row],[TEMPO EFFETTIVO]]*60,0)</f>
        <v>89</v>
      </c>
    </row>
    <row r="1970" spans="1:27" x14ac:dyDescent="0.25">
      <c r="A1970" s="1">
        <v>44876</v>
      </c>
      <c r="B1970">
        <v>1</v>
      </c>
      <c r="C1970" s="6" t="str">
        <f>VLOOKUP(Tabella1[[#This Row],[COD. OPERATORE]],Tabella3[],2,FALSE)</f>
        <v>ROBY</v>
      </c>
      <c r="D1970" t="s">
        <v>56</v>
      </c>
      <c r="E1970" t="s">
        <v>585</v>
      </c>
      <c r="F1970">
        <v>13</v>
      </c>
      <c r="G1970" s="6" t="str">
        <f>VLOOKUP(Tabella1[[#This Row],[COD. MACCHINA]],Tabella35[],2,FALSE)</f>
        <v>MACHINA A CALDO</v>
      </c>
      <c r="H1970">
        <v>478</v>
      </c>
      <c r="I1970">
        <v>570</v>
      </c>
      <c r="J1970" s="6">
        <f>Tabella1[[#This Row],[ASS. FINALI]]-Tabella1[[#This Row],[ASS.INIZIALI]]</f>
        <v>92</v>
      </c>
      <c r="K1970" t="s">
        <v>20</v>
      </c>
      <c r="M1970" s="6">
        <f>ROUNDDOWN(IF(Tabella1[[#This Row],[DOPPIO OPERATORE '[SI/NO']]]="SI",Tabella1[[#This Row],[DIFFERENZA]]/2,Tabella1[[#This Row],[DIFFERENZA]]),0)</f>
        <v>92</v>
      </c>
      <c r="O1970" s="6">
        <f>Tabella1[[#This Row],[DIFFERENZA EFFETTIVA SE DOPPIO OPERATORE]]-Tabella1[[#This Row],[SCARTI]]</f>
        <v>92</v>
      </c>
      <c r="P1970" s="4">
        <v>0.33333333333333331</v>
      </c>
      <c r="Q1970" s="4">
        <v>0.39583333333333331</v>
      </c>
      <c r="R1970" s="5">
        <f>Tabella1[[#This Row],[ORA FINE MATTINA]]-Tabella1[[#This Row],[ORA INIZIO MATTINA]]</f>
        <v>6.25E-2</v>
      </c>
      <c r="S1970" s="4"/>
      <c r="T1970" s="4"/>
      <c r="U1970" s="5">
        <f>Tabella1[[#This Row],[ORA FINE POMERIGGIO]]-Tabella1[[#This Row],[ORA INIZIO POMERIGGIO]]</f>
        <v>0</v>
      </c>
      <c r="V1970" s="5">
        <f>Tabella1[[#This Row],[TOT. TEMPO POMERIGGIO]]+Tabella1[[#This Row],[TOT. TEMPO MATTINA]]</f>
        <v>6.25E-2</v>
      </c>
      <c r="W1970" s="7">
        <f>((HOUR(Tabella1[[#This Row],[TOT. ORE]])*60)+MINUTE(Tabella1[[#This Row],[TOT. ORE]]))</f>
        <v>90</v>
      </c>
      <c r="Y1970" s="6">
        <f>Tabella1[[#This Row],[TOT. MINUTI]]-Tabella1[[#This Row],[FERMO MACCHINA]]</f>
        <v>90</v>
      </c>
      <c r="Z1970" s="6">
        <f>ROUNDDOWN(Tabella1[[#This Row],[DIFFERENZA EFFETTIVA - SCARTI]]/Tabella1[[#This Row],[TEMPO EFFETTIVO]]*60,0)</f>
        <v>61</v>
      </c>
    </row>
    <row r="1971" spans="1:27" x14ac:dyDescent="0.25">
      <c r="A1971" s="1">
        <v>44876</v>
      </c>
      <c r="B1971">
        <v>1</v>
      </c>
      <c r="C1971" s="6" t="str">
        <f>VLOOKUP(Tabella1[[#This Row],[COD. OPERATORE]],Tabella3[],2,FALSE)</f>
        <v>ROBY</v>
      </c>
      <c r="D1971" t="s">
        <v>56</v>
      </c>
      <c r="E1971" t="s">
        <v>73</v>
      </c>
      <c r="F1971" t="s">
        <v>64</v>
      </c>
      <c r="G1971" s="6" t="str">
        <f>VLOOKUP(Tabella1[[#This Row],[COD. MACCHINA]],Tabella35[],2,FALSE)</f>
        <v>MANUALE</v>
      </c>
      <c r="H1971">
        <v>1590</v>
      </c>
      <c r="I1971">
        <v>1790</v>
      </c>
      <c r="J1971" s="6">
        <f>Tabella1[[#This Row],[ASS. FINALI]]-Tabella1[[#This Row],[ASS.INIZIALI]]</f>
        <v>200</v>
      </c>
      <c r="K1971" t="s">
        <v>20</v>
      </c>
      <c r="M1971" s="6">
        <f>ROUNDDOWN(IF(Tabella1[[#This Row],[DOPPIO OPERATORE '[SI/NO']]]="SI",Tabella1[[#This Row],[DIFFERENZA]]/2,Tabella1[[#This Row],[DIFFERENZA]]),0)</f>
        <v>200</v>
      </c>
      <c r="O1971" s="6">
        <f>Tabella1[[#This Row],[DIFFERENZA EFFETTIVA SE DOPPIO OPERATORE]]-Tabella1[[#This Row],[SCARTI]]</f>
        <v>200</v>
      </c>
      <c r="P1971" s="4">
        <v>0.40625</v>
      </c>
      <c r="Q1971" s="4">
        <v>0.44097222222222227</v>
      </c>
      <c r="R1971" s="5">
        <f>Tabella1[[#This Row],[ORA FINE MATTINA]]-Tabella1[[#This Row],[ORA INIZIO MATTINA]]</f>
        <v>3.4722222222222265E-2</v>
      </c>
      <c r="S1971" s="4"/>
      <c r="T1971" s="4"/>
      <c r="U1971" s="5">
        <f>Tabella1[[#This Row],[ORA FINE POMERIGGIO]]-Tabella1[[#This Row],[ORA INIZIO POMERIGGIO]]</f>
        <v>0</v>
      </c>
      <c r="V1971" s="5">
        <f>Tabella1[[#This Row],[TOT. TEMPO POMERIGGIO]]+Tabella1[[#This Row],[TOT. TEMPO MATTINA]]</f>
        <v>3.4722222222222265E-2</v>
      </c>
      <c r="W1971" s="7">
        <f>((HOUR(Tabella1[[#This Row],[TOT. ORE]])*60)+MINUTE(Tabella1[[#This Row],[TOT. ORE]]))</f>
        <v>50</v>
      </c>
      <c r="Y1971" s="6">
        <f>Tabella1[[#This Row],[TOT. MINUTI]]-Tabella1[[#This Row],[FERMO MACCHINA]]</f>
        <v>50</v>
      </c>
      <c r="Z1971" s="6">
        <f>ROUNDDOWN(Tabella1[[#This Row],[DIFFERENZA EFFETTIVA - SCARTI]]/Tabella1[[#This Row],[TEMPO EFFETTIVO]]*60,0)</f>
        <v>240</v>
      </c>
    </row>
    <row r="1972" spans="1:27" x14ac:dyDescent="0.25">
      <c r="A1972" s="1">
        <v>44876</v>
      </c>
      <c r="B1972">
        <v>1</v>
      </c>
      <c r="C1972" s="6" t="str">
        <f>VLOOKUP(Tabella1[[#This Row],[COD. OPERATORE]],Tabella3[],2,FALSE)</f>
        <v>ROBY</v>
      </c>
      <c r="D1972" t="s">
        <v>54</v>
      </c>
      <c r="E1972" t="s">
        <v>587</v>
      </c>
      <c r="F1972">
        <v>1</v>
      </c>
      <c r="G1972" s="6" t="str">
        <f>VLOOKUP(Tabella1[[#This Row],[COD. MACCHINA]],Tabella35[],2,FALSE)</f>
        <v>TRAPANO A COLONNA</v>
      </c>
      <c r="H1972">
        <v>0</v>
      </c>
      <c r="I1972">
        <v>300</v>
      </c>
      <c r="J1972" s="6">
        <f>Tabella1[[#This Row],[ASS. FINALI]]-Tabella1[[#This Row],[ASS.INIZIALI]]</f>
        <v>300</v>
      </c>
      <c r="K1972" t="s">
        <v>20</v>
      </c>
      <c r="M1972" s="6">
        <f>ROUNDDOWN(IF(Tabella1[[#This Row],[DOPPIO OPERATORE '[SI/NO']]]="SI",Tabella1[[#This Row],[DIFFERENZA]]/2,Tabella1[[#This Row],[DIFFERENZA]]),0)</f>
        <v>300</v>
      </c>
      <c r="O1972" s="6">
        <f>Tabella1[[#This Row],[DIFFERENZA EFFETTIVA SE DOPPIO OPERATORE]]-Tabella1[[#This Row],[SCARTI]]</f>
        <v>300</v>
      </c>
      <c r="P1972" s="4">
        <v>0.33333333333333331</v>
      </c>
      <c r="Q1972" s="4">
        <v>0.36458333333333331</v>
      </c>
      <c r="R1972" s="5">
        <f>Tabella1[[#This Row],[ORA FINE MATTINA]]-Tabella1[[#This Row],[ORA INIZIO MATTINA]]</f>
        <v>3.125E-2</v>
      </c>
      <c r="S1972" s="4"/>
      <c r="T1972" s="4"/>
      <c r="U1972" s="5">
        <f>Tabella1[[#This Row],[ORA FINE POMERIGGIO]]-Tabella1[[#This Row],[ORA INIZIO POMERIGGIO]]</f>
        <v>0</v>
      </c>
      <c r="V1972" s="5">
        <f>Tabella1[[#This Row],[TOT. TEMPO POMERIGGIO]]+Tabella1[[#This Row],[TOT. TEMPO MATTINA]]</f>
        <v>3.125E-2</v>
      </c>
      <c r="W1972" s="7">
        <f>((HOUR(Tabella1[[#This Row],[TOT. ORE]])*60)+MINUTE(Tabella1[[#This Row],[TOT. ORE]]))</f>
        <v>45</v>
      </c>
      <c r="Y1972" s="6">
        <f>Tabella1[[#This Row],[TOT. MINUTI]]-Tabella1[[#This Row],[FERMO MACCHINA]]</f>
        <v>45</v>
      </c>
      <c r="Z1972" s="6">
        <f>ROUNDDOWN(Tabella1[[#This Row],[DIFFERENZA EFFETTIVA - SCARTI]]/Tabella1[[#This Row],[TEMPO EFFETTIVO]]*60,0)</f>
        <v>400</v>
      </c>
    </row>
    <row r="1973" spans="1:27" x14ac:dyDescent="0.25">
      <c r="A1973" s="1">
        <v>44909</v>
      </c>
      <c r="B1973">
        <v>1</v>
      </c>
      <c r="C1973" s="6" t="str">
        <f>VLOOKUP(Tabella1[[#This Row],[COD. OPERATORE]],Tabella3[],2,FALSE)</f>
        <v>ROBY</v>
      </c>
      <c r="D1973" t="s">
        <v>56</v>
      </c>
      <c r="E1973" t="s">
        <v>324</v>
      </c>
      <c r="F1973" t="s">
        <v>64</v>
      </c>
      <c r="G1973" s="6" t="str">
        <f>VLOOKUP(Tabella1[[#This Row],[COD. MACCHINA]],Tabella35[],2,FALSE)</f>
        <v>MANUALE</v>
      </c>
      <c r="H1973">
        <v>0</v>
      </c>
      <c r="I1973">
        <v>160</v>
      </c>
      <c r="J1973" s="6">
        <f>Tabella1[[#This Row],[ASS. FINALI]]-Tabella1[[#This Row],[ASS.INIZIALI]]</f>
        <v>160</v>
      </c>
      <c r="K1973" t="s">
        <v>20</v>
      </c>
      <c r="M1973" s="6">
        <f>ROUNDDOWN(IF(Tabella1[[#This Row],[DOPPIO OPERATORE '[SI/NO']]]="SI",Tabella1[[#This Row],[DIFFERENZA]]/2,Tabella1[[#This Row],[DIFFERENZA]]),0)</f>
        <v>160</v>
      </c>
      <c r="O1973" s="6">
        <f>Tabella1[[#This Row],[DIFFERENZA EFFETTIVA SE DOPPIO OPERATORE]]-Tabella1[[#This Row],[SCARTI]]</f>
        <v>160</v>
      </c>
      <c r="P1973" s="4">
        <v>0.3659722222222222</v>
      </c>
      <c r="Q1973" s="4">
        <v>0.5</v>
      </c>
      <c r="R1973" s="5">
        <f>Tabella1[[#This Row],[ORA FINE MATTINA]]-Tabella1[[#This Row],[ORA INIZIO MATTINA]]</f>
        <v>0.1340277777777778</v>
      </c>
      <c r="S1973" s="4"/>
      <c r="T1973" s="4"/>
      <c r="U1973" s="5">
        <f>Tabella1[[#This Row],[ORA FINE POMERIGGIO]]-Tabella1[[#This Row],[ORA INIZIO POMERIGGIO]]</f>
        <v>0</v>
      </c>
      <c r="V1973" s="5">
        <f>Tabella1[[#This Row],[TOT. TEMPO POMERIGGIO]]+Tabella1[[#This Row],[TOT. TEMPO MATTINA]]</f>
        <v>0.1340277777777778</v>
      </c>
      <c r="W1973" s="7">
        <f>((HOUR(Tabella1[[#This Row],[TOT. ORE]])*60)+MINUTE(Tabella1[[#This Row],[TOT. ORE]]))</f>
        <v>193</v>
      </c>
      <c r="X1973">
        <v>10</v>
      </c>
      <c r="Y1973" s="6">
        <f>Tabella1[[#This Row],[TOT. MINUTI]]-Tabella1[[#This Row],[FERMO MACCHINA]]</f>
        <v>183</v>
      </c>
      <c r="Z1973" s="6">
        <f>ROUNDDOWN(Tabella1[[#This Row],[DIFFERENZA EFFETTIVA - SCARTI]]/Tabella1[[#This Row],[TEMPO EFFETTIVO]]*60,0)</f>
        <v>52</v>
      </c>
    </row>
    <row r="1974" spans="1:27" x14ac:dyDescent="0.25">
      <c r="A1974" s="1">
        <v>44879</v>
      </c>
      <c r="B1974">
        <v>1</v>
      </c>
      <c r="C1974" s="6" t="str">
        <f>VLOOKUP(Tabella1[[#This Row],[COD. OPERATORE]],Tabella3[],2,FALSE)</f>
        <v>ROBY</v>
      </c>
      <c r="D1974" t="s">
        <v>74</v>
      </c>
      <c r="E1974" t="s">
        <v>255</v>
      </c>
      <c r="F1974">
        <v>4</v>
      </c>
      <c r="G1974" s="6" t="str">
        <f>VLOOKUP(Tabella1[[#This Row],[COD. MACCHINA]],Tabella35[],2,FALSE)</f>
        <v>LASER VERDE</v>
      </c>
      <c r="H1974">
        <v>0</v>
      </c>
      <c r="I1974">
        <v>498</v>
      </c>
      <c r="J1974" s="6">
        <f>Tabella1[[#This Row],[ASS. FINALI]]-Tabella1[[#This Row],[ASS.INIZIALI]]</f>
        <v>498</v>
      </c>
      <c r="K1974" t="s">
        <v>20</v>
      </c>
      <c r="M1974" s="6">
        <f>ROUNDDOWN(IF(Tabella1[[#This Row],[DOPPIO OPERATORE '[SI/NO']]]="SI",Tabella1[[#This Row],[DIFFERENZA]]/2,Tabella1[[#This Row],[DIFFERENZA]]),0)</f>
        <v>498</v>
      </c>
      <c r="O1974" s="6">
        <f>Tabella1[[#This Row],[DIFFERENZA EFFETTIVA SE DOPPIO OPERATORE]]-Tabella1[[#This Row],[SCARTI]]</f>
        <v>498</v>
      </c>
      <c r="P1974" s="4">
        <v>0.57777777777777783</v>
      </c>
      <c r="Q1974" s="4">
        <v>0.72916666666666663</v>
      </c>
      <c r="R1974" s="5">
        <f>Tabella1[[#This Row],[ORA FINE MATTINA]]-Tabella1[[#This Row],[ORA INIZIO MATTINA]]</f>
        <v>0.1513888888888888</v>
      </c>
      <c r="S1974" s="4"/>
      <c r="T1974" s="4"/>
      <c r="U1974" s="5">
        <f>Tabella1[[#This Row],[ORA FINE POMERIGGIO]]-Tabella1[[#This Row],[ORA INIZIO POMERIGGIO]]</f>
        <v>0</v>
      </c>
      <c r="V1974" s="5">
        <f>Tabella1[[#This Row],[TOT. TEMPO POMERIGGIO]]+Tabella1[[#This Row],[TOT. TEMPO MATTINA]]</f>
        <v>0.1513888888888888</v>
      </c>
      <c r="W1974" s="7">
        <f>((HOUR(Tabella1[[#This Row],[TOT. ORE]])*60)+MINUTE(Tabella1[[#This Row],[TOT. ORE]]))</f>
        <v>218</v>
      </c>
      <c r="Y1974" s="6">
        <f>Tabella1[[#This Row],[TOT. MINUTI]]-Tabella1[[#This Row],[FERMO MACCHINA]]</f>
        <v>218</v>
      </c>
      <c r="Z1974" s="6">
        <f>ROUNDDOWN(Tabella1[[#This Row],[DIFFERENZA EFFETTIVA - SCARTI]]/Tabella1[[#This Row],[TEMPO EFFETTIVO]]*60,0)</f>
        <v>137</v>
      </c>
    </row>
    <row r="1975" spans="1:27" x14ac:dyDescent="0.25">
      <c r="A1975" s="1">
        <v>44879</v>
      </c>
      <c r="B1975">
        <v>1</v>
      </c>
      <c r="C1975" s="6" t="str">
        <f>VLOOKUP(Tabella1[[#This Row],[COD. OPERATORE]],Tabella3[],2,FALSE)</f>
        <v>ROBY</v>
      </c>
      <c r="D1975" t="s">
        <v>74</v>
      </c>
      <c r="E1975" t="s">
        <v>155</v>
      </c>
      <c r="F1975">
        <v>22</v>
      </c>
      <c r="G1975" s="6" t="str">
        <f>VLOOKUP(Tabella1[[#This Row],[COD. MACCHINA]],Tabella35[],2,FALSE)</f>
        <v>LASER VIOLA</v>
      </c>
      <c r="H1975">
        <v>5601</v>
      </c>
      <c r="I1975">
        <v>5822</v>
      </c>
      <c r="J1975" s="6">
        <f>Tabella1[[#This Row],[ASS. FINALI]]-Tabella1[[#This Row],[ASS.INIZIALI]]</f>
        <v>221</v>
      </c>
      <c r="K1975" t="s">
        <v>20</v>
      </c>
      <c r="M1975" s="6">
        <f>ROUNDDOWN(IF(Tabella1[[#This Row],[DOPPIO OPERATORE '[SI/NO']]]="SI",Tabella1[[#This Row],[DIFFERENZA]]/2,Tabella1[[#This Row],[DIFFERENZA]]),0)</f>
        <v>221</v>
      </c>
      <c r="O1975" s="6">
        <f>Tabella1[[#This Row],[DIFFERENZA EFFETTIVA SE DOPPIO OPERATORE]]-Tabella1[[#This Row],[SCARTI]]</f>
        <v>221</v>
      </c>
      <c r="P1975" s="4">
        <v>0.5625</v>
      </c>
      <c r="Q1975" s="4">
        <v>0.63888888888888895</v>
      </c>
      <c r="R1975" s="5">
        <f>Tabella1[[#This Row],[ORA FINE MATTINA]]-Tabella1[[#This Row],[ORA INIZIO MATTINA]]</f>
        <v>7.6388888888888951E-2</v>
      </c>
      <c r="S1975" s="4"/>
      <c r="T1975" s="4"/>
      <c r="U1975" s="5">
        <f>Tabella1[[#This Row],[ORA FINE POMERIGGIO]]-Tabella1[[#This Row],[ORA INIZIO POMERIGGIO]]</f>
        <v>0</v>
      </c>
      <c r="V1975" s="5">
        <f>Tabella1[[#This Row],[TOT. TEMPO POMERIGGIO]]+Tabella1[[#This Row],[TOT. TEMPO MATTINA]]</f>
        <v>7.6388888888888951E-2</v>
      </c>
      <c r="W1975" s="7">
        <f>((HOUR(Tabella1[[#This Row],[TOT. ORE]])*60)+MINUTE(Tabella1[[#This Row],[TOT. ORE]]))</f>
        <v>110</v>
      </c>
      <c r="Y1975" s="6">
        <f>Tabella1[[#This Row],[TOT. MINUTI]]-Tabella1[[#This Row],[FERMO MACCHINA]]</f>
        <v>110</v>
      </c>
      <c r="Z1975" s="6">
        <f>ROUNDDOWN(Tabella1[[#This Row],[DIFFERENZA EFFETTIVA - SCARTI]]/Tabella1[[#This Row],[TEMPO EFFETTIVO]]*60,0)</f>
        <v>120</v>
      </c>
    </row>
    <row r="1976" spans="1:27" x14ac:dyDescent="0.25">
      <c r="A1976" s="1">
        <v>44880</v>
      </c>
      <c r="B1976">
        <v>1</v>
      </c>
      <c r="C1976" s="6" t="str">
        <f>VLOOKUP(Tabella1[[#This Row],[COD. OPERATORE]],Tabella3[],2,FALSE)</f>
        <v>ROBY</v>
      </c>
      <c r="D1976" t="s">
        <v>56</v>
      </c>
      <c r="E1976" t="s">
        <v>73</v>
      </c>
      <c r="F1976" t="s">
        <v>64</v>
      </c>
      <c r="G1976" s="6" t="str">
        <f>VLOOKUP(Tabella1[[#This Row],[COD. MACCHINA]],Tabella35[],2,FALSE)</f>
        <v>MANUALE</v>
      </c>
      <c r="H1976">
        <v>460</v>
      </c>
      <c r="I1976">
        <v>1051</v>
      </c>
      <c r="J1976" s="6">
        <f>Tabella1[[#This Row],[ASS. FINALI]]-Tabella1[[#This Row],[ASS.INIZIALI]]</f>
        <v>591</v>
      </c>
      <c r="K1976" t="s">
        <v>20</v>
      </c>
      <c r="M1976" s="6">
        <f>ROUNDDOWN(IF(Tabella1[[#This Row],[DOPPIO OPERATORE '[SI/NO']]]="SI",Tabella1[[#This Row],[DIFFERENZA]]/2,Tabella1[[#This Row],[DIFFERENZA]]),0)</f>
        <v>591</v>
      </c>
      <c r="O1976" s="6">
        <f>Tabella1[[#This Row],[DIFFERENZA EFFETTIVA SE DOPPIO OPERATORE]]-Tabella1[[#This Row],[SCARTI]]</f>
        <v>591</v>
      </c>
      <c r="P1976" s="4">
        <v>0.33333333333333331</v>
      </c>
      <c r="Q1976" s="4">
        <v>0.41666666666666669</v>
      </c>
      <c r="R1976" s="5">
        <f>Tabella1[[#This Row],[ORA FINE MATTINA]]-Tabella1[[#This Row],[ORA INIZIO MATTINA]]</f>
        <v>8.333333333333337E-2</v>
      </c>
      <c r="S1976" s="4"/>
      <c r="T1976" s="4"/>
      <c r="U1976" s="5">
        <f>Tabella1[[#This Row],[ORA FINE POMERIGGIO]]-Tabella1[[#This Row],[ORA INIZIO POMERIGGIO]]</f>
        <v>0</v>
      </c>
      <c r="V1976" s="5">
        <f>Tabella1[[#This Row],[TOT. TEMPO POMERIGGIO]]+Tabella1[[#This Row],[TOT. TEMPO MATTINA]]</f>
        <v>8.333333333333337E-2</v>
      </c>
      <c r="W1976" s="7">
        <f>((HOUR(Tabella1[[#This Row],[TOT. ORE]])*60)+MINUTE(Tabella1[[#This Row],[TOT. ORE]]))</f>
        <v>120</v>
      </c>
      <c r="Y1976" s="6">
        <f>Tabella1[[#This Row],[TOT. MINUTI]]-Tabella1[[#This Row],[FERMO MACCHINA]]</f>
        <v>120</v>
      </c>
      <c r="Z1976" s="6">
        <f>ROUNDDOWN(Tabella1[[#This Row],[DIFFERENZA EFFETTIVA - SCARTI]]/Tabella1[[#This Row],[TEMPO EFFETTIVO]]*60,0)</f>
        <v>295</v>
      </c>
    </row>
    <row r="1977" spans="1:27" x14ac:dyDescent="0.25">
      <c r="A1977" s="1">
        <v>44868</v>
      </c>
      <c r="B1977">
        <v>32</v>
      </c>
      <c r="C1977" s="6" t="str">
        <f>VLOOKUP(Tabella1[[#This Row],[COD. OPERATORE]],Tabella3[],2,FALSE)</f>
        <v>ALESSANDRA</v>
      </c>
      <c r="D1977" t="s">
        <v>56</v>
      </c>
      <c r="E1977" t="s">
        <v>324</v>
      </c>
      <c r="F1977" t="s">
        <v>64</v>
      </c>
      <c r="G1977" s="6" t="str">
        <f>VLOOKUP(Tabella1[[#This Row],[COD. MACCHINA]],Tabella35[],2,FALSE)</f>
        <v>MANUALE</v>
      </c>
      <c r="H1977">
        <v>66</v>
      </c>
      <c r="I1977">
        <v>490</v>
      </c>
      <c r="J1977" s="6">
        <f>Tabella1[[#This Row],[ASS. FINALI]]-Tabella1[[#This Row],[ASS.INIZIALI]]</f>
        <v>424</v>
      </c>
      <c r="K1977" t="s">
        <v>20</v>
      </c>
      <c r="M1977" s="6">
        <f>ROUNDDOWN(IF(Tabella1[[#This Row],[DOPPIO OPERATORE '[SI/NO']]]="SI",Tabella1[[#This Row],[DIFFERENZA]]/2,Tabella1[[#This Row],[DIFFERENZA]]),0)</f>
        <v>424</v>
      </c>
      <c r="O1977" s="6">
        <f>Tabella1[[#This Row],[DIFFERENZA EFFETTIVA SE DOPPIO OPERATORE]]-Tabella1[[#This Row],[SCARTI]]</f>
        <v>424</v>
      </c>
      <c r="P1977" s="4">
        <v>0.33333333333333331</v>
      </c>
      <c r="Q1977" s="4">
        <v>0.5</v>
      </c>
      <c r="R1977" s="5">
        <f>Tabella1[[#This Row],[ORA FINE MATTINA]]-Tabella1[[#This Row],[ORA INIZIO MATTINA]]</f>
        <v>0.16666666666666669</v>
      </c>
      <c r="S1977" s="4">
        <v>0.5625</v>
      </c>
      <c r="T1977" s="4">
        <v>0.72916666666666663</v>
      </c>
      <c r="U1977" s="5">
        <f>Tabella1[[#This Row],[ORA FINE POMERIGGIO]]-Tabella1[[#This Row],[ORA INIZIO POMERIGGIO]]</f>
        <v>0.16666666666666663</v>
      </c>
      <c r="V1977" s="5">
        <f>Tabella1[[#This Row],[TOT. TEMPO POMERIGGIO]]+Tabella1[[#This Row],[TOT. TEMPO MATTINA]]</f>
        <v>0.33333333333333331</v>
      </c>
      <c r="W1977" s="7">
        <f>((HOUR(Tabella1[[#This Row],[TOT. ORE]])*60)+MINUTE(Tabella1[[#This Row],[TOT. ORE]]))</f>
        <v>480</v>
      </c>
      <c r="Y1977" s="6">
        <f>Tabella1[[#This Row],[TOT. MINUTI]]-Tabella1[[#This Row],[FERMO MACCHINA]]</f>
        <v>480</v>
      </c>
      <c r="Z1977" s="6">
        <f>ROUNDDOWN(Tabella1[[#This Row],[DIFFERENZA EFFETTIVA - SCARTI]]/Tabella1[[#This Row],[TEMPO EFFETTIVO]]*60,0)</f>
        <v>53</v>
      </c>
    </row>
    <row r="1978" spans="1:27" x14ac:dyDescent="0.25">
      <c r="A1978" s="1">
        <v>44869</v>
      </c>
      <c r="B1978">
        <v>32</v>
      </c>
      <c r="C1978" s="6" t="str">
        <f>VLOOKUP(Tabella1[[#This Row],[COD. OPERATORE]],Tabella3[],2,FALSE)</f>
        <v>ALESSANDRA</v>
      </c>
      <c r="D1978" t="s">
        <v>262</v>
      </c>
      <c r="E1978" t="s">
        <v>588</v>
      </c>
      <c r="F1978">
        <v>7</v>
      </c>
      <c r="G1978" s="6" t="str">
        <f>VLOOKUP(Tabella1[[#This Row],[COD. MACCHINA]],Tabella35[],2,FALSE)</f>
        <v>MSA matr.2316</v>
      </c>
      <c r="H1978">
        <v>2497896</v>
      </c>
      <c r="I1978">
        <v>2500275</v>
      </c>
      <c r="J1978" s="6">
        <f>Tabella1[[#This Row],[ASS. FINALI]]-Tabella1[[#This Row],[ASS.INIZIALI]]</f>
        <v>2379</v>
      </c>
      <c r="K1978" t="s">
        <v>20</v>
      </c>
      <c r="M1978" s="6">
        <f>ROUNDDOWN(IF(Tabella1[[#This Row],[DOPPIO OPERATORE '[SI/NO']]]="SI",Tabella1[[#This Row],[DIFFERENZA]]/2,Tabella1[[#This Row],[DIFFERENZA]]),0)</f>
        <v>2379</v>
      </c>
      <c r="O1978" s="6">
        <f>Tabella1[[#This Row],[DIFFERENZA EFFETTIVA SE DOPPIO OPERATORE]]-Tabella1[[#This Row],[SCARTI]]</f>
        <v>2379</v>
      </c>
      <c r="P1978" s="4">
        <v>0.33333333333333331</v>
      </c>
      <c r="Q1978" s="4">
        <v>0.5</v>
      </c>
      <c r="R1978" s="5">
        <f>Tabella1[[#This Row],[ORA FINE MATTINA]]-Tabella1[[#This Row],[ORA INIZIO MATTINA]]</f>
        <v>0.16666666666666669</v>
      </c>
      <c r="S1978" s="4">
        <v>0.5625</v>
      </c>
      <c r="T1978" s="4">
        <v>0.72916666666666663</v>
      </c>
      <c r="U1978" s="5">
        <f>Tabella1[[#This Row],[ORA FINE POMERIGGIO]]-Tabella1[[#This Row],[ORA INIZIO POMERIGGIO]]</f>
        <v>0.16666666666666663</v>
      </c>
      <c r="V1978" s="5">
        <f>Tabella1[[#This Row],[TOT. TEMPO POMERIGGIO]]+Tabella1[[#This Row],[TOT. TEMPO MATTINA]]</f>
        <v>0.33333333333333331</v>
      </c>
      <c r="W1978" s="7">
        <f>((HOUR(Tabella1[[#This Row],[TOT. ORE]])*60)+MINUTE(Tabella1[[#This Row],[TOT. ORE]]))</f>
        <v>480</v>
      </c>
      <c r="Y1978" s="6">
        <f>Tabella1[[#This Row],[TOT. MINUTI]]-Tabella1[[#This Row],[FERMO MACCHINA]]</f>
        <v>480</v>
      </c>
      <c r="Z1978" s="6">
        <f>ROUNDDOWN(Tabella1[[#This Row],[DIFFERENZA EFFETTIVA - SCARTI]]/Tabella1[[#This Row],[TEMPO EFFETTIVO]]*60,0)</f>
        <v>297</v>
      </c>
      <c r="AA1978" t="s">
        <v>450</v>
      </c>
    </row>
    <row r="1979" spans="1:27" x14ac:dyDescent="0.25">
      <c r="A1979" s="1">
        <v>44872</v>
      </c>
      <c r="B1979">
        <v>32</v>
      </c>
      <c r="C1979" s="6" t="str">
        <f>VLOOKUP(Tabella1[[#This Row],[COD. OPERATORE]],Tabella3[],2,FALSE)</f>
        <v>ALESSANDRA</v>
      </c>
      <c r="D1979" t="s">
        <v>262</v>
      </c>
      <c r="E1979" t="s">
        <v>588</v>
      </c>
      <c r="F1979">
        <v>7</v>
      </c>
      <c r="G1979" s="6" t="str">
        <f>VLOOKUP(Tabella1[[#This Row],[COD. MACCHINA]],Tabella35[],2,FALSE)</f>
        <v>MSA matr.2316</v>
      </c>
      <c r="H1979">
        <v>2500275</v>
      </c>
      <c r="I1979">
        <v>2500352</v>
      </c>
      <c r="J1979" s="6">
        <f>Tabella1[[#This Row],[ASS. FINALI]]-Tabella1[[#This Row],[ASS.INIZIALI]]</f>
        <v>77</v>
      </c>
      <c r="K1979" t="s">
        <v>20</v>
      </c>
      <c r="M1979" s="6">
        <f>ROUNDDOWN(IF(Tabella1[[#This Row],[DOPPIO OPERATORE '[SI/NO']]]="SI",Tabella1[[#This Row],[DIFFERENZA]]/2,Tabella1[[#This Row],[DIFFERENZA]]),0)</f>
        <v>77</v>
      </c>
      <c r="O1979" s="6">
        <f>Tabella1[[#This Row],[DIFFERENZA EFFETTIVA SE DOPPIO OPERATORE]]-Tabella1[[#This Row],[SCARTI]]</f>
        <v>77</v>
      </c>
      <c r="P1979" s="4">
        <v>0.33333333333333331</v>
      </c>
      <c r="Q1979" s="4">
        <v>0.34375</v>
      </c>
      <c r="R1979" s="5">
        <f>Tabella1[[#This Row],[ORA FINE MATTINA]]-Tabella1[[#This Row],[ORA INIZIO MATTINA]]</f>
        <v>1.0416666666666685E-2</v>
      </c>
      <c r="S1979" s="4"/>
      <c r="T1979" s="4"/>
      <c r="U1979" s="5">
        <f>Tabella1[[#This Row],[ORA FINE POMERIGGIO]]-Tabella1[[#This Row],[ORA INIZIO POMERIGGIO]]</f>
        <v>0</v>
      </c>
      <c r="V1979" s="5">
        <f>Tabella1[[#This Row],[TOT. TEMPO POMERIGGIO]]+Tabella1[[#This Row],[TOT. TEMPO MATTINA]]</f>
        <v>1.0416666666666685E-2</v>
      </c>
      <c r="W1979" s="7">
        <f>((HOUR(Tabella1[[#This Row],[TOT. ORE]])*60)+MINUTE(Tabella1[[#This Row],[TOT. ORE]]))</f>
        <v>15</v>
      </c>
      <c r="Y1979" s="6">
        <f>Tabella1[[#This Row],[TOT. MINUTI]]-Tabella1[[#This Row],[FERMO MACCHINA]]</f>
        <v>15</v>
      </c>
      <c r="Z1979" s="6">
        <f>ROUNDDOWN(Tabella1[[#This Row],[DIFFERENZA EFFETTIVA - SCARTI]]/Tabella1[[#This Row],[TEMPO EFFETTIVO]]*60,0)</f>
        <v>308</v>
      </c>
    </row>
    <row r="1980" spans="1:27" x14ac:dyDescent="0.25">
      <c r="A1980" s="1">
        <v>44872</v>
      </c>
      <c r="B1980">
        <v>32</v>
      </c>
      <c r="C1980" s="6" t="str">
        <f>VLOOKUP(Tabella1[[#This Row],[COD. OPERATORE]],Tabella3[],2,FALSE)</f>
        <v>ALESSANDRA</v>
      </c>
      <c r="D1980" t="s">
        <v>56</v>
      </c>
      <c r="E1980" t="s">
        <v>73</v>
      </c>
      <c r="F1980" t="s">
        <v>64</v>
      </c>
      <c r="G1980" s="6" t="str">
        <f>VLOOKUP(Tabella1[[#This Row],[COD. MACCHINA]],Tabella35[],2,FALSE)</f>
        <v>MANUALE</v>
      </c>
      <c r="H1980">
        <v>0</v>
      </c>
      <c r="I1980">
        <v>1250</v>
      </c>
      <c r="J1980" s="6">
        <f>Tabella1[[#This Row],[ASS. FINALI]]-Tabella1[[#This Row],[ASS.INIZIALI]]</f>
        <v>1250</v>
      </c>
      <c r="K1980" t="s">
        <v>20</v>
      </c>
      <c r="M1980" s="6">
        <f>ROUNDDOWN(IF(Tabella1[[#This Row],[DOPPIO OPERATORE '[SI/NO']]]="SI",Tabella1[[#This Row],[DIFFERENZA]]/2,Tabella1[[#This Row],[DIFFERENZA]]),0)</f>
        <v>1250</v>
      </c>
      <c r="O1980" s="6">
        <f>Tabella1[[#This Row],[DIFFERENZA EFFETTIVA SE DOPPIO OPERATORE]]-Tabella1[[#This Row],[SCARTI]]</f>
        <v>1250</v>
      </c>
      <c r="P1980" s="4">
        <v>0.34375</v>
      </c>
      <c r="Q1980" s="4">
        <v>0.5</v>
      </c>
      <c r="R1980" s="5">
        <f>Tabella1[[#This Row],[ORA FINE MATTINA]]-Tabella1[[#This Row],[ORA INIZIO MATTINA]]</f>
        <v>0.15625</v>
      </c>
      <c r="S1980" s="4"/>
      <c r="T1980" s="4"/>
      <c r="U1980" s="5">
        <f>Tabella1[[#This Row],[ORA FINE POMERIGGIO]]-Tabella1[[#This Row],[ORA INIZIO POMERIGGIO]]</f>
        <v>0</v>
      </c>
      <c r="V1980" s="5">
        <f>Tabella1[[#This Row],[TOT. TEMPO POMERIGGIO]]+Tabella1[[#This Row],[TOT. TEMPO MATTINA]]</f>
        <v>0.15625</v>
      </c>
      <c r="W1980" s="7">
        <f>((HOUR(Tabella1[[#This Row],[TOT. ORE]])*60)+MINUTE(Tabella1[[#This Row],[TOT. ORE]]))</f>
        <v>225</v>
      </c>
      <c r="Y1980" s="6">
        <f>Tabella1[[#This Row],[TOT. MINUTI]]-Tabella1[[#This Row],[FERMO MACCHINA]]</f>
        <v>225</v>
      </c>
      <c r="Z1980" s="6">
        <f>ROUNDDOWN(Tabella1[[#This Row],[DIFFERENZA EFFETTIVA - SCARTI]]/Tabella1[[#This Row],[TEMPO EFFETTIVO]]*60,0)</f>
        <v>333</v>
      </c>
    </row>
    <row r="1981" spans="1:27" x14ac:dyDescent="0.25">
      <c r="A1981" s="1">
        <v>44872</v>
      </c>
      <c r="B1981">
        <v>32</v>
      </c>
      <c r="C1981" s="6" t="str">
        <f>VLOOKUP(Tabella1[[#This Row],[COD. OPERATORE]],Tabella3[],2,FALSE)</f>
        <v>ALESSANDRA</v>
      </c>
      <c r="D1981" t="s">
        <v>74</v>
      </c>
      <c r="E1981" t="s">
        <v>168</v>
      </c>
      <c r="F1981">
        <v>21</v>
      </c>
      <c r="G1981" s="6" t="str">
        <f>VLOOKUP(Tabella1[[#This Row],[COD. MACCHINA]],Tabella35[],2,FALSE)</f>
        <v>PRESSA MANUALE</v>
      </c>
      <c r="H1981">
        <v>0</v>
      </c>
      <c r="I1981">
        <v>2100</v>
      </c>
      <c r="J1981" s="6">
        <f>Tabella1[[#This Row],[ASS. FINALI]]-Tabella1[[#This Row],[ASS.INIZIALI]]</f>
        <v>2100</v>
      </c>
      <c r="K1981" t="s">
        <v>20</v>
      </c>
      <c r="M1981" s="6">
        <f>ROUNDDOWN(IF(Tabella1[[#This Row],[DOPPIO OPERATORE '[SI/NO']]]="SI",Tabella1[[#This Row],[DIFFERENZA]]/2,Tabella1[[#This Row],[DIFFERENZA]]),0)</f>
        <v>2100</v>
      </c>
      <c r="O1981" s="6">
        <f>Tabella1[[#This Row],[DIFFERENZA EFFETTIVA SE DOPPIO OPERATORE]]-Tabella1[[#This Row],[SCARTI]]</f>
        <v>2100</v>
      </c>
      <c r="P1981" s="4">
        <v>0.5625</v>
      </c>
      <c r="Q1981" s="4">
        <v>0.72916666666666663</v>
      </c>
      <c r="R1981" s="5">
        <f>Tabella1[[#This Row],[ORA FINE MATTINA]]-Tabella1[[#This Row],[ORA INIZIO MATTINA]]</f>
        <v>0.16666666666666663</v>
      </c>
      <c r="S1981" s="4"/>
      <c r="T1981" s="4"/>
      <c r="U1981" s="5">
        <f>Tabella1[[#This Row],[ORA FINE POMERIGGIO]]-Tabella1[[#This Row],[ORA INIZIO POMERIGGIO]]</f>
        <v>0</v>
      </c>
      <c r="V1981" s="5">
        <f>Tabella1[[#This Row],[TOT. TEMPO POMERIGGIO]]+Tabella1[[#This Row],[TOT. TEMPO MATTINA]]</f>
        <v>0.16666666666666663</v>
      </c>
      <c r="W1981" s="7">
        <f>((HOUR(Tabella1[[#This Row],[TOT. ORE]])*60)+MINUTE(Tabella1[[#This Row],[TOT. ORE]]))</f>
        <v>240</v>
      </c>
      <c r="Y1981" s="6">
        <f>Tabella1[[#This Row],[TOT. MINUTI]]-Tabella1[[#This Row],[FERMO MACCHINA]]</f>
        <v>240</v>
      </c>
      <c r="Z1981" s="6">
        <f>ROUNDDOWN(Tabella1[[#This Row],[DIFFERENZA EFFETTIVA - SCARTI]]/Tabella1[[#This Row],[TEMPO EFFETTIVO]]*60,0)</f>
        <v>525</v>
      </c>
      <c r="AA1981" t="s">
        <v>450</v>
      </c>
    </row>
    <row r="1982" spans="1:27" x14ac:dyDescent="0.25">
      <c r="A1982" s="1">
        <v>44873</v>
      </c>
      <c r="B1982">
        <v>32</v>
      </c>
      <c r="C1982" s="6" t="str">
        <f>VLOOKUP(Tabella1[[#This Row],[COD. OPERATORE]],Tabella3[],2,FALSE)</f>
        <v>ALESSANDRA</v>
      </c>
      <c r="D1982" t="s">
        <v>74</v>
      </c>
      <c r="E1982" t="s">
        <v>168</v>
      </c>
      <c r="F1982">
        <v>21</v>
      </c>
      <c r="G1982" s="6" t="str">
        <f>VLOOKUP(Tabella1[[#This Row],[COD. MACCHINA]],Tabella35[],2,FALSE)</f>
        <v>PRESSA MANUALE</v>
      </c>
      <c r="H1982">
        <v>6100</v>
      </c>
      <c r="I1982">
        <v>7850</v>
      </c>
      <c r="J1982" s="6">
        <f>Tabella1[[#This Row],[ASS. FINALI]]-Tabella1[[#This Row],[ASS.INIZIALI]]</f>
        <v>1750</v>
      </c>
      <c r="K1982" t="s">
        <v>20</v>
      </c>
      <c r="M1982" s="6">
        <f>ROUNDDOWN(IF(Tabella1[[#This Row],[DOPPIO OPERATORE '[SI/NO']]]="SI",Tabella1[[#This Row],[DIFFERENZA]]/2,Tabella1[[#This Row],[DIFFERENZA]]),0)</f>
        <v>1750</v>
      </c>
      <c r="O1982" s="6">
        <f>Tabella1[[#This Row],[DIFFERENZA EFFETTIVA SE DOPPIO OPERATORE]]-Tabella1[[#This Row],[SCARTI]]</f>
        <v>1750</v>
      </c>
      <c r="P1982" s="4">
        <v>0.33333333333333331</v>
      </c>
      <c r="Q1982" s="4">
        <v>0.375</v>
      </c>
      <c r="R1982" s="5">
        <f>Tabella1[[#This Row],[ORA FINE MATTINA]]-Tabella1[[#This Row],[ORA INIZIO MATTINA]]</f>
        <v>4.1666666666666685E-2</v>
      </c>
      <c r="S1982" s="4"/>
      <c r="T1982" s="4"/>
      <c r="U1982" s="5">
        <f>Tabella1[[#This Row],[ORA FINE POMERIGGIO]]-Tabella1[[#This Row],[ORA INIZIO POMERIGGIO]]</f>
        <v>0</v>
      </c>
      <c r="V1982" s="5">
        <f>Tabella1[[#This Row],[TOT. TEMPO POMERIGGIO]]+Tabella1[[#This Row],[TOT. TEMPO MATTINA]]</f>
        <v>4.1666666666666685E-2</v>
      </c>
      <c r="W1982" s="7">
        <f>((HOUR(Tabella1[[#This Row],[TOT. ORE]])*60)+MINUTE(Tabella1[[#This Row],[TOT. ORE]]))</f>
        <v>60</v>
      </c>
      <c r="Y1982" s="6">
        <f>Tabella1[[#This Row],[TOT. MINUTI]]-Tabella1[[#This Row],[FERMO MACCHINA]]</f>
        <v>60</v>
      </c>
      <c r="Z1982" s="6">
        <f>ROUNDDOWN(Tabella1[[#This Row],[DIFFERENZA EFFETTIVA - SCARTI]]/Tabella1[[#This Row],[TEMPO EFFETTIVO]]*60,0)</f>
        <v>1750</v>
      </c>
    </row>
    <row r="1983" spans="1:27" x14ac:dyDescent="0.25">
      <c r="A1983" s="1">
        <v>44874</v>
      </c>
      <c r="B1983">
        <v>32</v>
      </c>
      <c r="C1983" s="6" t="str">
        <f>VLOOKUP(Tabella1[[#This Row],[COD. OPERATORE]],Tabella3[],2,FALSE)</f>
        <v>ALESSANDRA</v>
      </c>
      <c r="D1983" t="s">
        <v>74</v>
      </c>
      <c r="E1983" t="s">
        <v>589</v>
      </c>
      <c r="F1983">
        <v>4</v>
      </c>
      <c r="G1983" s="6" t="str">
        <f>VLOOKUP(Tabella1[[#This Row],[COD. MACCHINA]],Tabella35[],2,FALSE)</f>
        <v>LASER VERDE</v>
      </c>
      <c r="H1983">
        <v>0</v>
      </c>
      <c r="I1983">
        <v>871</v>
      </c>
      <c r="J1983" s="6">
        <f>Tabella1[[#This Row],[ASS. FINALI]]-Tabella1[[#This Row],[ASS.INIZIALI]]</f>
        <v>871</v>
      </c>
      <c r="K1983" t="s">
        <v>20</v>
      </c>
      <c r="M1983" s="6">
        <f>ROUNDDOWN(IF(Tabella1[[#This Row],[DOPPIO OPERATORE '[SI/NO']]]="SI",Tabella1[[#This Row],[DIFFERENZA]]/2,Tabella1[[#This Row],[DIFFERENZA]]),0)</f>
        <v>871</v>
      </c>
      <c r="O1983" s="6">
        <f>Tabella1[[#This Row],[DIFFERENZA EFFETTIVA SE DOPPIO OPERATORE]]-Tabella1[[#This Row],[SCARTI]]</f>
        <v>871</v>
      </c>
      <c r="P1983" s="4">
        <v>0.375</v>
      </c>
      <c r="Q1983" s="4">
        <v>0.5</v>
      </c>
      <c r="R1983" s="5">
        <f>Tabella1[[#This Row],[ORA FINE MATTINA]]-Tabella1[[#This Row],[ORA INIZIO MATTINA]]</f>
        <v>0.125</v>
      </c>
      <c r="S1983" s="4"/>
      <c r="T1983" s="4"/>
      <c r="U1983" s="5">
        <f>Tabella1[[#This Row],[ORA FINE POMERIGGIO]]-Tabella1[[#This Row],[ORA INIZIO POMERIGGIO]]</f>
        <v>0</v>
      </c>
      <c r="V1983" s="5">
        <f>Tabella1[[#This Row],[TOT. TEMPO POMERIGGIO]]+Tabella1[[#This Row],[TOT. TEMPO MATTINA]]</f>
        <v>0.125</v>
      </c>
      <c r="W1983" s="7">
        <f>((HOUR(Tabella1[[#This Row],[TOT. ORE]])*60)+MINUTE(Tabella1[[#This Row],[TOT. ORE]]))</f>
        <v>180</v>
      </c>
      <c r="Y1983" s="6">
        <f>Tabella1[[#This Row],[TOT. MINUTI]]-Tabella1[[#This Row],[FERMO MACCHINA]]</f>
        <v>180</v>
      </c>
      <c r="Z1983" s="6">
        <f>ROUNDDOWN(Tabella1[[#This Row],[DIFFERENZA EFFETTIVA - SCARTI]]/Tabella1[[#This Row],[TEMPO EFFETTIVO]]*60,0)</f>
        <v>290</v>
      </c>
    </row>
    <row r="1984" spans="1:27" x14ac:dyDescent="0.25">
      <c r="A1984" s="1">
        <v>44874</v>
      </c>
      <c r="B1984">
        <v>32</v>
      </c>
      <c r="C1984" s="6" t="str">
        <f>VLOOKUP(Tabella1[[#This Row],[COD. OPERATORE]],Tabella3[],2,FALSE)</f>
        <v>ALESSANDRA</v>
      </c>
      <c r="D1984" t="s">
        <v>74</v>
      </c>
      <c r="E1984" t="s">
        <v>344</v>
      </c>
      <c r="F1984">
        <v>22</v>
      </c>
      <c r="G1984" s="6" t="str">
        <f>VLOOKUP(Tabella1[[#This Row],[COD. MACCHINA]],Tabella35[],2,FALSE)</f>
        <v>LASER VIOLA</v>
      </c>
      <c r="H1984">
        <v>4231</v>
      </c>
      <c r="I1984">
        <v>5061</v>
      </c>
      <c r="J1984" s="6">
        <f>Tabella1[[#This Row],[ASS. FINALI]]-Tabella1[[#This Row],[ASS.INIZIALI]]</f>
        <v>830</v>
      </c>
      <c r="K1984" t="s">
        <v>20</v>
      </c>
      <c r="M1984" s="6">
        <f>ROUNDDOWN(IF(Tabella1[[#This Row],[DOPPIO OPERATORE '[SI/NO']]]="SI",Tabella1[[#This Row],[DIFFERENZA]]/2,Tabella1[[#This Row],[DIFFERENZA]]),0)</f>
        <v>830</v>
      </c>
      <c r="O1984" s="6">
        <f>Tabella1[[#This Row],[DIFFERENZA EFFETTIVA SE DOPPIO OPERATORE]]-Tabella1[[#This Row],[SCARTI]]</f>
        <v>830</v>
      </c>
      <c r="P1984" s="4">
        <v>0.5625</v>
      </c>
      <c r="Q1984" s="4">
        <v>0.72916666666666663</v>
      </c>
      <c r="R1984" s="5">
        <f>Tabella1[[#This Row],[ORA FINE MATTINA]]-Tabella1[[#This Row],[ORA INIZIO MATTINA]]</f>
        <v>0.16666666666666663</v>
      </c>
      <c r="S1984" s="4"/>
      <c r="T1984" s="4"/>
      <c r="U1984" s="5">
        <f>Tabella1[[#This Row],[ORA FINE POMERIGGIO]]-Tabella1[[#This Row],[ORA INIZIO POMERIGGIO]]</f>
        <v>0</v>
      </c>
      <c r="V1984" s="5">
        <f>Tabella1[[#This Row],[TOT. TEMPO POMERIGGIO]]+Tabella1[[#This Row],[TOT. TEMPO MATTINA]]</f>
        <v>0.16666666666666663</v>
      </c>
      <c r="W1984" s="7">
        <f>((HOUR(Tabella1[[#This Row],[TOT. ORE]])*60)+MINUTE(Tabella1[[#This Row],[TOT. ORE]]))</f>
        <v>240</v>
      </c>
      <c r="Y1984" s="6">
        <f>Tabella1[[#This Row],[TOT. MINUTI]]-Tabella1[[#This Row],[FERMO MACCHINA]]</f>
        <v>240</v>
      </c>
      <c r="Z1984" s="6">
        <f>ROUNDDOWN(Tabella1[[#This Row],[DIFFERENZA EFFETTIVA - SCARTI]]/Tabella1[[#This Row],[TEMPO EFFETTIVO]]*60,0)</f>
        <v>207</v>
      </c>
    </row>
    <row r="1985" spans="1:26" x14ac:dyDescent="0.25">
      <c r="A1985" s="1">
        <v>44875</v>
      </c>
      <c r="B1985">
        <v>32</v>
      </c>
      <c r="C1985" s="6" t="str">
        <f>VLOOKUP(Tabella1[[#This Row],[COD. OPERATORE]],Tabella3[],2,FALSE)</f>
        <v>ALESSANDRA</v>
      </c>
      <c r="D1985" t="s">
        <v>281</v>
      </c>
      <c r="E1985" t="s">
        <v>353</v>
      </c>
      <c r="F1985" t="s">
        <v>64</v>
      </c>
      <c r="G1985" s="6" t="str">
        <f>VLOOKUP(Tabella1[[#This Row],[COD. MACCHINA]],Tabella35[],2,FALSE)</f>
        <v>MANUALE</v>
      </c>
      <c r="H1985">
        <v>0</v>
      </c>
      <c r="I1985">
        <v>1000</v>
      </c>
      <c r="J1985" s="6">
        <f>Tabella1[[#This Row],[ASS. FINALI]]-Tabella1[[#This Row],[ASS.INIZIALI]]</f>
        <v>1000</v>
      </c>
      <c r="K1985" t="s">
        <v>20</v>
      </c>
      <c r="M1985" s="6">
        <f>ROUNDDOWN(IF(Tabella1[[#This Row],[DOPPIO OPERATORE '[SI/NO']]]="SI",Tabella1[[#This Row],[DIFFERENZA]]/2,Tabella1[[#This Row],[DIFFERENZA]]),0)</f>
        <v>1000</v>
      </c>
      <c r="O1985" s="6">
        <f>Tabella1[[#This Row],[DIFFERENZA EFFETTIVA SE DOPPIO OPERATORE]]-Tabella1[[#This Row],[SCARTI]]</f>
        <v>1000</v>
      </c>
      <c r="P1985" s="4">
        <v>0.33333333333333331</v>
      </c>
      <c r="Q1985" s="4">
        <v>0.47222222222222227</v>
      </c>
      <c r="R1985" s="5">
        <f>Tabella1[[#This Row],[ORA FINE MATTINA]]-Tabella1[[#This Row],[ORA INIZIO MATTINA]]</f>
        <v>0.13888888888888895</v>
      </c>
      <c r="S1985" s="4"/>
      <c r="T1985" s="4"/>
      <c r="U1985" s="5">
        <f>Tabella1[[#This Row],[ORA FINE POMERIGGIO]]-Tabella1[[#This Row],[ORA INIZIO POMERIGGIO]]</f>
        <v>0</v>
      </c>
      <c r="V1985" s="5">
        <f>Tabella1[[#This Row],[TOT. TEMPO POMERIGGIO]]+Tabella1[[#This Row],[TOT. TEMPO MATTINA]]</f>
        <v>0.13888888888888895</v>
      </c>
      <c r="W1985" s="7">
        <f>((HOUR(Tabella1[[#This Row],[TOT. ORE]])*60)+MINUTE(Tabella1[[#This Row],[TOT. ORE]]))</f>
        <v>200</v>
      </c>
      <c r="Y1985" s="6">
        <f>Tabella1[[#This Row],[TOT. MINUTI]]-Tabella1[[#This Row],[FERMO MACCHINA]]</f>
        <v>200</v>
      </c>
      <c r="Z1985" s="6">
        <f>ROUNDDOWN(Tabella1[[#This Row],[DIFFERENZA EFFETTIVA - SCARTI]]/Tabella1[[#This Row],[TEMPO EFFETTIVO]]*60,0)</f>
        <v>300</v>
      </c>
    </row>
    <row r="1986" spans="1:26" x14ac:dyDescent="0.25">
      <c r="A1986" s="1">
        <v>44880</v>
      </c>
      <c r="B1986">
        <v>32</v>
      </c>
      <c r="C1986" s="6" t="str">
        <f>VLOOKUP(Tabella1[[#This Row],[COD. OPERATORE]],Tabella3[],2,FALSE)</f>
        <v>ALESSANDRA</v>
      </c>
      <c r="D1986" t="s">
        <v>56</v>
      </c>
      <c r="E1986" t="s">
        <v>324</v>
      </c>
      <c r="F1986" t="s">
        <v>64</v>
      </c>
      <c r="G1986" s="6" t="str">
        <f>VLOOKUP(Tabella1[[#This Row],[COD. MACCHINA]],Tabella35[],2,FALSE)</f>
        <v>MANUALE</v>
      </c>
      <c r="H1986">
        <v>60</v>
      </c>
      <c r="I1986">
        <v>180</v>
      </c>
      <c r="J1986" s="6">
        <f>Tabella1[[#This Row],[ASS. FINALI]]-Tabella1[[#This Row],[ASS.INIZIALI]]</f>
        <v>120</v>
      </c>
      <c r="K1986" t="s">
        <v>20</v>
      </c>
      <c r="M1986" s="6">
        <f>ROUNDDOWN(IF(Tabella1[[#This Row],[DOPPIO OPERATORE '[SI/NO']]]="SI",Tabella1[[#This Row],[DIFFERENZA]]/2,Tabella1[[#This Row],[DIFFERENZA]]),0)</f>
        <v>120</v>
      </c>
      <c r="O1986" s="6">
        <f>Tabella1[[#This Row],[DIFFERENZA EFFETTIVA SE DOPPIO OPERATORE]]-Tabella1[[#This Row],[SCARTI]]</f>
        <v>120</v>
      </c>
      <c r="P1986" s="4">
        <v>0.33333333333333331</v>
      </c>
      <c r="Q1986" s="4">
        <v>0.40972222222222227</v>
      </c>
      <c r="R1986" s="5">
        <f>Tabella1[[#This Row],[ORA FINE MATTINA]]-Tabella1[[#This Row],[ORA INIZIO MATTINA]]</f>
        <v>7.6388888888888951E-2</v>
      </c>
      <c r="S1986" s="4"/>
      <c r="T1986" s="4"/>
      <c r="U1986" s="5">
        <f>Tabella1[[#This Row],[ORA FINE POMERIGGIO]]-Tabella1[[#This Row],[ORA INIZIO POMERIGGIO]]</f>
        <v>0</v>
      </c>
      <c r="V1986" s="5">
        <f>Tabella1[[#This Row],[TOT. TEMPO POMERIGGIO]]+Tabella1[[#This Row],[TOT. TEMPO MATTINA]]</f>
        <v>7.6388888888888951E-2</v>
      </c>
      <c r="W1986" s="7">
        <f>((HOUR(Tabella1[[#This Row],[TOT. ORE]])*60)+MINUTE(Tabella1[[#This Row],[TOT. ORE]]))</f>
        <v>110</v>
      </c>
      <c r="Y1986" s="6">
        <f>Tabella1[[#This Row],[TOT. MINUTI]]-Tabella1[[#This Row],[FERMO MACCHINA]]</f>
        <v>110</v>
      </c>
      <c r="Z1986" s="6">
        <f>ROUNDDOWN(Tabella1[[#This Row],[DIFFERENZA EFFETTIVA - SCARTI]]/Tabella1[[#This Row],[TEMPO EFFETTIVO]]*60,0)</f>
        <v>65</v>
      </c>
    </row>
    <row r="1987" spans="1:26" x14ac:dyDescent="0.25">
      <c r="A1987" s="1">
        <v>44869</v>
      </c>
      <c r="B1987">
        <v>31</v>
      </c>
      <c r="C1987" s="6" t="str">
        <f>VLOOKUP(Tabella1[[#This Row],[COD. OPERATORE]],Tabella3[],2,FALSE)</f>
        <v>MARISTELLA</v>
      </c>
      <c r="D1987" t="s">
        <v>16</v>
      </c>
      <c r="E1987" t="s">
        <v>26</v>
      </c>
      <c r="F1987">
        <v>8</v>
      </c>
      <c r="G1987" s="6" t="str">
        <f>VLOOKUP(Tabella1[[#This Row],[COD. MACCHINA]],Tabella35[],2,FALSE)</f>
        <v>MONTAGGIO RUOTE</v>
      </c>
      <c r="H1987">
        <v>0</v>
      </c>
      <c r="I1987">
        <v>750</v>
      </c>
      <c r="J1987" s="6">
        <f>Tabella1[[#This Row],[ASS. FINALI]]-Tabella1[[#This Row],[ASS.INIZIALI]]</f>
        <v>750</v>
      </c>
      <c r="K1987" t="s">
        <v>20</v>
      </c>
      <c r="M1987" s="6">
        <f>ROUNDDOWN(IF(Tabella1[[#This Row],[DOPPIO OPERATORE '[SI/NO']]]="SI",Tabella1[[#This Row],[DIFFERENZA]]/2,Tabella1[[#This Row],[DIFFERENZA]]),0)</f>
        <v>750</v>
      </c>
      <c r="O1987" s="6">
        <f>Tabella1[[#This Row],[DIFFERENZA EFFETTIVA SE DOPPIO OPERATORE]]-Tabella1[[#This Row],[SCARTI]]</f>
        <v>750</v>
      </c>
      <c r="P1987" s="4">
        <v>0.61805555555555558</v>
      </c>
      <c r="Q1987" s="4">
        <v>0.72916666666666663</v>
      </c>
      <c r="R1987" s="5">
        <f>Tabella1[[#This Row],[ORA FINE MATTINA]]-Tabella1[[#This Row],[ORA INIZIO MATTINA]]</f>
        <v>0.11111111111111105</v>
      </c>
      <c r="S1987" s="4"/>
      <c r="T1987" s="4"/>
      <c r="U1987" s="5">
        <f>Tabella1[[#This Row],[ORA FINE POMERIGGIO]]-Tabella1[[#This Row],[ORA INIZIO POMERIGGIO]]</f>
        <v>0</v>
      </c>
      <c r="V1987" s="5">
        <f>Tabella1[[#This Row],[TOT. TEMPO POMERIGGIO]]+Tabella1[[#This Row],[TOT. TEMPO MATTINA]]</f>
        <v>0.11111111111111105</v>
      </c>
      <c r="W1987" s="7">
        <f>((HOUR(Tabella1[[#This Row],[TOT. ORE]])*60)+MINUTE(Tabella1[[#This Row],[TOT. ORE]]))</f>
        <v>160</v>
      </c>
      <c r="X1987">
        <v>10</v>
      </c>
      <c r="Y1987" s="6">
        <f>Tabella1[[#This Row],[TOT. MINUTI]]-Tabella1[[#This Row],[FERMO MACCHINA]]</f>
        <v>150</v>
      </c>
      <c r="Z1987" s="6">
        <f>ROUNDDOWN(Tabella1[[#This Row],[DIFFERENZA EFFETTIVA - SCARTI]]/Tabella1[[#This Row],[TEMPO EFFETTIVO]]*60,0)</f>
        <v>300</v>
      </c>
    </row>
    <row r="1988" spans="1:26" x14ac:dyDescent="0.25">
      <c r="A1988" s="1">
        <v>44872</v>
      </c>
      <c r="B1988">
        <v>31</v>
      </c>
      <c r="C1988" s="6" t="str">
        <f>VLOOKUP(Tabella1[[#This Row],[COD. OPERATORE]],Tabella3[],2,FALSE)</f>
        <v>MARISTELLA</v>
      </c>
      <c r="D1988" t="s">
        <v>16</v>
      </c>
      <c r="E1988" t="s">
        <v>26</v>
      </c>
      <c r="F1988">
        <v>8</v>
      </c>
      <c r="G1988" s="6" t="str">
        <f>VLOOKUP(Tabella1[[#This Row],[COD. MACCHINA]],Tabella35[],2,FALSE)</f>
        <v>MONTAGGIO RUOTE</v>
      </c>
      <c r="H1988">
        <v>0</v>
      </c>
      <c r="I1988">
        <v>250</v>
      </c>
      <c r="J1988" s="6">
        <f>Tabella1[[#This Row],[ASS. FINALI]]-Tabella1[[#This Row],[ASS.INIZIALI]]</f>
        <v>250</v>
      </c>
      <c r="K1988" t="s">
        <v>20</v>
      </c>
      <c r="M1988" s="6">
        <f>ROUNDDOWN(IF(Tabella1[[#This Row],[DOPPIO OPERATORE '[SI/NO']]]="SI",Tabella1[[#This Row],[DIFFERENZA]]/2,Tabella1[[#This Row],[DIFFERENZA]]),0)</f>
        <v>250</v>
      </c>
      <c r="O1988" s="6">
        <f>Tabella1[[#This Row],[DIFFERENZA EFFETTIVA SE DOPPIO OPERATORE]]-Tabella1[[#This Row],[SCARTI]]</f>
        <v>250</v>
      </c>
      <c r="P1988" s="4">
        <v>0.33333333333333331</v>
      </c>
      <c r="Q1988" s="4">
        <v>0.3611111111111111</v>
      </c>
      <c r="R1988" s="5">
        <f>Tabella1[[#This Row],[ORA FINE MATTINA]]-Tabella1[[#This Row],[ORA INIZIO MATTINA]]</f>
        <v>2.777777777777779E-2</v>
      </c>
      <c r="S1988" s="4"/>
      <c r="T1988" s="4"/>
      <c r="U1988" s="5">
        <f>Tabella1[[#This Row],[ORA FINE POMERIGGIO]]-Tabella1[[#This Row],[ORA INIZIO POMERIGGIO]]</f>
        <v>0</v>
      </c>
      <c r="V1988" s="5">
        <f>Tabella1[[#This Row],[TOT. TEMPO POMERIGGIO]]+Tabella1[[#This Row],[TOT. TEMPO MATTINA]]</f>
        <v>2.777777777777779E-2</v>
      </c>
      <c r="W1988" s="7">
        <f>((HOUR(Tabella1[[#This Row],[TOT. ORE]])*60)+MINUTE(Tabella1[[#This Row],[TOT. ORE]]))</f>
        <v>40</v>
      </c>
      <c r="Y1988" s="6">
        <f>Tabella1[[#This Row],[TOT. MINUTI]]-Tabella1[[#This Row],[FERMO MACCHINA]]</f>
        <v>40</v>
      </c>
      <c r="Z1988" s="6">
        <f>ROUNDDOWN(Tabella1[[#This Row],[DIFFERENZA EFFETTIVA - SCARTI]]/Tabella1[[#This Row],[TEMPO EFFETTIVO]]*60,0)</f>
        <v>375</v>
      </c>
    </row>
    <row r="1989" spans="1:26" x14ac:dyDescent="0.25">
      <c r="A1989" s="1">
        <v>44872</v>
      </c>
      <c r="B1989">
        <v>31</v>
      </c>
      <c r="C1989" s="6" t="str">
        <f>VLOOKUP(Tabella1[[#This Row],[COD. OPERATORE]],Tabella3[],2,FALSE)</f>
        <v>MARISTELLA</v>
      </c>
      <c r="D1989" t="s">
        <v>16</v>
      </c>
      <c r="E1989" t="s">
        <v>62</v>
      </c>
      <c r="F1989">
        <v>9</v>
      </c>
      <c r="G1989" s="6" t="str">
        <f>VLOOKUP(Tabella1[[#This Row],[COD. MACCHINA]],Tabella35[],2,FALSE)</f>
        <v>MONTAGGIO ANELLINI</v>
      </c>
      <c r="H1989">
        <v>0</v>
      </c>
      <c r="I1989">
        <v>1000</v>
      </c>
      <c r="J1989" s="6">
        <f>Tabella1[[#This Row],[ASS. FINALI]]-Tabella1[[#This Row],[ASS.INIZIALI]]</f>
        <v>1000</v>
      </c>
      <c r="K1989" t="s">
        <v>20</v>
      </c>
      <c r="M1989" s="6">
        <f>ROUNDDOWN(IF(Tabella1[[#This Row],[DOPPIO OPERATORE '[SI/NO']]]="SI",Tabella1[[#This Row],[DIFFERENZA]]/2,Tabella1[[#This Row],[DIFFERENZA]]),0)</f>
        <v>1000</v>
      </c>
      <c r="O1989" s="6">
        <f>Tabella1[[#This Row],[DIFFERENZA EFFETTIVA SE DOPPIO OPERATORE]]-Tabella1[[#This Row],[SCARTI]]</f>
        <v>1000</v>
      </c>
      <c r="P1989" s="4">
        <v>0.3611111111111111</v>
      </c>
      <c r="Q1989" s="4">
        <v>0.40277777777777773</v>
      </c>
      <c r="R1989" s="5">
        <f>Tabella1[[#This Row],[ORA FINE MATTINA]]-Tabella1[[#This Row],[ORA INIZIO MATTINA]]</f>
        <v>4.166666666666663E-2</v>
      </c>
      <c r="S1989" s="4"/>
      <c r="T1989" s="4"/>
      <c r="U1989" s="5">
        <f>Tabella1[[#This Row],[ORA FINE POMERIGGIO]]-Tabella1[[#This Row],[ORA INIZIO POMERIGGIO]]</f>
        <v>0</v>
      </c>
      <c r="V1989" s="5">
        <f>Tabella1[[#This Row],[TOT. TEMPO POMERIGGIO]]+Tabella1[[#This Row],[TOT. TEMPO MATTINA]]</f>
        <v>4.166666666666663E-2</v>
      </c>
      <c r="W1989" s="7">
        <f>((HOUR(Tabella1[[#This Row],[TOT. ORE]])*60)+MINUTE(Tabella1[[#This Row],[TOT. ORE]]))</f>
        <v>60</v>
      </c>
      <c r="Y1989" s="6">
        <f>Tabella1[[#This Row],[TOT. MINUTI]]-Tabella1[[#This Row],[FERMO MACCHINA]]</f>
        <v>60</v>
      </c>
      <c r="Z1989" s="6">
        <f>ROUNDDOWN(Tabella1[[#This Row],[DIFFERENZA EFFETTIVA - SCARTI]]/Tabella1[[#This Row],[TEMPO EFFETTIVO]]*60,0)</f>
        <v>1000</v>
      </c>
    </row>
    <row r="1990" spans="1:26" x14ac:dyDescent="0.25">
      <c r="A1990" s="1">
        <v>44872</v>
      </c>
      <c r="B1990">
        <v>31</v>
      </c>
      <c r="C1990" s="6" t="str">
        <f>VLOOKUP(Tabella1[[#This Row],[COD. OPERATORE]],Tabella3[],2,FALSE)</f>
        <v>MARISTELLA</v>
      </c>
      <c r="D1990" t="s">
        <v>16</v>
      </c>
      <c r="E1990" t="s">
        <v>26</v>
      </c>
      <c r="F1990">
        <v>8</v>
      </c>
      <c r="G1990" s="6" t="str">
        <f>VLOOKUP(Tabella1[[#This Row],[COD. MACCHINA]],Tabella35[],2,FALSE)</f>
        <v>MONTAGGIO RUOTE</v>
      </c>
      <c r="H1990">
        <v>0</v>
      </c>
      <c r="I1990">
        <v>1000</v>
      </c>
      <c r="J1990" s="6">
        <f>Tabella1[[#This Row],[ASS. FINALI]]-Tabella1[[#This Row],[ASS.INIZIALI]]</f>
        <v>1000</v>
      </c>
      <c r="K1990" t="s">
        <v>20</v>
      </c>
      <c r="M1990" s="6">
        <f>ROUNDDOWN(IF(Tabella1[[#This Row],[DOPPIO OPERATORE '[SI/NO']]]="SI",Tabella1[[#This Row],[DIFFERENZA]]/2,Tabella1[[#This Row],[DIFFERENZA]]),0)</f>
        <v>1000</v>
      </c>
      <c r="O1990" s="6">
        <f>Tabella1[[#This Row],[DIFFERENZA EFFETTIVA SE DOPPIO OPERATORE]]-Tabella1[[#This Row],[SCARTI]]</f>
        <v>1000</v>
      </c>
      <c r="P1990" s="4">
        <v>0.40277777777777773</v>
      </c>
      <c r="Q1990" s="4">
        <v>0.5</v>
      </c>
      <c r="R1990" s="5">
        <f>Tabella1[[#This Row],[ORA FINE MATTINA]]-Tabella1[[#This Row],[ORA INIZIO MATTINA]]</f>
        <v>9.7222222222222265E-2</v>
      </c>
      <c r="S1990" s="4"/>
      <c r="T1990" s="4"/>
      <c r="U1990" s="5">
        <f>Tabella1[[#This Row],[ORA FINE POMERIGGIO]]-Tabella1[[#This Row],[ORA INIZIO POMERIGGIO]]</f>
        <v>0</v>
      </c>
      <c r="V1990" s="5">
        <f>Tabella1[[#This Row],[TOT. TEMPO POMERIGGIO]]+Tabella1[[#This Row],[TOT. TEMPO MATTINA]]</f>
        <v>9.7222222222222265E-2</v>
      </c>
      <c r="W1990" s="7">
        <f>((HOUR(Tabella1[[#This Row],[TOT. ORE]])*60)+MINUTE(Tabella1[[#This Row],[TOT. ORE]]))</f>
        <v>140</v>
      </c>
      <c r="Y1990" s="6">
        <f>Tabella1[[#This Row],[TOT. MINUTI]]-Tabella1[[#This Row],[FERMO MACCHINA]]</f>
        <v>140</v>
      </c>
      <c r="Z1990" s="6">
        <f>ROUNDDOWN(Tabella1[[#This Row],[DIFFERENZA EFFETTIVA - SCARTI]]/Tabella1[[#This Row],[TEMPO EFFETTIVO]]*60,0)</f>
        <v>428</v>
      </c>
    </row>
    <row r="1991" spans="1:26" x14ac:dyDescent="0.25">
      <c r="A1991" s="1">
        <v>44872</v>
      </c>
      <c r="B1991">
        <v>31</v>
      </c>
      <c r="C1991" s="6" t="str">
        <f>VLOOKUP(Tabella1[[#This Row],[COD. OPERATORE]],Tabella3[],2,FALSE)</f>
        <v>MARISTELLA</v>
      </c>
      <c r="D1991" t="s">
        <v>16</v>
      </c>
      <c r="E1991" t="s">
        <v>26</v>
      </c>
      <c r="F1991">
        <v>6</v>
      </c>
      <c r="G1991" s="6" t="str">
        <f>VLOOKUP(Tabella1[[#This Row],[COD. MACCHINA]],Tabella35[],2,FALSE)</f>
        <v>MSA matr.4319</v>
      </c>
      <c r="H1991">
        <v>662612</v>
      </c>
      <c r="I1991">
        <v>663123</v>
      </c>
      <c r="J1991" s="6">
        <f>Tabella1[[#This Row],[ASS. FINALI]]-Tabella1[[#This Row],[ASS.INIZIALI]]</f>
        <v>511</v>
      </c>
      <c r="K1991" t="s">
        <v>20</v>
      </c>
      <c r="M1991" s="6">
        <f>ROUNDDOWN(IF(Tabella1[[#This Row],[DOPPIO OPERATORE '[SI/NO']]]="SI",Tabella1[[#This Row],[DIFFERENZA]]/2,Tabella1[[#This Row],[DIFFERENZA]]),0)</f>
        <v>511</v>
      </c>
      <c r="O1991" s="6">
        <f>Tabella1[[#This Row],[DIFFERENZA EFFETTIVA SE DOPPIO OPERATORE]]-Tabella1[[#This Row],[SCARTI]]</f>
        <v>511</v>
      </c>
      <c r="P1991" s="4">
        <v>0.5625</v>
      </c>
      <c r="Q1991" s="4">
        <v>0.63888888888888895</v>
      </c>
      <c r="R1991" s="5">
        <f>Tabella1[[#This Row],[ORA FINE MATTINA]]-Tabella1[[#This Row],[ORA INIZIO MATTINA]]</f>
        <v>7.6388888888888951E-2</v>
      </c>
      <c r="S1991" s="4"/>
      <c r="T1991" s="4"/>
      <c r="U1991" s="5">
        <f>Tabella1[[#This Row],[ORA FINE POMERIGGIO]]-Tabella1[[#This Row],[ORA INIZIO POMERIGGIO]]</f>
        <v>0</v>
      </c>
      <c r="V1991" s="5">
        <f>Tabella1[[#This Row],[TOT. TEMPO POMERIGGIO]]+Tabella1[[#This Row],[TOT. TEMPO MATTINA]]</f>
        <v>7.6388888888888951E-2</v>
      </c>
      <c r="W1991" s="7">
        <f>((HOUR(Tabella1[[#This Row],[TOT. ORE]])*60)+MINUTE(Tabella1[[#This Row],[TOT. ORE]]))</f>
        <v>110</v>
      </c>
      <c r="Y1991" s="6">
        <f>Tabella1[[#This Row],[TOT. MINUTI]]-Tabella1[[#This Row],[FERMO MACCHINA]]</f>
        <v>110</v>
      </c>
      <c r="Z1991" s="6">
        <f>ROUNDDOWN(Tabella1[[#This Row],[DIFFERENZA EFFETTIVA - SCARTI]]/Tabella1[[#This Row],[TEMPO EFFETTIVO]]*60,0)</f>
        <v>278</v>
      </c>
    </row>
    <row r="1992" spans="1:26" x14ac:dyDescent="0.25">
      <c r="A1992" s="1">
        <v>44872</v>
      </c>
      <c r="B1992">
        <v>31</v>
      </c>
      <c r="C1992" s="6" t="str">
        <f>VLOOKUP(Tabella1[[#This Row],[COD. OPERATORE]],Tabella3[],2,FALSE)</f>
        <v>MARISTELLA</v>
      </c>
      <c r="D1992" t="s">
        <v>16</v>
      </c>
      <c r="E1992" t="s">
        <v>26</v>
      </c>
      <c r="F1992">
        <v>8</v>
      </c>
      <c r="G1992" s="6" t="str">
        <f>VLOOKUP(Tabella1[[#This Row],[COD. MACCHINA]],Tabella35[],2,FALSE)</f>
        <v>MONTAGGIO RUOTE</v>
      </c>
      <c r="H1992">
        <v>0</v>
      </c>
      <c r="I1992">
        <v>560</v>
      </c>
      <c r="J1992" s="6">
        <f>Tabella1[[#This Row],[ASS. FINALI]]-Tabella1[[#This Row],[ASS.INIZIALI]]</f>
        <v>560</v>
      </c>
      <c r="K1992" t="s">
        <v>20</v>
      </c>
      <c r="M1992" s="6">
        <f>ROUNDDOWN(IF(Tabella1[[#This Row],[DOPPIO OPERATORE '[SI/NO']]]="SI",Tabella1[[#This Row],[DIFFERENZA]]/2,Tabella1[[#This Row],[DIFFERENZA]]),0)</f>
        <v>560</v>
      </c>
      <c r="O1992" s="6">
        <f>Tabella1[[#This Row],[DIFFERENZA EFFETTIVA SE DOPPIO OPERATORE]]-Tabella1[[#This Row],[SCARTI]]</f>
        <v>560</v>
      </c>
      <c r="P1992" s="4">
        <v>0.63888888888888895</v>
      </c>
      <c r="Q1992" s="4">
        <v>0.72916666666666663</v>
      </c>
      <c r="R1992" s="5">
        <f>Tabella1[[#This Row],[ORA FINE MATTINA]]-Tabella1[[#This Row],[ORA INIZIO MATTINA]]</f>
        <v>9.0277777777777679E-2</v>
      </c>
      <c r="S1992" s="4"/>
      <c r="T1992" s="4"/>
      <c r="U1992" s="5">
        <f>Tabella1[[#This Row],[ORA FINE POMERIGGIO]]-Tabella1[[#This Row],[ORA INIZIO POMERIGGIO]]</f>
        <v>0</v>
      </c>
      <c r="V1992" s="5">
        <f>Tabella1[[#This Row],[TOT. TEMPO POMERIGGIO]]+Tabella1[[#This Row],[TOT. TEMPO MATTINA]]</f>
        <v>9.0277777777777679E-2</v>
      </c>
      <c r="W1992" s="7">
        <f>((HOUR(Tabella1[[#This Row],[TOT. ORE]])*60)+MINUTE(Tabella1[[#This Row],[TOT. ORE]]))</f>
        <v>130</v>
      </c>
      <c r="Y1992" s="6">
        <f>Tabella1[[#This Row],[TOT. MINUTI]]-Tabella1[[#This Row],[FERMO MACCHINA]]</f>
        <v>130</v>
      </c>
      <c r="Z1992" s="6">
        <f>ROUNDDOWN(Tabella1[[#This Row],[DIFFERENZA EFFETTIVA - SCARTI]]/Tabella1[[#This Row],[TEMPO EFFETTIVO]]*60,0)</f>
        <v>258</v>
      </c>
    </row>
    <row r="1993" spans="1:26" x14ac:dyDescent="0.25">
      <c r="A1993" s="1">
        <v>44873</v>
      </c>
      <c r="B1993">
        <v>31</v>
      </c>
      <c r="C1993" s="6" t="str">
        <f>VLOOKUP(Tabella1[[#This Row],[COD. OPERATORE]],Tabella3[],2,FALSE)</f>
        <v>MARISTELLA</v>
      </c>
      <c r="D1993" t="s">
        <v>16</v>
      </c>
      <c r="E1993" t="s">
        <v>26</v>
      </c>
      <c r="F1993">
        <v>8</v>
      </c>
      <c r="G1993" s="6" t="str">
        <f>VLOOKUP(Tabella1[[#This Row],[COD. MACCHINA]],Tabella35[],2,FALSE)</f>
        <v>MONTAGGIO RUOTE</v>
      </c>
      <c r="H1993">
        <v>0</v>
      </c>
      <c r="I1993">
        <v>690</v>
      </c>
      <c r="J1993" s="6">
        <f>Tabella1[[#This Row],[ASS. FINALI]]-Tabella1[[#This Row],[ASS.INIZIALI]]</f>
        <v>690</v>
      </c>
      <c r="K1993" t="s">
        <v>20</v>
      </c>
      <c r="M1993" s="6">
        <f>ROUNDDOWN(IF(Tabella1[[#This Row],[DOPPIO OPERATORE '[SI/NO']]]="SI",Tabella1[[#This Row],[DIFFERENZA]]/2,Tabella1[[#This Row],[DIFFERENZA]]),0)</f>
        <v>690</v>
      </c>
      <c r="O1993" s="6">
        <f>Tabella1[[#This Row],[DIFFERENZA EFFETTIVA SE DOPPIO OPERATORE]]-Tabella1[[#This Row],[SCARTI]]</f>
        <v>690</v>
      </c>
      <c r="P1993" s="4">
        <v>0.33333333333333331</v>
      </c>
      <c r="Q1993" s="4">
        <v>0.40277777777777773</v>
      </c>
      <c r="R1993" s="5">
        <f>Tabella1[[#This Row],[ORA FINE MATTINA]]-Tabella1[[#This Row],[ORA INIZIO MATTINA]]</f>
        <v>6.944444444444442E-2</v>
      </c>
      <c r="S1993" s="4"/>
      <c r="T1993" s="4"/>
      <c r="U1993" s="5">
        <f>Tabella1[[#This Row],[ORA FINE POMERIGGIO]]-Tabella1[[#This Row],[ORA INIZIO POMERIGGIO]]</f>
        <v>0</v>
      </c>
      <c r="V1993" s="5">
        <f>Tabella1[[#This Row],[TOT. TEMPO POMERIGGIO]]+Tabella1[[#This Row],[TOT. TEMPO MATTINA]]</f>
        <v>6.944444444444442E-2</v>
      </c>
      <c r="W1993" s="7">
        <f>((HOUR(Tabella1[[#This Row],[TOT. ORE]])*60)+MINUTE(Tabella1[[#This Row],[TOT. ORE]]))</f>
        <v>100</v>
      </c>
      <c r="Y1993" s="6">
        <f>Tabella1[[#This Row],[TOT. MINUTI]]-Tabella1[[#This Row],[FERMO MACCHINA]]</f>
        <v>100</v>
      </c>
      <c r="Z1993" s="6">
        <f>ROUNDDOWN(Tabella1[[#This Row],[DIFFERENZA EFFETTIVA - SCARTI]]/Tabella1[[#This Row],[TEMPO EFFETTIVO]]*60,0)</f>
        <v>414</v>
      </c>
    </row>
    <row r="1994" spans="1:26" x14ac:dyDescent="0.25">
      <c r="A1994" s="1">
        <v>44873</v>
      </c>
      <c r="B1994">
        <v>31</v>
      </c>
      <c r="C1994" s="6" t="str">
        <f>VLOOKUP(Tabella1[[#This Row],[COD. OPERATORE]],Tabella3[],2,FALSE)</f>
        <v>MARISTELLA</v>
      </c>
      <c r="D1994" t="s">
        <v>16</v>
      </c>
      <c r="E1994" t="s">
        <v>62</v>
      </c>
      <c r="F1994">
        <v>9</v>
      </c>
      <c r="G1994" s="6" t="str">
        <f>VLOOKUP(Tabella1[[#This Row],[COD. MACCHINA]],Tabella35[],2,FALSE)</f>
        <v>MONTAGGIO ANELLINI</v>
      </c>
      <c r="H1994">
        <v>0</v>
      </c>
      <c r="I1994">
        <v>1000</v>
      </c>
      <c r="J1994" s="6">
        <f>Tabella1[[#This Row],[ASS. FINALI]]-Tabella1[[#This Row],[ASS.INIZIALI]]</f>
        <v>1000</v>
      </c>
      <c r="K1994" t="s">
        <v>20</v>
      </c>
      <c r="M1994" s="6">
        <f>ROUNDDOWN(IF(Tabella1[[#This Row],[DOPPIO OPERATORE '[SI/NO']]]="SI",Tabella1[[#This Row],[DIFFERENZA]]/2,Tabella1[[#This Row],[DIFFERENZA]]),0)</f>
        <v>1000</v>
      </c>
      <c r="O1994" s="6">
        <f>Tabella1[[#This Row],[DIFFERENZA EFFETTIVA SE DOPPIO OPERATORE]]-Tabella1[[#This Row],[SCARTI]]</f>
        <v>1000</v>
      </c>
      <c r="P1994" s="4">
        <v>0.40277777777777773</v>
      </c>
      <c r="Q1994" s="4">
        <v>0.4513888888888889</v>
      </c>
      <c r="R1994" s="5">
        <f>Tabella1[[#This Row],[ORA FINE MATTINA]]-Tabella1[[#This Row],[ORA INIZIO MATTINA]]</f>
        <v>4.861111111111116E-2</v>
      </c>
      <c r="S1994" s="4"/>
      <c r="T1994" s="4"/>
      <c r="U1994" s="5">
        <f>Tabella1[[#This Row],[ORA FINE POMERIGGIO]]-Tabella1[[#This Row],[ORA INIZIO POMERIGGIO]]</f>
        <v>0</v>
      </c>
      <c r="V1994" s="5">
        <f>Tabella1[[#This Row],[TOT. TEMPO POMERIGGIO]]+Tabella1[[#This Row],[TOT. TEMPO MATTINA]]</f>
        <v>4.861111111111116E-2</v>
      </c>
      <c r="W1994" s="7">
        <f>((HOUR(Tabella1[[#This Row],[TOT. ORE]])*60)+MINUTE(Tabella1[[#This Row],[TOT. ORE]]))</f>
        <v>70</v>
      </c>
      <c r="Y1994" s="6">
        <f>Tabella1[[#This Row],[TOT. MINUTI]]-Tabella1[[#This Row],[FERMO MACCHINA]]</f>
        <v>70</v>
      </c>
      <c r="Z1994" s="6">
        <f>ROUNDDOWN(Tabella1[[#This Row],[DIFFERENZA EFFETTIVA - SCARTI]]/Tabella1[[#This Row],[TEMPO EFFETTIVO]]*60,0)</f>
        <v>857</v>
      </c>
    </row>
    <row r="1995" spans="1:26" x14ac:dyDescent="0.25">
      <c r="A1995" s="1">
        <v>44873</v>
      </c>
      <c r="B1995">
        <v>31</v>
      </c>
      <c r="C1995" s="6" t="str">
        <f>VLOOKUP(Tabella1[[#This Row],[COD. OPERATORE]],Tabella3[],2,FALSE)</f>
        <v>MARISTELLA</v>
      </c>
      <c r="D1995" t="s">
        <v>16</v>
      </c>
      <c r="E1995" t="s">
        <v>26</v>
      </c>
      <c r="F1995">
        <v>8</v>
      </c>
      <c r="G1995" s="6" t="str">
        <f>VLOOKUP(Tabella1[[#This Row],[COD. MACCHINA]],Tabella35[],2,FALSE)</f>
        <v>MONTAGGIO RUOTE</v>
      </c>
      <c r="H1995">
        <v>0</v>
      </c>
      <c r="I1995">
        <v>750</v>
      </c>
      <c r="J1995" s="6">
        <f>Tabella1[[#This Row],[ASS. FINALI]]-Tabella1[[#This Row],[ASS.INIZIALI]]</f>
        <v>750</v>
      </c>
      <c r="K1995" t="s">
        <v>20</v>
      </c>
      <c r="M1995" s="6">
        <f>ROUNDDOWN(IF(Tabella1[[#This Row],[DOPPIO OPERATORE '[SI/NO']]]="SI",Tabella1[[#This Row],[DIFFERENZA]]/2,Tabella1[[#This Row],[DIFFERENZA]]),0)</f>
        <v>750</v>
      </c>
      <c r="O1995" s="6">
        <f>Tabella1[[#This Row],[DIFFERENZA EFFETTIVA SE DOPPIO OPERATORE]]-Tabella1[[#This Row],[SCARTI]]</f>
        <v>750</v>
      </c>
      <c r="P1995" s="4">
        <v>0.4513888888888889</v>
      </c>
      <c r="Q1995" s="4">
        <v>0.5</v>
      </c>
      <c r="R1995" s="5">
        <f>Tabella1[[#This Row],[ORA FINE MATTINA]]-Tabella1[[#This Row],[ORA INIZIO MATTINA]]</f>
        <v>4.8611111111111105E-2</v>
      </c>
      <c r="S1995" s="4">
        <v>0.5625</v>
      </c>
      <c r="T1995" s="4">
        <v>0.59722222222222221</v>
      </c>
      <c r="U1995" s="5">
        <f>Tabella1[[#This Row],[ORA FINE POMERIGGIO]]-Tabella1[[#This Row],[ORA INIZIO POMERIGGIO]]</f>
        <v>3.472222222222221E-2</v>
      </c>
      <c r="V1995" s="5">
        <f>Tabella1[[#This Row],[TOT. TEMPO POMERIGGIO]]+Tabella1[[#This Row],[TOT. TEMPO MATTINA]]</f>
        <v>8.3333333333333315E-2</v>
      </c>
      <c r="W1995" s="7">
        <f>((HOUR(Tabella1[[#This Row],[TOT. ORE]])*60)+MINUTE(Tabella1[[#This Row],[TOT. ORE]]))</f>
        <v>120</v>
      </c>
      <c r="Y1995" s="6">
        <f>Tabella1[[#This Row],[TOT. MINUTI]]-Tabella1[[#This Row],[FERMO MACCHINA]]</f>
        <v>120</v>
      </c>
      <c r="Z1995" s="6">
        <f>ROUNDDOWN(Tabella1[[#This Row],[DIFFERENZA EFFETTIVA - SCARTI]]/Tabella1[[#This Row],[TEMPO EFFETTIVO]]*60,0)</f>
        <v>375</v>
      </c>
    </row>
    <row r="1996" spans="1:26" x14ac:dyDescent="0.25">
      <c r="A1996" s="1">
        <v>44873</v>
      </c>
      <c r="B1996">
        <v>31</v>
      </c>
      <c r="C1996" s="6" t="str">
        <f>VLOOKUP(Tabella1[[#This Row],[COD. OPERATORE]],Tabella3[],2,FALSE)</f>
        <v>MARISTELLA</v>
      </c>
      <c r="D1996" t="s">
        <v>16</v>
      </c>
      <c r="E1996" t="s">
        <v>26</v>
      </c>
      <c r="F1996">
        <v>6</v>
      </c>
      <c r="G1996" s="6" t="str">
        <f>VLOOKUP(Tabella1[[#This Row],[COD. MACCHINA]],Tabella35[],2,FALSE)</f>
        <v>MSA matr.4319</v>
      </c>
      <c r="H1996">
        <v>663123</v>
      </c>
      <c r="I1996">
        <v>663632</v>
      </c>
      <c r="J1996" s="6">
        <f>Tabella1[[#This Row],[ASS. FINALI]]-Tabella1[[#This Row],[ASS.INIZIALI]]</f>
        <v>509</v>
      </c>
      <c r="K1996" t="s">
        <v>20</v>
      </c>
      <c r="M1996" s="6">
        <f>ROUNDDOWN(IF(Tabella1[[#This Row],[DOPPIO OPERATORE '[SI/NO']]]="SI",Tabella1[[#This Row],[DIFFERENZA]]/2,Tabella1[[#This Row],[DIFFERENZA]]),0)</f>
        <v>509</v>
      </c>
      <c r="O1996" s="6">
        <f>Tabella1[[#This Row],[DIFFERENZA EFFETTIVA SE DOPPIO OPERATORE]]-Tabella1[[#This Row],[SCARTI]]</f>
        <v>509</v>
      </c>
      <c r="P1996" s="4">
        <v>0.59722222222222221</v>
      </c>
      <c r="Q1996" s="4">
        <v>0.66666666666666663</v>
      </c>
      <c r="R1996" s="5">
        <f>Tabella1[[#This Row],[ORA FINE MATTINA]]-Tabella1[[#This Row],[ORA INIZIO MATTINA]]</f>
        <v>6.944444444444442E-2</v>
      </c>
      <c r="S1996" s="4"/>
      <c r="T1996" s="4"/>
      <c r="U1996" s="5">
        <f>Tabella1[[#This Row],[ORA FINE POMERIGGIO]]-Tabella1[[#This Row],[ORA INIZIO POMERIGGIO]]</f>
        <v>0</v>
      </c>
      <c r="V1996" s="5">
        <f>Tabella1[[#This Row],[TOT. TEMPO POMERIGGIO]]+Tabella1[[#This Row],[TOT. TEMPO MATTINA]]</f>
        <v>6.944444444444442E-2</v>
      </c>
      <c r="W1996" s="7">
        <f>((HOUR(Tabella1[[#This Row],[TOT. ORE]])*60)+MINUTE(Tabella1[[#This Row],[TOT. ORE]]))</f>
        <v>100</v>
      </c>
      <c r="Y1996" s="6">
        <f>Tabella1[[#This Row],[TOT. MINUTI]]-Tabella1[[#This Row],[FERMO MACCHINA]]</f>
        <v>100</v>
      </c>
      <c r="Z1996" s="6">
        <f>ROUNDDOWN(Tabella1[[#This Row],[DIFFERENZA EFFETTIVA - SCARTI]]/Tabella1[[#This Row],[TEMPO EFFETTIVO]]*60,0)</f>
        <v>305</v>
      </c>
    </row>
    <row r="1997" spans="1:26" x14ac:dyDescent="0.25">
      <c r="A1997" s="1">
        <v>44875</v>
      </c>
      <c r="B1997">
        <v>2</v>
      </c>
      <c r="C1997" s="6" t="str">
        <f>VLOOKUP(Tabella1[[#This Row],[COD. OPERATORE]],Tabella3[],2,FALSE)</f>
        <v>DAVIDE</v>
      </c>
      <c r="D1997" t="s">
        <v>74</v>
      </c>
      <c r="E1997" t="s">
        <v>212</v>
      </c>
      <c r="F1997">
        <v>1</v>
      </c>
      <c r="G1997" s="6" t="str">
        <f>VLOOKUP(Tabella1[[#This Row],[COD. MACCHINA]],Tabella35[],2,FALSE)</f>
        <v>TRAPANO A COLONNA</v>
      </c>
      <c r="H1997">
        <v>175</v>
      </c>
      <c r="I1997">
        <v>794</v>
      </c>
      <c r="J1997" s="6">
        <f>Tabella1[[#This Row],[ASS. FINALI]]-Tabella1[[#This Row],[ASS.INIZIALI]]</f>
        <v>619</v>
      </c>
      <c r="K1997" t="s">
        <v>20</v>
      </c>
      <c r="M1997" s="6">
        <f>ROUNDDOWN(IF(Tabella1[[#This Row],[DOPPIO OPERATORE '[SI/NO']]]="SI",Tabella1[[#This Row],[DIFFERENZA]]/2,Tabella1[[#This Row],[DIFFERENZA]]),0)</f>
        <v>619</v>
      </c>
      <c r="O1997" s="6">
        <f>Tabella1[[#This Row],[DIFFERENZA EFFETTIVA SE DOPPIO OPERATORE]]-Tabella1[[#This Row],[SCARTI]]</f>
        <v>619</v>
      </c>
      <c r="P1997" s="4">
        <v>0.58333333333333337</v>
      </c>
      <c r="Q1997" s="4">
        <v>0.75</v>
      </c>
      <c r="R1997" s="5">
        <f>Tabella1[[#This Row],[ORA FINE MATTINA]]-Tabella1[[#This Row],[ORA INIZIO MATTINA]]</f>
        <v>0.16666666666666663</v>
      </c>
      <c r="S1997" s="4"/>
      <c r="T1997" s="4"/>
      <c r="U1997" s="5">
        <f>Tabella1[[#This Row],[ORA FINE POMERIGGIO]]-Tabella1[[#This Row],[ORA INIZIO POMERIGGIO]]</f>
        <v>0</v>
      </c>
      <c r="V1997" s="5">
        <f>Tabella1[[#This Row],[TOT. TEMPO POMERIGGIO]]+Tabella1[[#This Row],[TOT. TEMPO MATTINA]]</f>
        <v>0.16666666666666663</v>
      </c>
      <c r="W1997" s="7">
        <f>((HOUR(Tabella1[[#This Row],[TOT. ORE]])*60)+MINUTE(Tabella1[[#This Row],[TOT. ORE]]))</f>
        <v>240</v>
      </c>
      <c r="Y1997" s="6">
        <f>Tabella1[[#This Row],[TOT. MINUTI]]-Tabella1[[#This Row],[FERMO MACCHINA]]</f>
        <v>240</v>
      </c>
      <c r="Z1997" s="6">
        <f>ROUNDDOWN(Tabella1[[#This Row],[DIFFERENZA EFFETTIVA - SCARTI]]/Tabella1[[#This Row],[TEMPO EFFETTIVO]]*60,0)</f>
        <v>154</v>
      </c>
    </row>
    <row r="1998" spans="1:26" x14ac:dyDescent="0.25">
      <c r="A1998" s="1">
        <v>44876</v>
      </c>
      <c r="B1998">
        <v>2</v>
      </c>
      <c r="C1998" s="6" t="str">
        <f>VLOOKUP(Tabella1[[#This Row],[COD. OPERATORE]],Tabella3[],2,FALSE)</f>
        <v>DAVIDE</v>
      </c>
      <c r="D1998" t="s">
        <v>74</v>
      </c>
      <c r="E1998" t="s">
        <v>212</v>
      </c>
      <c r="F1998">
        <v>1</v>
      </c>
      <c r="G1998" s="6" t="str">
        <f>VLOOKUP(Tabella1[[#This Row],[COD. MACCHINA]],Tabella35[],2,FALSE)</f>
        <v>TRAPANO A COLONNA</v>
      </c>
      <c r="H1998">
        <v>1794</v>
      </c>
      <c r="I1998">
        <v>2046</v>
      </c>
      <c r="J1998" s="6">
        <f>Tabella1[[#This Row],[ASS. FINALI]]-Tabella1[[#This Row],[ASS.INIZIALI]]</f>
        <v>252</v>
      </c>
      <c r="K1998" t="s">
        <v>20</v>
      </c>
      <c r="M1998" s="6">
        <f>ROUNDDOWN(IF(Tabella1[[#This Row],[DOPPIO OPERATORE '[SI/NO']]]="SI",Tabella1[[#This Row],[DIFFERENZA]]/2,Tabella1[[#This Row],[DIFFERENZA]]),0)</f>
        <v>252</v>
      </c>
      <c r="O1998" s="6">
        <f>Tabella1[[#This Row],[DIFFERENZA EFFETTIVA SE DOPPIO OPERATORE]]-Tabella1[[#This Row],[SCARTI]]</f>
        <v>252</v>
      </c>
      <c r="P1998" s="4">
        <v>0.33333333333333331</v>
      </c>
      <c r="Q1998" s="4">
        <v>0.36458333333333331</v>
      </c>
      <c r="R1998" s="5">
        <f>Tabella1[[#This Row],[ORA FINE MATTINA]]-Tabella1[[#This Row],[ORA INIZIO MATTINA]]</f>
        <v>3.125E-2</v>
      </c>
      <c r="S1998" s="4"/>
      <c r="T1998" s="4"/>
      <c r="U1998" s="5">
        <f>Tabella1[[#This Row],[ORA FINE POMERIGGIO]]-Tabella1[[#This Row],[ORA INIZIO POMERIGGIO]]</f>
        <v>0</v>
      </c>
      <c r="V1998" s="5">
        <f>Tabella1[[#This Row],[TOT. TEMPO POMERIGGIO]]+Tabella1[[#This Row],[TOT. TEMPO MATTINA]]</f>
        <v>3.125E-2</v>
      </c>
      <c r="W1998" s="7">
        <f>((HOUR(Tabella1[[#This Row],[TOT. ORE]])*60)+MINUTE(Tabella1[[#This Row],[TOT. ORE]]))</f>
        <v>45</v>
      </c>
      <c r="Y1998" s="6">
        <f>Tabella1[[#This Row],[TOT. MINUTI]]-Tabella1[[#This Row],[FERMO MACCHINA]]</f>
        <v>45</v>
      </c>
      <c r="Z1998" s="6">
        <f>ROUNDDOWN(Tabella1[[#This Row],[DIFFERENZA EFFETTIVA - SCARTI]]/Tabella1[[#This Row],[TEMPO EFFETTIVO]]*60,0)</f>
        <v>336</v>
      </c>
    </row>
    <row r="1999" spans="1:26" x14ac:dyDescent="0.25">
      <c r="A1999" s="1">
        <v>44876</v>
      </c>
      <c r="B1999">
        <v>2</v>
      </c>
      <c r="C1999" s="6" t="str">
        <f>VLOOKUP(Tabella1[[#This Row],[COD. OPERATORE]],Tabella3[],2,FALSE)</f>
        <v>DAVIDE</v>
      </c>
      <c r="D1999" t="s">
        <v>56</v>
      </c>
      <c r="E1999" t="s">
        <v>73</v>
      </c>
      <c r="F1999" t="s">
        <v>64</v>
      </c>
      <c r="G1999" s="6" t="str">
        <f>VLOOKUP(Tabella1[[#This Row],[COD. MACCHINA]],Tabella35[],2,FALSE)</f>
        <v>MANUALE</v>
      </c>
      <c r="H1999">
        <v>1400</v>
      </c>
      <c r="I1999">
        <v>2015</v>
      </c>
      <c r="J1999" s="6">
        <f>Tabella1[[#This Row],[ASS. FINALI]]-Tabella1[[#This Row],[ASS.INIZIALI]]</f>
        <v>615</v>
      </c>
      <c r="K1999" t="s">
        <v>20</v>
      </c>
      <c r="M1999" s="6">
        <f>ROUNDDOWN(IF(Tabella1[[#This Row],[DOPPIO OPERATORE '[SI/NO']]]="SI",Tabella1[[#This Row],[DIFFERENZA]]/2,Tabella1[[#This Row],[DIFFERENZA]]),0)</f>
        <v>615</v>
      </c>
      <c r="O1999" s="6">
        <f>Tabella1[[#This Row],[DIFFERENZA EFFETTIVA SE DOPPIO OPERATORE]]-Tabella1[[#This Row],[SCARTI]]</f>
        <v>615</v>
      </c>
      <c r="P1999" s="4">
        <v>0.36458333333333331</v>
      </c>
      <c r="Q1999" s="4">
        <v>0.5</v>
      </c>
      <c r="R1999" s="5">
        <f>Tabella1[[#This Row],[ORA FINE MATTINA]]-Tabella1[[#This Row],[ORA INIZIO MATTINA]]</f>
        <v>0.13541666666666669</v>
      </c>
      <c r="S1999" s="4"/>
      <c r="T1999" s="4"/>
      <c r="U1999" s="5">
        <f>Tabella1[[#This Row],[ORA FINE POMERIGGIO]]-Tabella1[[#This Row],[ORA INIZIO POMERIGGIO]]</f>
        <v>0</v>
      </c>
      <c r="V1999" s="5">
        <f>Tabella1[[#This Row],[TOT. TEMPO POMERIGGIO]]+Tabella1[[#This Row],[TOT. TEMPO MATTINA]]</f>
        <v>0.13541666666666669</v>
      </c>
      <c r="W1999" s="7">
        <f>((HOUR(Tabella1[[#This Row],[TOT. ORE]])*60)+MINUTE(Tabella1[[#This Row],[TOT. ORE]]))</f>
        <v>195</v>
      </c>
      <c r="Y1999" s="6">
        <f>Tabella1[[#This Row],[TOT. MINUTI]]-Tabella1[[#This Row],[FERMO MACCHINA]]</f>
        <v>195</v>
      </c>
      <c r="Z1999" s="6">
        <f>ROUNDDOWN(Tabella1[[#This Row],[DIFFERENZA EFFETTIVA - SCARTI]]/Tabella1[[#This Row],[TEMPO EFFETTIVO]]*60,0)</f>
        <v>189</v>
      </c>
    </row>
    <row r="2000" spans="1:26" x14ac:dyDescent="0.25">
      <c r="A2000" s="1">
        <v>44879</v>
      </c>
      <c r="B2000">
        <v>2</v>
      </c>
      <c r="C2000" s="6" t="str">
        <f>VLOOKUP(Tabella1[[#This Row],[COD. OPERATORE]],Tabella3[],2,FALSE)</f>
        <v>DAVIDE</v>
      </c>
      <c r="D2000" t="s">
        <v>74</v>
      </c>
      <c r="E2000" t="s">
        <v>144</v>
      </c>
      <c r="F2000">
        <v>4</v>
      </c>
      <c r="G2000" s="6" t="str">
        <f>VLOOKUP(Tabella1[[#This Row],[COD. MACCHINA]],Tabella35[],2,FALSE)</f>
        <v>LASER VERDE</v>
      </c>
      <c r="H2000">
        <v>2506</v>
      </c>
      <c r="I2000">
        <v>2978</v>
      </c>
      <c r="J2000" s="6">
        <f>Tabella1[[#This Row],[ASS. FINALI]]-Tabella1[[#This Row],[ASS.INIZIALI]]</f>
        <v>472</v>
      </c>
      <c r="K2000" t="s">
        <v>20</v>
      </c>
      <c r="M2000" s="6">
        <f>ROUNDDOWN(IF(Tabella1[[#This Row],[DOPPIO OPERATORE '[SI/NO']]]="SI",Tabella1[[#This Row],[DIFFERENZA]]/2,Tabella1[[#This Row],[DIFFERENZA]]),0)</f>
        <v>472</v>
      </c>
      <c r="O2000" s="6">
        <f>Tabella1[[#This Row],[DIFFERENZA EFFETTIVA SE DOPPIO OPERATORE]]-Tabella1[[#This Row],[SCARTI]]</f>
        <v>472</v>
      </c>
      <c r="P2000" s="4">
        <v>0.33333333333333331</v>
      </c>
      <c r="Q2000" s="4">
        <v>0.48958333333333331</v>
      </c>
      <c r="R2000" s="5">
        <f>Tabella1[[#This Row],[ORA FINE MATTINA]]-Tabella1[[#This Row],[ORA INIZIO MATTINA]]</f>
        <v>0.15625</v>
      </c>
      <c r="S2000" s="4"/>
      <c r="T2000" s="4"/>
      <c r="U2000" s="5">
        <f>Tabella1[[#This Row],[ORA FINE POMERIGGIO]]-Tabella1[[#This Row],[ORA INIZIO POMERIGGIO]]</f>
        <v>0</v>
      </c>
      <c r="V2000" s="5">
        <f>Tabella1[[#This Row],[TOT. TEMPO POMERIGGIO]]+Tabella1[[#This Row],[TOT. TEMPO MATTINA]]</f>
        <v>0.15625</v>
      </c>
      <c r="W2000" s="7">
        <f>((HOUR(Tabella1[[#This Row],[TOT. ORE]])*60)+MINUTE(Tabella1[[#This Row],[TOT. ORE]]))</f>
        <v>225</v>
      </c>
      <c r="Y2000" s="6">
        <f>Tabella1[[#This Row],[TOT. MINUTI]]-Tabella1[[#This Row],[FERMO MACCHINA]]</f>
        <v>225</v>
      </c>
      <c r="Z2000" s="6">
        <f>ROUNDDOWN(Tabella1[[#This Row],[DIFFERENZA EFFETTIVA - SCARTI]]/Tabella1[[#This Row],[TEMPO EFFETTIVO]]*60,0)</f>
        <v>125</v>
      </c>
    </row>
    <row r="2001" spans="1:27" x14ac:dyDescent="0.25">
      <c r="A2001" s="1">
        <v>44879</v>
      </c>
      <c r="B2001">
        <v>2</v>
      </c>
      <c r="C2001" s="6" t="str">
        <f>VLOOKUP(Tabella1[[#This Row],[COD. OPERATORE]],Tabella3[],2,FALSE)</f>
        <v>DAVIDE</v>
      </c>
      <c r="D2001" t="s">
        <v>74</v>
      </c>
      <c r="E2001" t="s">
        <v>256</v>
      </c>
      <c r="F2001">
        <v>22</v>
      </c>
      <c r="G2001" s="6" t="str">
        <f>VLOOKUP(Tabella1[[#This Row],[COD. MACCHINA]],Tabella35[],2,FALSE)</f>
        <v>LASER VIOLA</v>
      </c>
      <c r="H2001">
        <v>5132</v>
      </c>
      <c r="I2001">
        <v>5601</v>
      </c>
      <c r="J2001" s="6">
        <f>Tabella1[[#This Row],[ASS. FINALI]]-Tabella1[[#This Row],[ASS.INIZIALI]]</f>
        <v>469</v>
      </c>
      <c r="K2001" t="s">
        <v>20</v>
      </c>
      <c r="M2001" s="6">
        <f>ROUNDDOWN(IF(Tabella1[[#This Row],[DOPPIO OPERATORE '[SI/NO']]]="SI",Tabella1[[#This Row],[DIFFERENZA]]/2,Tabella1[[#This Row],[DIFFERENZA]]),0)</f>
        <v>469</v>
      </c>
      <c r="O2001" s="6">
        <f>Tabella1[[#This Row],[DIFFERENZA EFFETTIVA SE DOPPIO OPERATORE]]-Tabella1[[#This Row],[SCARTI]]</f>
        <v>469</v>
      </c>
      <c r="P2001" s="4">
        <v>0.33333333333333331</v>
      </c>
      <c r="Q2001" s="4">
        <v>0.5</v>
      </c>
      <c r="R2001" s="5">
        <f>Tabella1[[#This Row],[ORA FINE MATTINA]]-Tabella1[[#This Row],[ORA INIZIO MATTINA]]</f>
        <v>0.16666666666666669</v>
      </c>
      <c r="S2001" s="4"/>
      <c r="T2001" s="4"/>
      <c r="U2001" s="5">
        <f>Tabella1[[#This Row],[ORA FINE POMERIGGIO]]-Tabella1[[#This Row],[ORA INIZIO POMERIGGIO]]</f>
        <v>0</v>
      </c>
      <c r="V2001" s="5">
        <f>Tabella1[[#This Row],[TOT. TEMPO POMERIGGIO]]+Tabella1[[#This Row],[TOT. TEMPO MATTINA]]</f>
        <v>0.16666666666666669</v>
      </c>
      <c r="W2001" s="7">
        <f>((HOUR(Tabella1[[#This Row],[TOT. ORE]])*60)+MINUTE(Tabella1[[#This Row],[TOT. ORE]]))</f>
        <v>240</v>
      </c>
      <c r="Y2001" s="6">
        <f>Tabella1[[#This Row],[TOT. MINUTI]]-Tabella1[[#This Row],[FERMO MACCHINA]]</f>
        <v>240</v>
      </c>
      <c r="Z2001" s="6">
        <f>ROUNDDOWN(Tabella1[[#This Row],[DIFFERENZA EFFETTIVA - SCARTI]]/Tabella1[[#This Row],[TEMPO EFFETTIVO]]*60,0)</f>
        <v>117</v>
      </c>
    </row>
    <row r="2002" spans="1:27" x14ac:dyDescent="0.25">
      <c r="A2002" s="1">
        <v>44879</v>
      </c>
      <c r="B2002">
        <v>2</v>
      </c>
      <c r="C2002" s="6" t="str">
        <f>VLOOKUP(Tabella1[[#This Row],[COD. OPERATORE]],Tabella3[],2,FALSE)</f>
        <v>DAVIDE</v>
      </c>
      <c r="D2002" t="s">
        <v>56</v>
      </c>
      <c r="E2002" t="s">
        <v>590</v>
      </c>
      <c r="F2002" t="s">
        <v>64</v>
      </c>
      <c r="G2002" s="6" t="str">
        <f>VLOOKUP(Tabella1[[#This Row],[COD. MACCHINA]],Tabella35[],2,FALSE)</f>
        <v>MANUALE</v>
      </c>
      <c r="H2002">
        <v>110</v>
      </c>
      <c r="I2002">
        <v>180</v>
      </c>
      <c r="J2002" s="6">
        <f>Tabella1[[#This Row],[ASS. FINALI]]-Tabella1[[#This Row],[ASS.INIZIALI]]</f>
        <v>70</v>
      </c>
      <c r="K2002" t="s">
        <v>20</v>
      </c>
      <c r="M2002" s="6">
        <f>ROUNDDOWN(IF(Tabella1[[#This Row],[DOPPIO OPERATORE '[SI/NO']]]="SI",Tabella1[[#This Row],[DIFFERENZA]]/2,Tabella1[[#This Row],[DIFFERENZA]]),0)</f>
        <v>70</v>
      </c>
      <c r="O2002" s="6">
        <f>Tabella1[[#This Row],[DIFFERENZA EFFETTIVA SE DOPPIO OPERATORE]]-Tabella1[[#This Row],[SCARTI]]</f>
        <v>70</v>
      </c>
      <c r="P2002" s="4">
        <v>0.58333333333333337</v>
      </c>
      <c r="Q2002" s="4">
        <v>0.60416666666666663</v>
      </c>
      <c r="R2002" s="5">
        <f>Tabella1[[#This Row],[ORA FINE MATTINA]]-Tabella1[[#This Row],[ORA INIZIO MATTINA]]</f>
        <v>2.0833333333333259E-2</v>
      </c>
      <c r="S2002" s="4"/>
      <c r="T2002" s="4"/>
      <c r="U2002" s="5">
        <f>Tabella1[[#This Row],[ORA FINE POMERIGGIO]]-Tabella1[[#This Row],[ORA INIZIO POMERIGGIO]]</f>
        <v>0</v>
      </c>
      <c r="V2002" s="5">
        <f>Tabella1[[#This Row],[TOT. TEMPO POMERIGGIO]]+Tabella1[[#This Row],[TOT. TEMPO MATTINA]]</f>
        <v>2.0833333333333259E-2</v>
      </c>
      <c r="W2002" s="7">
        <f>((HOUR(Tabella1[[#This Row],[TOT. ORE]])*60)+MINUTE(Tabella1[[#This Row],[TOT. ORE]]))</f>
        <v>30</v>
      </c>
      <c r="Y2002" s="6">
        <f>Tabella1[[#This Row],[TOT. MINUTI]]-Tabella1[[#This Row],[FERMO MACCHINA]]</f>
        <v>30</v>
      </c>
      <c r="Z2002" s="6">
        <f>ROUNDDOWN(Tabella1[[#This Row],[DIFFERENZA EFFETTIVA - SCARTI]]/Tabella1[[#This Row],[TEMPO EFFETTIVO]]*60,0)</f>
        <v>140</v>
      </c>
    </row>
    <row r="2003" spans="1:27" x14ac:dyDescent="0.25">
      <c r="A2003" s="1">
        <v>44879</v>
      </c>
      <c r="B2003">
        <v>2</v>
      </c>
      <c r="C2003" s="6" t="str">
        <f>VLOOKUP(Tabella1[[#This Row],[COD. OPERATORE]],Tabella3[],2,FALSE)</f>
        <v>DAVIDE</v>
      </c>
      <c r="D2003" t="s">
        <v>56</v>
      </c>
      <c r="E2003" t="s">
        <v>591</v>
      </c>
      <c r="F2003" t="s">
        <v>64</v>
      </c>
      <c r="G2003" s="6" t="str">
        <f>VLOOKUP(Tabella1[[#This Row],[COD. MACCHINA]],Tabella35[],2,FALSE)</f>
        <v>MANUALE</v>
      </c>
      <c r="H2003">
        <v>0</v>
      </c>
      <c r="I2003">
        <v>50</v>
      </c>
      <c r="J2003" s="6">
        <f>Tabella1[[#This Row],[ASS. FINALI]]-Tabella1[[#This Row],[ASS.INIZIALI]]</f>
        <v>50</v>
      </c>
      <c r="K2003" t="s">
        <v>20</v>
      </c>
      <c r="M2003" s="6">
        <f>ROUNDDOWN(IF(Tabella1[[#This Row],[DOPPIO OPERATORE '[SI/NO']]]="SI",Tabella1[[#This Row],[DIFFERENZA]]/2,Tabella1[[#This Row],[DIFFERENZA]]),0)</f>
        <v>50</v>
      </c>
      <c r="O2003" s="6">
        <f>Tabella1[[#This Row],[DIFFERENZA EFFETTIVA SE DOPPIO OPERATORE]]-Tabella1[[#This Row],[SCARTI]]</f>
        <v>50</v>
      </c>
      <c r="P2003" s="4">
        <v>0.60416666666666663</v>
      </c>
      <c r="Q2003" s="4">
        <v>0.64583333333333337</v>
      </c>
      <c r="R2003" s="5">
        <f>Tabella1[[#This Row],[ORA FINE MATTINA]]-Tabella1[[#This Row],[ORA INIZIO MATTINA]]</f>
        <v>4.1666666666666741E-2</v>
      </c>
      <c r="S2003" s="4"/>
      <c r="T2003" s="4"/>
      <c r="U2003" s="5">
        <f>Tabella1[[#This Row],[ORA FINE POMERIGGIO]]-Tabella1[[#This Row],[ORA INIZIO POMERIGGIO]]</f>
        <v>0</v>
      </c>
      <c r="V2003" s="5">
        <f>Tabella1[[#This Row],[TOT. TEMPO POMERIGGIO]]+Tabella1[[#This Row],[TOT. TEMPO MATTINA]]</f>
        <v>4.1666666666666741E-2</v>
      </c>
      <c r="W2003" s="7">
        <f>((HOUR(Tabella1[[#This Row],[TOT. ORE]])*60)+MINUTE(Tabella1[[#This Row],[TOT. ORE]]))</f>
        <v>60</v>
      </c>
      <c r="Y2003" s="6">
        <f>Tabella1[[#This Row],[TOT. MINUTI]]-Tabella1[[#This Row],[FERMO MACCHINA]]</f>
        <v>60</v>
      </c>
      <c r="Z2003" s="6">
        <f>ROUNDDOWN(Tabella1[[#This Row],[DIFFERENZA EFFETTIVA - SCARTI]]/Tabella1[[#This Row],[TEMPO EFFETTIVO]]*60,0)</f>
        <v>50</v>
      </c>
    </row>
    <row r="2004" spans="1:27" x14ac:dyDescent="0.25">
      <c r="A2004" s="1">
        <v>44879</v>
      </c>
      <c r="B2004">
        <v>2</v>
      </c>
      <c r="C2004" s="6" t="str">
        <f>VLOOKUP(Tabella1[[#This Row],[COD. OPERATORE]],Tabella3[],2,FALSE)</f>
        <v>DAVIDE</v>
      </c>
      <c r="D2004" t="s">
        <v>56</v>
      </c>
      <c r="E2004" t="s">
        <v>592</v>
      </c>
      <c r="F2004" t="s">
        <v>64</v>
      </c>
      <c r="G2004" s="6" t="str">
        <f>VLOOKUP(Tabella1[[#This Row],[COD. MACCHINA]],Tabella35[],2,FALSE)</f>
        <v>MANUALE</v>
      </c>
      <c r="H2004">
        <v>180</v>
      </c>
      <c r="I2004">
        <v>246</v>
      </c>
      <c r="J2004" s="6">
        <f>Tabella1[[#This Row],[ASS. FINALI]]-Tabella1[[#This Row],[ASS.INIZIALI]]</f>
        <v>66</v>
      </c>
      <c r="K2004" t="s">
        <v>20</v>
      </c>
      <c r="M2004" s="6">
        <f>ROUNDDOWN(IF(Tabella1[[#This Row],[DOPPIO OPERATORE '[SI/NO']]]="SI",Tabella1[[#This Row],[DIFFERENZA]]/2,Tabella1[[#This Row],[DIFFERENZA]]),0)</f>
        <v>66</v>
      </c>
      <c r="O2004" s="6">
        <f>Tabella1[[#This Row],[DIFFERENZA EFFETTIVA SE DOPPIO OPERATORE]]-Tabella1[[#This Row],[SCARTI]]</f>
        <v>66</v>
      </c>
      <c r="P2004" s="4">
        <v>0.67708333333333337</v>
      </c>
      <c r="Q2004" s="4">
        <v>0.75</v>
      </c>
      <c r="R2004" s="5">
        <f>Tabella1[[#This Row],[ORA FINE MATTINA]]-Tabella1[[#This Row],[ORA INIZIO MATTINA]]</f>
        <v>7.291666666666663E-2</v>
      </c>
      <c r="S2004" s="4"/>
      <c r="T2004" s="4"/>
      <c r="U2004" s="5">
        <f>Tabella1[[#This Row],[ORA FINE POMERIGGIO]]-Tabella1[[#This Row],[ORA INIZIO POMERIGGIO]]</f>
        <v>0</v>
      </c>
      <c r="V2004" s="5">
        <f>Tabella1[[#This Row],[TOT. TEMPO POMERIGGIO]]+Tabella1[[#This Row],[TOT. TEMPO MATTINA]]</f>
        <v>7.291666666666663E-2</v>
      </c>
      <c r="W2004" s="7">
        <f>((HOUR(Tabella1[[#This Row],[TOT. ORE]])*60)+MINUTE(Tabella1[[#This Row],[TOT. ORE]]))</f>
        <v>105</v>
      </c>
      <c r="Y2004" s="6">
        <f>Tabella1[[#This Row],[TOT. MINUTI]]-Tabella1[[#This Row],[FERMO MACCHINA]]</f>
        <v>105</v>
      </c>
      <c r="Z2004" s="6">
        <f>ROUNDDOWN(Tabella1[[#This Row],[DIFFERENZA EFFETTIVA - SCARTI]]/Tabella1[[#This Row],[TEMPO EFFETTIVO]]*60,0)</f>
        <v>37</v>
      </c>
      <c r="AA2004" t="s">
        <v>450</v>
      </c>
    </row>
    <row r="2005" spans="1:27" x14ac:dyDescent="0.25">
      <c r="A2005" s="1">
        <v>44880</v>
      </c>
      <c r="B2005">
        <v>2</v>
      </c>
      <c r="C2005" s="6" t="str">
        <f>VLOOKUP(Tabella1[[#This Row],[COD. OPERATORE]],Tabella3[],2,FALSE)</f>
        <v>DAVIDE</v>
      </c>
      <c r="D2005" t="s">
        <v>56</v>
      </c>
      <c r="E2005" t="s">
        <v>261</v>
      </c>
      <c r="F2005">
        <v>12</v>
      </c>
      <c r="G2005" s="6" t="str">
        <f>VLOOKUP(Tabella1[[#This Row],[COD. MACCHINA]],Tabella35[],2,FALSE)</f>
        <v>FRESA matr.550/6</v>
      </c>
      <c r="H2005">
        <v>0</v>
      </c>
      <c r="I2005">
        <v>1870</v>
      </c>
      <c r="J2005" s="6">
        <f>Tabella1[[#This Row],[ASS. FINALI]]-Tabella1[[#This Row],[ASS.INIZIALI]]</f>
        <v>1870</v>
      </c>
      <c r="K2005" t="s">
        <v>20</v>
      </c>
      <c r="M2005" s="6">
        <f>ROUNDDOWN(IF(Tabella1[[#This Row],[DOPPIO OPERATORE '[SI/NO']]]="SI",Tabella1[[#This Row],[DIFFERENZA]]/2,Tabella1[[#This Row],[DIFFERENZA]]),0)</f>
        <v>1870</v>
      </c>
      <c r="O2005" s="6">
        <f>Tabella1[[#This Row],[DIFFERENZA EFFETTIVA SE DOPPIO OPERATORE]]-Tabella1[[#This Row],[SCARTI]]</f>
        <v>1870</v>
      </c>
      <c r="P2005" s="4">
        <v>0.33333333333333331</v>
      </c>
      <c r="Q2005" s="4">
        <v>0.5</v>
      </c>
      <c r="R2005" s="5">
        <f>Tabella1[[#This Row],[ORA FINE MATTINA]]-Tabella1[[#This Row],[ORA INIZIO MATTINA]]</f>
        <v>0.16666666666666669</v>
      </c>
      <c r="S2005" s="4"/>
      <c r="T2005" s="4"/>
      <c r="U2005" s="5">
        <f>Tabella1[[#This Row],[ORA FINE POMERIGGIO]]-Tabella1[[#This Row],[ORA INIZIO POMERIGGIO]]</f>
        <v>0</v>
      </c>
      <c r="V2005" s="5">
        <f>Tabella1[[#This Row],[TOT. TEMPO POMERIGGIO]]+Tabella1[[#This Row],[TOT. TEMPO MATTINA]]</f>
        <v>0.16666666666666669</v>
      </c>
      <c r="W2005" s="7">
        <f>((HOUR(Tabella1[[#This Row],[TOT. ORE]])*60)+MINUTE(Tabella1[[#This Row],[TOT. ORE]]))</f>
        <v>240</v>
      </c>
      <c r="Y2005" s="6">
        <f>Tabella1[[#This Row],[TOT. MINUTI]]-Tabella1[[#This Row],[FERMO MACCHINA]]</f>
        <v>240</v>
      </c>
      <c r="Z2005" s="6">
        <f>ROUNDDOWN(Tabella1[[#This Row],[DIFFERENZA EFFETTIVA - SCARTI]]/Tabella1[[#This Row],[TEMPO EFFETTIVO]]*60,0)</f>
        <v>467</v>
      </c>
    </row>
    <row r="2006" spans="1:27" x14ac:dyDescent="0.25">
      <c r="A2006" s="1">
        <v>44880</v>
      </c>
      <c r="B2006">
        <v>31</v>
      </c>
      <c r="C2006" s="6" t="str">
        <f>VLOOKUP(Tabella1[[#This Row],[COD. OPERATORE]],Tabella3[],2,FALSE)</f>
        <v>MARISTELLA</v>
      </c>
      <c r="D2006" t="s">
        <v>16</v>
      </c>
      <c r="E2006" t="s">
        <v>17</v>
      </c>
      <c r="F2006">
        <v>8</v>
      </c>
      <c r="G2006" s="6" t="str">
        <f>VLOOKUP(Tabella1[[#This Row],[COD. MACCHINA]],Tabella35[],2,FALSE)</f>
        <v>MONTAGGIO RUOTE</v>
      </c>
      <c r="H2006">
        <v>0</v>
      </c>
      <c r="I2006">
        <v>500</v>
      </c>
      <c r="J2006" s="6">
        <f>Tabella1[[#This Row],[ASS. FINALI]]-Tabella1[[#This Row],[ASS.INIZIALI]]</f>
        <v>500</v>
      </c>
      <c r="K2006" t="s">
        <v>20</v>
      </c>
      <c r="M2006" s="6">
        <f>ROUNDDOWN(IF(Tabella1[[#This Row],[DOPPIO OPERATORE '[SI/NO']]]="SI",Tabella1[[#This Row],[DIFFERENZA]]/2,Tabella1[[#This Row],[DIFFERENZA]]),0)</f>
        <v>500</v>
      </c>
      <c r="O2006" s="6">
        <f>Tabella1[[#This Row],[DIFFERENZA EFFETTIVA SE DOPPIO OPERATORE]]-Tabella1[[#This Row],[SCARTI]]</f>
        <v>500</v>
      </c>
      <c r="P2006" s="4">
        <v>0.39583333333333331</v>
      </c>
      <c r="Q2006" s="4">
        <v>0.44444444444444442</v>
      </c>
      <c r="R2006" s="5">
        <f>Tabella1[[#This Row],[ORA FINE MATTINA]]-Tabella1[[#This Row],[ORA INIZIO MATTINA]]</f>
        <v>4.8611111111111105E-2</v>
      </c>
      <c r="S2006" s="4"/>
      <c r="T2006" s="4"/>
      <c r="U2006" s="5">
        <f>Tabella1[[#This Row],[ORA FINE POMERIGGIO]]-Tabella1[[#This Row],[ORA INIZIO POMERIGGIO]]</f>
        <v>0</v>
      </c>
      <c r="V2006" s="5">
        <f>Tabella1[[#This Row],[TOT. TEMPO POMERIGGIO]]+Tabella1[[#This Row],[TOT. TEMPO MATTINA]]</f>
        <v>4.8611111111111105E-2</v>
      </c>
      <c r="W2006" s="7">
        <f>((HOUR(Tabella1[[#This Row],[TOT. ORE]])*60)+MINUTE(Tabella1[[#This Row],[TOT. ORE]]))</f>
        <v>70</v>
      </c>
      <c r="Y2006" s="6">
        <f>Tabella1[[#This Row],[TOT. MINUTI]]-Tabella1[[#This Row],[FERMO MACCHINA]]</f>
        <v>70</v>
      </c>
      <c r="Z2006" s="6">
        <f>ROUNDDOWN(Tabella1[[#This Row],[DIFFERENZA EFFETTIVA - SCARTI]]/Tabella1[[#This Row],[TEMPO EFFETTIVO]]*60,0)</f>
        <v>428</v>
      </c>
    </row>
    <row r="2007" spans="1:27" x14ac:dyDescent="0.25">
      <c r="A2007" s="1">
        <v>44880</v>
      </c>
      <c r="B2007">
        <v>31</v>
      </c>
      <c r="C2007" s="6" t="str">
        <f>VLOOKUP(Tabella1[[#This Row],[COD. OPERATORE]],Tabella3[],2,FALSE)</f>
        <v>MARISTELLA</v>
      </c>
      <c r="D2007" t="s">
        <v>16</v>
      </c>
      <c r="E2007" t="s">
        <v>17</v>
      </c>
      <c r="F2007">
        <v>6</v>
      </c>
      <c r="G2007" s="6" t="str">
        <f>VLOOKUP(Tabella1[[#This Row],[COD. MACCHINA]],Tabella35[],2,FALSE)</f>
        <v>MSA matr.4319</v>
      </c>
      <c r="H2007">
        <v>664547</v>
      </c>
      <c r="I2007">
        <v>665568</v>
      </c>
      <c r="J2007" s="6">
        <f>Tabella1[[#This Row],[ASS. FINALI]]-Tabella1[[#This Row],[ASS.INIZIALI]]</f>
        <v>1021</v>
      </c>
      <c r="K2007" t="s">
        <v>20</v>
      </c>
      <c r="M2007" s="6">
        <f>ROUNDDOWN(IF(Tabella1[[#This Row],[DOPPIO OPERATORE '[SI/NO']]]="SI",Tabella1[[#This Row],[DIFFERENZA]]/2,Tabella1[[#This Row],[DIFFERENZA]]),0)</f>
        <v>1021</v>
      </c>
      <c r="O2007" s="6">
        <f>Tabella1[[#This Row],[DIFFERENZA EFFETTIVA SE DOPPIO OPERATORE]]-Tabella1[[#This Row],[SCARTI]]</f>
        <v>1021</v>
      </c>
      <c r="P2007" s="4">
        <v>0.44444444444444442</v>
      </c>
      <c r="Q2007" s="4">
        <v>0.5</v>
      </c>
      <c r="R2007" s="5">
        <f>Tabella1[[#This Row],[ORA FINE MATTINA]]-Tabella1[[#This Row],[ORA INIZIO MATTINA]]</f>
        <v>5.555555555555558E-2</v>
      </c>
      <c r="S2007" s="4">
        <v>0.5625</v>
      </c>
      <c r="T2007" s="4">
        <v>0.67361111111111116</v>
      </c>
      <c r="U2007" s="5">
        <f>Tabella1[[#This Row],[ORA FINE POMERIGGIO]]-Tabella1[[#This Row],[ORA INIZIO POMERIGGIO]]</f>
        <v>0.11111111111111116</v>
      </c>
      <c r="V2007" s="5">
        <f>Tabella1[[#This Row],[TOT. TEMPO POMERIGGIO]]+Tabella1[[#This Row],[TOT. TEMPO MATTINA]]</f>
        <v>0.16666666666666674</v>
      </c>
      <c r="W2007" s="7">
        <f>((HOUR(Tabella1[[#This Row],[TOT. ORE]])*60)+MINUTE(Tabella1[[#This Row],[TOT. ORE]]))</f>
        <v>240</v>
      </c>
      <c r="Y2007" s="6">
        <f>Tabella1[[#This Row],[TOT. MINUTI]]-Tabella1[[#This Row],[FERMO MACCHINA]]</f>
        <v>240</v>
      </c>
      <c r="Z2007" s="6">
        <f>ROUNDDOWN(Tabella1[[#This Row],[DIFFERENZA EFFETTIVA - SCARTI]]/Tabella1[[#This Row],[TEMPO EFFETTIVO]]*60,0)</f>
        <v>255</v>
      </c>
    </row>
    <row r="2008" spans="1:27" x14ac:dyDescent="0.25">
      <c r="A2008" s="1">
        <v>44880</v>
      </c>
      <c r="B2008">
        <v>31</v>
      </c>
      <c r="C2008" s="6" t="str">
        <f>VLOOKUP(Tabella1[[#This Row],[COD. OPERATORE]],Tabella3[],2,FALSE)</f>
        <v>MARISTELLA</v>
      </c>
      <c r="D2008" t="s">
        <v>16</v>
      </c>
      <c r="E2008" t="s">
        <v>17</v>
      </c>
      <c r="F2008">
        <v>8</v>
      </c>
      <c r="G2008" s="6" t="str">
        <f>VLOOKUP(Tabella1[[#This Row],[COD. MACCHINA]],Tabella35[],2,FALSE)</f>
        <v>MONTAGGIO RUOTE</v>
      </c>
      <c r="H2008">
        <v>0</v>
      </c>
      <c r="I2008">
        <v>570</v>
      </c>
      <c r="J2008" s="6">
        <f>Tabella1[[#This Row],[ASS. FINALI]]-Tabella1[[#This Row],[ASS.INIZIALI]]</f>
        <v>570</v>
      </c>
      <c r="K2008" t="s">
        <v>20</v>
      </c>
      <c r="M2008" s="6">
        <f>ROUNDDOWN(IF(Tabella1[[#This Row],[DOPPIO OPERATORE '[SI/NO']]]="SI",Tabella1[[#This Row],[DIFFERENZA]]/2,Tabella1[[#This Row],[DIFFERENZA]]),0)</f>
        <v>570</v>
      </c>
      <c r="O2008" s="6">
        <f>Tabella1[[#This Row],[DIFFERENZA EFFETTIVA SE DOPPIO OPERATORE]]-Tabella1[[#This Row],[SCARTI]]</f>
        <v>570</v>
      </c>
      <c r="P2008" s="4">
        <v>0.67361111111111116</v>
      </c>
      <c r="Q2008" s="4">
        <v>0.72916666666666663</v>
      </c>
      <c r="R2008" s="5">
        <f>Tabella1[[#This Row],[ORA FINE MATTINA]]-Tabella1[[#This Row],[ORA INIZIO MATTINA]]</f>
        <v>5.5555555555555469E-2</v>
      </c>
      <c r="S2008" s="4"/>
      <c r="T2008" s="4"/>
      <c r="U2008" s="5">
        <f>Tabella1[[#This Row],[ORA FINE POMERIGGIO]]-Tabella1[[#This Row],[ORA INIZIO POMERIGGIO]]</f>
        <v>0</v>
      </c>
      <c r="V2008" s="5">
        <f>Tabella1[[#This Row],[TOT. TEMPO POMERIGGIO]]+Tabella1[[#This Row],[TOT. TEMPO MATTINA]]</f>
        <v>5.5555555555555469E-2</v>
      </c>
      <c r="W2008" s="7">
        <f>((HOUR(Tabella1[[#This Row],[TOT. ORE]])*60)+MINUTE(Tabella1[[#This Row],[TOT. ORE]]))</f>
        <v>80</v>
      </c>
      <c r="Y2008" s="6">
        <f>Tabella1[[#This Row],[TOT. MINUTI]]-Tabella1[[#This Row],[FERMO MACCHINA]]</f>
        <v>80</v>
      </c>
      <c r="Z2008" s="6">
        <f>ROUNDDOWN(Tabella1[[#This Row],[DIFFERENZA EFFETTIVA - SCARTI]]/Tabella1[[#This Row],[TEMPO EFFETTIVO]]*60,0)</f>
        <v>427</v>
      </c>
    </row>
    <row r="2009" spans="1:27" x14ac:dyDescent="0.25">
      <c r="A2009" s="1">
        <v>44881</v>
      </c>
      <c r="B2009">
        <v>31</v>
      </c>
      <c r="C2009" s="6" t="str">
        <f>VLOOKUP(Tabella1[[#This Row],[COD. OPERATORE]],Tabella3[],2,FALSE)</f>
        <v>MARISTELLA</v>
      </c>
      <c r="D2009" t="s">
        <v>16</v>
      </c>
      <c r="E2009" t="s">
        <v>17</v>
      </c>
      <c r="F2009">
        <v>8</v>
      </c>
      <c r="G2009" s="6" t="str">
        <f>VLOOKUP(Tabella1[[#This Row],[COD. MACCHINA]],Tabella35[],2,FALSE)</f>
        <v>MONTAGGIO RUOTE</v>
      </c>
      <c r="H2009">
        <v>0</v>
      </c>
      <c r="I2009">
        <v>570</v>
      </c>
      <c r="J2009" s="6">
        <f>Tabella1[[#This Row],[ASS. FINALI]]-Tabella1[[#This Row],[ASS.INIZIALI]]</f>
        <v>570</v>
      </c>
      <c r="K2009" t="s">
        <v>20</v>
      </c>
      <c r="M2009" s="6">
        <f>ROUNDDOWN(IF(Tabella1[[#This Row],[DOPPIO OPERATORE '[SI/NO']]]="SI",Tabella1[[#This Row],[DIFFERENZA]]/2,Tabella1[[#This Row],[DIFFERENZA]]),0)</f>
        <v>570</v>
      </c>
      <c r="O2009" s="6">
        <f>Tabella1[[#This Row],[DIFFERENZA EFFETTIVA SE DOPPIO OPERATORE]]-Tabella1[[#This Row],[SCARTI]]</f>
        <v>570</v>
      </c>
      <c r="P2009" s="4">
        <v>0.67361111111111116</v>
      </c>
      <c r="Q2009" s="4">
        <v>0.72916666666666663</v>
      </c>
      <c r="R2009" s="5">
        <f>Tabella1[[#This Row],[ORA FINE MATTINA]]-Tabella1[[#This Row],[ORA INIZIO MATTINA]]</f>
        <v>5.5555555555555469E-2</v>
      </c>
      <c r="S2009" s="4"/>
      <c r="T2009" s="4"/>
      <c r="U2009" s="5">
        <f>Tabella1[[#This Row],[ORA FINE POMERIGGIO]]-Tabella1[[#This Row],[ORA INIZIO POMERIGGIO]]</f>
        <v>0</v>
      </c>
      <c r="V2009" s="5">
        <f>Tabella1[[#This Row],[TOT. TEMPO POMERIGGIO]]+Tabella1[[#This Row],[TOT. TEMPO MATTINA]]</f>
        <v>5.5555555555555469E-2</v>
      </c>
      <c r="W2009" s="7">
        <f>((HOUR(Tabella1[[#This Row],[TOT. ORE]])*60)+MINUTE(Tabella1[[#This Row],[TOT. ORE]]))</f>
        <v>80</v>
      </c>
      <c r="Y2009" s="6">
        <f>Tabella1[[#This Row],[TOT. MINUTI]]-Tabella1[[#This Row],[FERMO MACCHINA]]</f>
        <v>80</v>
      </c>
      <c r="Z2009" s="6">
        <f>ROUNDDOWN(Tabella1[[#This Row],[DIFFERENZA EFFETTIVA - SCARTI]]/Tabella1[[#This Row],[TEMPO EFFETTIVO]]*60,0)</f>
        <v>427</v>
      </c>
    </row>
    <row r="2010" spans="1:27" x14ac:dyDescent="0.25">
      <c r="A2010" s="1">
        <v>44881</v>
      </c>
      <c r="B2010">
        <v>31</v>
      </c>
      <c r="C2010" s="6" t="str">
        <f>VLOOKUP(Tabella1[[#This Row],[COD. OPERATORE]],Tabella3[],2,FALSE)</f>
        <v>MARISTELLA</v>
      </c>
      <c r="D2010" t="s">
        <v>16</v>
      </c>
      <c r="E2010" t="s">
        <v>17</v>
      </c>
      <c r="F2010">
        <v>8</v>
      </c>
      <c r="G2010" s="6" t="str">
        <f>VLOOKUP(Tabella1[[#This Row],[COD. MACCHINA]],Tabella35[],2,FALSE)</f>
        <v>MONTAGGIO RUOTE</v>
      </c>
      <c r="H2010">
        <v>0</v>
      </c>
      <c r="I2010">
        <v>430</v>
      </c>
      <c r="J2010" s="6">
        <f>Tabella1[[#This Row],[ASS. FINALI]]-Tabella1[[#This Row],[ASS.INIZIALI]]</f>
        <v>430</v>
      </c>
      <c r="K2010" t="s">
        <v>20</v>
      </c>
      <c r="M2010" s="6">
        <f>ROUNDDOWN(IF(Tabella1[[#This Row],[DOPPIO OPERATORE '[SI/NO']]]="SI",Tabella1[[#This Row],[DIFFERENZA]]/2,Tabella1[[#This Row],[DIFFERENZA]]),0)</f>
        <v>430</v>
      </c>
      <c r="O2010" s="6">
        <f>Tabella1[[#This Row],[DIFFERENZA EFFETTIVA SE DOPPIO OPERATORE]]-Tabella1[[#This Row],[SCARTI]]</f>
        <v>430</v>
      </c>
      <c r="P2010" s="4">
        <v>0.33333333333333331</v>
      </c>
      <c r="Q2010" s="4">
        <v>0.37152777777777773</v>
      </c>
      <c r="R2010" s="5">
        <f>Tabella1[[#This Row],[ORA FINE MATTINA]]-Tabella1[[#This Row],[ORA INIZIO MATTINA]]</f>
        <v>3.819444444444442E-2</v>
      </c>
      <c r="S2010" s="4"/>
      <c r="T2010" s="4"/>
      <c r="U2010" s="5">
        <f>Tabella1[[#This Row],[ORA FINE POMERIGGIO]]-Tabella1[[#This Row],[ORA INIZIO POMERIGGIO]]</f>
        <v>0</v>
      </c>
      <c r="V2010" s="5">
        <f>Tabella1[[#This Row],[TOT. TEMPO POMERIGGIO]]+Tabella1[[#This Row],[TOT. TEMPO MATTINA]]</f>
        <v>3.819444444444442E-2</v>
      </c>
      <c r="W2010" s="7">
        <f>((HOUR(Tabella1[[#This Row],[TOT. ORE]])*60)+MINUTE(Tabella1[[#This Row],[TOT. ORE]]))</f>
        <v>55</v>
      </c>
      <c r="Y2010" s="6">
        <f>Tabella1[[#This Row],[TOT. MINUTI]]-Tabella1[[#This Row],[FERMO MACCHINA]]</f>
        <v>55</v>
      </c>
      <c r="Z2010" s="6">
        <f>ROUNDDOWN(Tabella1[[#This Row],[DIFFERENZA EFFETTIVA - SCARTI]]/Tabella1[[#This Row],[TEMPO EFFETTIVO]]*60,0)</f>
        <v>469</v>
      </c>
    </row>
    <row r="2011" spans="1:27" x14ac:dyDescent="0.25">
      <c r="A2011" s="1">
        <v>44881</v>
      </c>
      <c r="B2011">
        <v>31</v>
      </c>
      <c r="C2011" s="6" t="str">
        <f>VLOOKUP(Tabella1[[#This Row],[COD. OPERATORE]],Tabella3[],2,FALSE)</f>
        <v>MARISTELLA</v>
      </c>
      <c r="D2011" t="s">
        <v>16</v>
      </c>
      <c r="E2011" t="s">
        <v>62</v>
      </c>
      <c r="F2011">
        <v>9</v>
      </c>
      <c r="G2011" s="6" t="str">
        <f>VLOOKUP(Tabella1[[#This Row],[COD. MACCHINA]],Tabella35[],2,FALSE)</f>
        <v>MONTAGGIO ANELLINI</v>
      </c>
      <c r="H2011">
        <v>0</v>
      </c>
      <c r="I2011">
        <v>1000</v>
      </c>
      <c r="J2011" s="6">
        <f>Tabella1[[#This Row],[ASS. FINALI]]-Tabella1[[#This Row],[ASS.INIZIALI]]</f>
        <v>1000</v>
      </c>
      <c r="K2011" t="s">
        <v>20</v>
      </c>
      <c r="M2011" s="6">
        <f>ROUNDDOWN(IF(Tabella1[[#This Row],[DOPPIO OPERATORE '[SI/NO']]]="SI",Tabella1[[#This Row],[DIFFERENZA]]/2,Tabella1[[#This Row],[DIFFERENZA]]),0)</f>
        <v>1000</v>
      </c>
      <c r="O2011" s="6">
        <f>Tabella1[[#This Row],[DIFFERENZA EFFETTIVA SE DOPPIO OPERATORE]]-Tabella1[[#This Row],[SCARTI]]</f>
        <v>1000</v>
      </c>
      <c r="P2011" s="4">
        <v>0.37152777777777773</v>
      </c>
      <c r="Q2011" s="4">
        <v>0.41666666666666669</v>
      </c>
      <c r="R2011" s="5">
        <f>Tabella1[[#This Row],[ORA FINE MATTINA]]-Tabella1[[#This Row],[ORA INIZIO MATTINA]]</f>
        <v>4.5138888888888951E-2</v>
      </c>
      <c r="S2011" s="4"/>
      <c r="T2011" s="4"/>
      <c r="U2011" s="5">
        <f>Tabella1[[#This Row],[ORA FINE POMERIGGIO]]-Tabella1[[#This Row],[ORA INIZIO POMERIGGIO]]</f>
        <v>0</v>
      </c>
      <c r="V2011" s="5">
        <f>Tabella1[[#This Row],[TOT. TEMPO POMERIGGIO]]+Tabella1[[#This Row],[TOT. TEMPO MATTINA]]</f>
        <v>4.5138888888888951E-2</v>
      </c>
      <c r="W2011" s="7">
        <f>((HOUR(Tabella1[[#This Row],[TOT. ORE]])*60)+MINUTE(Tabella1[[#This Row],[TOT. ORE]]))</f>
        <v>65</v>
      </c>
      <c r="Y2011" s="6">
        <f>Tabella1[[#This Row],[TOT. MINUTI]]-Tabella1[[#This Row],[FERMO MACCHINA]]</f>
        <v>65</v>
      </c>
      <c r="Z2011" s="6">
        <f>ROUNDDOWN(Tabella1[[#This Row],[DIFFERENZA EFFETTIVA - SCARTI]]/Tabella1[[#This Row],[TEMPO EFFETTIVO]]*60,0)</f>
        <v>923</v>
      </c>
    </row>
    <row r="2012" spans="1:27" x14ac:dyDescent="0.25">
      <c r="A2012" s="1">
        <v>44881</v>
      </c>
      <c r="B2012">
        <v>31</v>
      </c>
      <c r="C2012" s="6" t="str">
        <f>VLOOKUP(Tabella1[[#This Row],[COD. OPERATORE]],Tabella3[],2,FALSE)</f>
        <v>MARISTELLA</v>
      </c>
      <c r="D2012" t="s">
        <v>16</v>
      </c>
      <c r="E2012" t="s">
        <v>17</v>
      </c>
      <c r="F2012">
        <v>8</v>
      </c>
      <c r="G2012" s="6" t="str">
        <f>VLOOKUP(Tabella1[[#This Row],[COD. MACCHINA]],Tabella35[],2,FALSE)</f>
        <v>MONTAGGIO RUOTE</v>
      </c>
      <c r="H2012">
        <v>0</v>
      </c>
      <c r="I2012">
        <v>1750</v>
      </c>
      <c r="J2012" s="6">
        <f>Tabella1[[#This Row],[ASS. FINALI]]-Tabella1[[#This Row],[ASS.INIZIALI]]</f>
        <v>1750</v>
      </c>
      <c r="K2012" t="s">
        <v>20</v>
      </c>
      <c r="M2012" s="6">
        <f>ROUNDDOWN(IF(Tabella1[[#This Row],[DOPPIO OPERATORE '[SI/NO']]]="SI",Tabella1[[#This Row],[DIFFERENZA]]/2,Tabella1[[#This Row],[DIFFERENZA]]),0)</f>
        <v>1750</v>
      </c>
      <c r="O2012" s="6">
        <f>Tabella1[[#This Row],[DIFFERENZA EFFETTIVA SE DOPPIO OPERATORE]]-Tabella1[[#This Row],[SCARTI]]</f>
        <v>1750</v>
      </c>
      <c r="P2012" s="4">
        <v>0.41666666666666669</v>
      </c>
      <c r="Q2012" s="4">
        <v>0.5</v>
      </c>
      <c r="R2012" s="5">
        <f>Tabella1[[#This Row],[ORA FINE MATTINA]]-Tabella1[[#This Row],[ORA INIZIO MATTINA]]</f>
        <v>8.3333333333333315E-2</v>
      </c>
      <c r="S2012" s="4">
        <v>0.5625</v>
      </c>
      <c r="T2012" s="4">
        <v>0.65972222222222221</v>
      </c>
      <c r="U2012" s="5">
        <f>Tabella1[[#This Row],[ORA FINE POMERIGGIO]]-Tabella1[[#This Row],[ORA INIZIO POMERIGGIO]]</f>
        <v>9.722222222222221E-2</v>
      </c>
      <c r="V2012" s="5">
        <f>Tabella1[[#This Row],[TOT. TEMPO POMERIGGIO]]+Tabella1[[#This Row],[TOT. TEMPO MATTINA]]</f>
        <v>0.18055555555555552</v>
      </c>
      <c r="W2012" s="7">
        <f>((HOUR(Tabella1[[#This Row],[TOT. ORE]])*60)+MINUTE(Tabella1[[#This Row],[TOT. ORE]]))</f>
        <v>260</v>
      </c>
      <c r="Y2012" s="6">
        <f>Tabella1[[#This Row],[TOT. MINUTI]]-Tabella1[[#This Row],[FERMO MACCHINA]]</f>
        <v>260</v>
      </c>
      <c r="Z2012" s="6">
        <f>ROUNDDOWN(Tabella1[[#This Row],[DIFFERENZA EFFETTIVA - SCARTI]]/Tabella1[[#This Row],[TEMPO EFFETTIVO]]*60,0)</f>
        <v>403</v>
      </c>
    </row>
    <row r="2013" spans="1:27" x14ac:dyDescent="0.25">
      <c r="A2013" s="1">
        <v>44881</v>
      </c>
      <c r="B2013">
        <v>31</v>
      </c>
      <c r="C2013" s="6" t="str">
        <f>VLOOKUP(Tabella1[[#This Row],[COD. OPERATORE]],Tabella3[],2,FALSE)</f>
        <v>MARISTELLA</v>
      </c>
      <c r="D2013" t="s">
        <v>16</v>
      </c>
      <c r="E2013" t="s">
        <v>62</v>
      </c>
      <c r="F2013">
        <v>9</v>
      </c>
      <c r="G2013" s="6" t="str">
        <f>VLOOKUP(Tabella1[[#This Row],[COD. MACCHINA]],Tabella35[],2,FALSE)</f>
        <v>MONTAGGIO ANELLINI</v>
      </c>
      <c r="H2013">
        <v>0</v>
      </c>
      <c r="I2013">
        <v>500</v>
      </c>
      <c r="J2013" s="6">
        <f>Tabella1[[#This Row],[ASS. FINALI]]-Tabella1[[#This Row],[ASS.INIZIALI]]</f>
        <v>500</v>
      </c>
      <c r="K2013" t="s">
        <v>20</v>
      </c>
      <c r="M2013" s="6">
        <f>ROUNDDOWN(IF(Tabella1[[#This Row],[DOPPIO OPERATORE '[SI/NO']]]="SI",Tabella1[[#This Row],[DIFFERENZA]]/2,Tabella1[[#This Row],[DIFFERENZA]]),0)</f>
        <v>500</v>
      </c>
      <c r="O2013" s="6">
        <f>Tabella1[[#This Row],[DIFFERENZA EFFETTIVA SE DOPPIO OPERATORE]]-Tabella1[[#This Row],[SCARTI]]</f>
        <v>500</v>
      </c>
      <c r="P2013" s="4">
        <v>0.65972222222222221</v>
      </c>
      <c r="Q2013" s="4">
        <v>0.68055555555555547</v>
      </c>
      <c r="R2013" s="5">
        <f>Tabella1[[#This Row],[ORA FINE MATTINA]]-Tabella1[[#This Row],[ORA INIZIO MATTINA]]</f>
        <v>2.0833333333333259E-2</v>
      </c>
      <c r="S2013" s="4"/>
      <c r="T2013" s="4"/>
      <c r="U2013" s="5">
        <f>Tabella1[[#This Row],[ORA FINE POMERIGGIO]]-Tabella1[[#This Row],[ORA INIZIO POMERIGGIO]]</f>
        <v>0</v>
      </c>
      <c r="V2013" s="5">
        <f>Tabella1[[#This Row],[TOT. TEMPO POMERIGGIO]]+Tabella1[[#This Row],[TOT. TEMPO MATTINA]]</f>
        <v>2.0833333333333259E-2</v>
      </c>
      <c r="W2013" s="7">
        <f>((HOUR(Tabella1[[#This Row],[TOT. ORE]])*60)+MINUTE(Tabella1[[#This Row],[TOT. ORE]]))</f>
        <v>30</v>
      </c>
      <c r="Y2013" s="6">
        <f>Tabella1[[#This Row],[TOT. MINUTI]]-Tabella1[[#This Row],[FERMO MACCHINA]]</f>
        <v>30</v>
      </c>
      <c r="Z2013" s="6">
        <f>ROUNDDOWN(Tabella1[[#This Row],[DIFFERENZA EFFETTIVA - SCARTI]]/Tabella1[[#This Row],[TEMPO EFFETTIVO]]*60,0)</f>
        <v>1000</v>
      </c>
    </row>
    <row r="2014" spans="1:27" x14ac:dyDescent="0.25">
      <c r="A2014" s="1">
        <v>44881</v>
      </c>
      <c r="B2014">
        <v>31</v>
      </c>
      <c r="C2014" s="6" t="str">
        <f>VLOOKUP(Tabella1[[#This Row],[COD. OPERATORE]],Tabella3[],2,FALSE)</f>
        <v>MARISTELLA</v>
      </c>
      <c r="D2014" t="s">
        <v>16</v>
      </c>
      <c r="E2014" t="s">
        <v>17</v>
      </c>
      <c r="F2014">
        <v>8</v>
      </c>
      <c r="G2014" s="6" t="str">
        <f>VLOOKUP(Tabella1[[#This Row],[COD. MACCHINA]],Tabella35[],2,FALSE)</f>
        <v>MONTAGGIO RUOTE</v>
      </c>
      <c r="H2014">
        <v>0</v>
      </c>
      <c r="I2014">
        <v>450</v>
      </c>
      <c r="J2014" s="6">
        <f>Tabella1[[#This Row],[ASS. FINALI]]-Tabella1[[#This Row],[ASS.INIZIALI]]</f>
        <v>450</v>
      </c>
      <c r="K2014" t="s">
        <v>20</v>
      </c>
      <c r="M2014" s="6">
        <f>ROUNDDOWN(IF(Tabella1[[#This Row],[DOPPIO OPERATORE '[SI/NO']]]="SI",Tabella1[[#This Row],[DIFFERENZA]]/2,Tabella1[[#This Row],[DIFFERENZA]]),0)</f>
        <v>450</v>
      </c>
      <c r="O2014" s="6">
        <f>Tabella1[[#This Row],[DIFFERENZA EFFETTIVA SE DOPPIO OPERATORE]]-Tabella1[[#This Row],[SCARTI]]</f>
        <v>450</v>
      </c>
      <c r="P2014" s="4">
        <v>0.68055555555555547</v>
      </c>
      <c r="Q2014" s="4">
        <v>0.72916666666666663</v>
      </c>
      <c r="R2014" s="5">
        <f>Tabella1[[#This Row],[ORA FINE MATTINA]]-Tabella1[[#This Row],[ORA INIZIO MATTINA]]</f>
        <v>4.861111111111116E-2</v>
      </c>
      <c r="S2014" s="4"/>
      <c r="T2014" s="4"/>
      <c r="U2014" s="5">
        <f>Tabella1[[#This Row],[ORA FINE POMERIGGIO]]-Tabella1[[#This Row],[ORA INIZIO POMERIGGIO]]</f>
        <v>0</v>
      </c>
      <c r="V2014" s="5">
        <f>Tabella1[[#This Row],[TOT. TEMPO POMERIGGIO]]+Tabella1[[#This Row],[TOT. TEMPO MATTINA]]</f>
        <v>4.861111111111116E-2</v>
      </c>
      <c r="W2014" s="7">
        <f>((HOUR(Tabella1[[#This Row],[TOT. ORE]])*60)+MINUTE(Tabella1[[#This Row],[TOT. ORE]]))</f>
        <v>70</v>
      </c>
      <c r="Y2014" s="6">
        <f>Tabella1[[#This Row],[TOT. MINUTI]]-Tabella1[[#This Row],[FERMO MACCHINA]]</f>
        <v>70</v>
      </c>
      <c r="Z2014" s="6">
        <f>ROUNDDOWN(Tabella1[[#This Row],[DIFFERENZA EFFETTIVA - SCARTI]]/Tabella1[[#This Row],[TEMPO EFFETTIVO]]*60,0)</f>
        <v>385</v>
      </c>
    </row>
    <row r="2015" spans="1:27" x14ac:dyDescent="0.25">
      <c r="A2015" s="1">
        <v>44882</v>
      </c>
      <c r="B2015">
        <v>31</v>
      </c>
      <c r="C2015" s="6" t="str">
        <f>VLOOKUP(Tabella1[[#This Row],[COD. OPERATORE]],Tabella3[],2,FALSE)</f>
        <v>MARISTELLA</v>
      </c>
      <c r="D2015" t="s">
        <v>16</v>
      </c>
      <c r="E2015" t="s">
        <v>26</v>
      </c>
      <c r="F2015">
        <v>8</v>
      </c>
      <c r="G2015" s="6" t="str">
        <f>VLOOKUP(Tabella1[[#This Row],[COD. MACCHINA]],Tabella35[],2,FALSE)</f>
        <v>MONTAGGIO RUOTE</v>
      </c>
      <c r="H2015">
        <v>0</v>
      </c>
      <c r="I2015">
        <v>550</v>
      </c>
      <c r="J2015" s="6">
        <f>Tabella1[[#This Row],[ASS. FINALI]]-Tabella1[[#This Row],[ASS.INIZIALI]]</f>
        <v>550</v>
      </c>
      <c r="K2015" t="s">
        <v>20</v>
      </c>
      <c r="M2015" s="6">
        <f>ROUNDDOWN(IF(Tabella1[[#This Row],[DOPPIO OPERATORE '[SI/NO']]]="SI",Tabella1[[#This Row],[DIFFERENZA]]/2,Tabella1[[#This Row],[DIFFERENZA]]),0)</f>
        <v>550</v>
      </c>
      <c r="O2015" s="6">
        <f>Tabella1[[#This Row],[DIFFERENZA EFFETTIVA SE DOPPIO OPERATORE]]-Tabella1[[#This Row],[SCARTI]]</f>
        <v>550</v>
      </c>
      <c r="P2015" s="4">
        <v>0.33333333333333331</v>
      </c>
      <c r="Q2015" s="4">
        <v>0.3888888888888889</v>
      </c>
      <c r="R2015" s="5">
        <f>Tabella1[[#This Row],[ORA FINE MATTINA]]-Tabella1[[#This Row],[ORA INIZIO MATTINA]]</f>
        <v>5.555555555555558E-2</v>
      </c>
      <c r="S2015" s="4"/>
      <c r="T2015" s="4"/>
      <c r="U2015" s="5">
        <f>Tabella1[[#This Row],[ORA FINE POMERIGGIO]]-Tabella1[[#This Row],[ORA INIZIO POMERIGGIO]]</f>
        <v>0</v>
      </c>
      <c r="V2015" s="5">
        <f>Tabella1[[#This Row],[TOT. TEMPO POMERIGGIO]]+Tabella1[[#This Row],[TOT. TEMPO MATTINA]]</f>
        <v>5.555555555555558E-2</v>
      </c>
      <c r="W2015" s="7">
        <f>((HOUR(Tabella1[[#This Row],[TOT. ORE]])*60)+MINUTE(Tabella1[[#This Row],[TOT. ORE]]))</f>
        <v>80</v>
      </c>
      <c r="Y2015" s="6">
        <f>Tabella1[[#This Row],[TOT. MINUTI]]-Tabella1[[#This Row],[FERMO MACCHINA]]</f>
        <v>80</v>
      </c>
      <c r="Z2015" s="6">
        <f>ROUNDDOWN(Tabella1[[#This Row],[DIFFERENZA EFFETTIVA - SCARTI]]/Tabella1[[#This Row],[TEMPO EFFETTIVO]]*60,0)</f>
        <v>412</v>
      </c>
    </row>
    <row r="2016" spans="1:27" x14ac:dyDescent="0.25">
      <c r="A2016" s="1">
        <v>44882</v>
      </c>
      <c r="B2016">
        <v>31</v>
      </c>
      <c r="C2016" s="6" t="str">
        <f>VLOOKUP(Tabella1[[#This Row],[COD. OPERATORE]],Tabella3[],2,FALSE)</f>
        <v>MARISTELLA</v>
      </c>
      <c r="D2016" t="s">
        <v>16</v>
      </c>
      <c r="E2016" t="s">
        <v>62</v>
      </c>
      <c r="F2016">
        <v>9</v>
      </c>
      <c r="G2016" s="6" t="str">
        <f>VLOOKUP(Tabella1[[#This Row],[COD. MACCHINA]],Tabella35[],2,FALSE)</f>
        <v>MONTAGGIO ANELLINI</v>
      </c>
      <c r="H2016">
        <v>0</v>
      </c>
      <c r="I2016">
        <v>500</v>
      </c>
      <c r="J2016" s="6">
        <f>Tabella1[[#This Row],[ASS. FINALI]]-Tabella1[[#This Row],[ASS.INIZIALI]]</f>
        <v>500</v>
      </c>
      <c r="K2016" t="s">
        <v>20</v>
      </c>
      <c r="M2016" s="6">
        <f>ROUNDDOWN(IF(Tabella1[[#This Row],[DOPPIO OPERATORE '[SI/NO']]]="SI",Tabella1[[#This Row],[DIFFERENZA]]/2,Tabella1[[#This Row],[DIFFERENZA]]),0)</f>
        <v>500</v>
      </c>
      <c r="O2016" s="6">
        <f>Tabella1[[#This Row],[DIFFERENZA EFFETTIVA SE DOPPIO OPERATORE]]-Tabella1[[#This Row],[SCARTI]]</f>
        <v>500</v>
      </c>
      <c r="P2016" s="4">
        <v>0.3888888888888889</v>
      </c>
      <c r="Q2016" s="4">
        <v>0.40972222222222227</v>
      </c>
      <c r="R2016" s="5">
        <f>Tabella1[[#This Row],[ORA FINE MATTINA]]-Tabella1[[#This Row],[ORA INIZIO MATTINA]]</f>
        <v>2.083333333333337E-2</v>
      </c>
      <c r="S2016" s="4"/>
      <c r="T2016" s="4"/>
      <c r="U2016" s="5">
        <f>Tabella1[[#This Row],[ORA FINE POMERIGGIO]]-Tabella1[[#This Row],[ORA INIZIO POMERIGGIO]]</f>
        <v>0</v>
      </c>
      <c r="V2016" s="5">
        <f>Tabella1[[#This Row],[TOT. TEMPO POMERIGGIO]]+Tabella1[[#This Row],[TOT. TEMPO MATTINA]]</f>
        <v>2.083333333333337E-2</v>
      </c>
      <c r="W2016" s="7">
        <f>((HOUR(Tabella1[[#This Row],[TOT. ORE]])*60)+MINUTE(Tabella1[[#This Row],[TOT. ORE]]))</f>
        <v>30</v>
      </c>
      <c r="Y2016" s="6">
        <f>Tabella1[[#This Row],[TOT. MINUTI]]-Tabella1[[#This Row],[FERMO MACCHINA]]</f>
        <v>30</v>
      </c>
      <c r="Z2016" s="6">
        <f>ROUNDDOWN(Tabella1[[#This Row],[DIFFERENZA EFFETTIVA - SCARTI]]/Tabella1[[#This Row],[TEMPO EFFETTIVO]]*60,0)</f>
        <v>1000</v>
      </c>
    </row>
    <row r="2017" spans="1:27" x14ac:dyDescent="0.25">
      <c r="A2017" s="1">
        <v>44880</v>
      </c>
      <c r="B2017">
        <v>2</v>
      </c>
      <c r="C2017" s="6" t="str">
        <f>VLOOKUP(Tabella1[[#This Row],[COD. OPERATORE]],Tabella3[],2,FALSE)</f>
        <v>DAVIDE</v>
      </c>
      <c r="D2017" t="s">
        <v>56</v>
      </c>
      <c r="E2017" t="s">
        <v>73</v>
      </c>
      <c r="F2017" t="s">
        <v>64</v>
      </c>
      <c r="G2017" s="6" t="str">
        <f>VLOOKUP(Tabella1[[#This Row],[COD. MACCHINA]],Tabella35[],2,FALSE)</f>
        <v>MANUALE</v>
      </c>
      <c r="H2017">
        <v>1500</v>
      </c>
      <c r="I2017">
        <v>1750</v>
      </c>
      <c r="J2017" s="6">
        <f>Tabella1[[#This Row],[ASS. FINALI]]-Tabella1[[#This Row],[ASS.INIZIALI]]</f>
        <v>250</v>
      </c>
      <c r="K2017" t="s">
        <v>20</v>
      </c>
      <c r="M2017" s="6">
        <f>ROUNDDOWN(IF(Tabella1[[#This Row],[DOPPIO OPERATORE '[SI/NO']]]="SI",Tabella1[[#This Row],[DIFFERENZA]]/2,Tabella1[[#This Row],[DIFFERENZA]]),0)</f>
        <v>250</v>
      </c>
      <c r="O2017" s="6">
        <f>Tabella1[[#This Row],[DIFFERENZA EFFETTIVA SE DOPPIO OPERATORE]]-Tabella1[[#This Row],[SCARTI]]</f>
        <v>250</v>
      </c>
      <c r="P2017" s="4">
        <v>0.625</v>
      </c>
      <c r="Q2017" s="4">
        <v>0.69791666666666663</v>
      </c>
      <c r="R2017" s="5">
        <f>Tabella1[[#This Row],[ORA FINE MATTINA]]-Tabella1[[#This Row],[ORA INIZIO MATTINA]]</f>
        <v>7.291666666666663E-2</v>
      </c>
      <c r="S2017" s="4"/>
      <c r="T2017" s="4"/>
      <c r="U2017" s="5">
        <f>Tabella1[[#This Row],[ORA FINE POMERIGGIO]]-Tabella1[[#This Row],[ORA INIZIO POMERIGGIO]]</f>
        <v>0</v>
      </c>
      <c r="V2017" s="5">
        <f>Tabella1[[#This Row],[TOT. TEMPO POMERIGGIO]]+Tabella1[[#This Row],[TOT. TEMPO MATTINA]]</f>
        <v>7.291666666666663E-2</v>
      </c>
      <c r="W2017" s="7">
        <f>((HOUR(Tabella1[[#This Row],[TOT. ORE]])*60)+MINUTE(Tabella1[[#This Row],[TOT. ORE]]))</f>
        <v>105</v>
      </c>
      <c r="Y2017" s="6">
        <f>Tabella1[[#This Row],[TOT. MINUTI]]-Tabella1[[#This Row],[FERMO MACCHINA]]</f>
        <v>105</v>
      </c>
      <c r="Z2017" s="6">
        <f>ROUNDDOWN(Tabella1[[#This Row],[DIFFERENZA EFFETTIVA - SCARTI]]/Tabella1[[#This Row],[TEMPO EFFETTIVO]]*60,0)</f>
        <v>142</v>
      </c>
    </row>
    <row r="2018" spans="1:27" x14ac:dyDescent="0.25">
      <c r="A2018" s="1">
        <v>44880</v>
      </c>
      <c r="B2018">
        <v>2</v>
      </c>
      <c r="C2018" s="6" t="str">
        <f>VLOOKUP(Tabella1[[#This Row],[COD. OPERATORE]],Tabella3[],2,FALSE)</f>
        <v>DAVIDE</v>
      </c>
      <c r="D2018" t="s">
        <v>56</v>
      </c>
      <c r="E2018" t="s">
        <v>593</v>
      </c>
      <c r="F2018" t="s">
        <v>64</v>
      </c>
      <c r="G2018" s="6" t="str">
        <f>VLOOKUP(Tabella1[[#This Row],[COD. MACCHINA]],Tabella35[],2,FALSE)</f>
        <v>MANUALE</v>
      </c>
      <c r="H2018">
        <v>0</v>
      </c>
      <c r="I2018">
        <v>300</v>
      </c>
      <c r="J2018" s="6">
        <f>Tabella1[[#This Row],[ASS. FINALI]]-Tabella1[[#This Row],[ASS.INIZIALI]]</f>
        <v>300</v>
      </c>
      <c r="K2018" t="s">
        <v>20</v>
      </c>
      <c r="M2018" s="6">
        <f>ROUNDDOWN(IF(Tabella1[[#This Row],[DOPPIO OPERATORE '[SI/NO']]]="SI",Tabella1[[#This Row],[DIFFERENZA]]/2,Tabella1[[#This Row],[DIFFERENZA]]),0)</f>
        <v>300</v>
      </c>
      <c r="O2018" s="6">
        <f>Tabella1[[#This Row],[DIFFERENZA EFFETTIVA SE DOPPIO OPERATORE]]-Tabella1[[#This Row],[SCARTI]]</f>
        <v>300</v>
      </c>
      <c r="P2018" s="4">
        <v>0.33333333333333331</v>
      </c>
      <c r="Q2018" s="4">
        <v>0.5</v>
      </c>
      <c r="R2018" s="5">
        <f>Tabella1[[#This Row],[ORA FINE MATTINA]]-Tabella1[[#This Row],[ORA INIZIO MATTINA]]</f>
        <v>0.16666666666666669</v>
      </c>
      <c r="S2018" s="4"/>
      <c r="T2018" s="4"/>
      <c r="U2018" s="5">
        <f>Tabella1[[#This Row],[ORA FINE POMERIGGIO]]-Tabella1[[#This Row],[ORA INIZIO POMERIGGIO]]</f>
        <v>0</v>
      </c>
      <c r="V2018" s="5">
        <f>Tabella1[[#This Row],[TOT. TEMPO POMERIGGIO]]+Tabella1[[#This Row],[TOT. TEMPO MATTINA]]</f>
        <v>0.16666666666666669</v>
      </c>
      <c r="W2018" s="7">
        <f>((HOUR(Tabella1[[#This Row],[TOT. ORE]])*60)+MINUTE(Tabella1[[#This Row],[TOT. ORE]]))</f>
        <v>240</v>
      </c>
      <c r="Y2018" s="6">
        <f>Tabella1[[#This Row],[TOT. MINUTI]]-Tabella1[[#This Row],[FERMO MACCHINA]]</f>
        <v>240</v>
      </c>
      <c r="Z2018" s="6">
        <f>ROUNDDOWN(Tabella1[[#This Row],[DIFFERENZA EFFETTIVA - SCARTI]]/Tabella1[[#This Row],[TEMPO EFFETTIVO]]*60,0)</f>
        <v>75</v>
      </c>
      <c r="AA2018" t="s">
        <v>242</v>
      </c>
    </row>
    <row r="2019" spans="1:27" x14ac:dyDescent="0.25">
      <c r="A2019" s="1">
        <v>44881</v>
      </c>
      <c r="B2019">
        <v>2</v>
      </c>
      <c r="C2019" s="6" t="str">
        <f>VLOOKUP(Tabella1[[#This Row],[COD. OPERATORE]],Tabella3[],2,FALSE)</f>
        <v>DAVIDE</v>
      </c>
      <c r="D2019" t="s">
        <v>56</v>
      </c>
      <c r="E2019" t="s">
        <v>261</v>
      </c>
      <c r="F2019">
        <v>12</v>
      </c>
      <c r="G2019" s="6" t="str">
        <f>VLOOKUP(Tabella1[[#This Row],[COD. MACCHINA]],Tabella35[],2,FALSE)</f>
        <v>FRESA matr.550/6</v>
      </c>
      <c r="H2019">
        <v>3963</v>
      </c>
      <c r="I2019">
        <v>5740</v>
      </c>
      <c r="J2019" s="6">
        <f>Tabella1[[#This Row],[ASS. FINALI]]-Tabella1[[#This Row],[ASS.INIZIALI]]</f>
        <v>1777</v>
      </c>
      <c r="K2019" t="s">
        <v>20</v>
      </c>
      <c r="M2019" s="6">
        <f>ROUNDDOWN(IF(Tabella1[[#This Row],[DOPPIO OPERATORE '[SI/NO']]]="SI",Tabella1[[#This Row],[DIFFERENZA]]/2,Tabella1[[#This Row],[DIFFERENZA]]),0)</f>
        <v>1777</v>
      </c>
      <c r="O2019" s="6">
        <f>Tabella1[[#This Row],[DIFFERENZA EFFETTIVA SE DOPPIO OPERATORE]]-Tabella1[[#This Row],[SCARTI]]</f>
        <v>1777</v>
      </c>
      <c r="P2019" s="4">
        <v>0.33333333333333331</v>
      </c>
      <c r="Q2019" s="4">
        <v>0.5</v>
      </c>
      <c r="R2019" s="5">
        <f>Tabella1[[#This Row],[ORA FINE MATTINA]]-Tabella1[[#This Row],[ORA INIZIO MATTINA]]</f>
        <v>0.16666666666666669</v>
      </c>
      <c r="S2019" s="4"/>
      <c r="T2019" s="4"/>
      <c r="U2019" s="5">
        <f>Tabella1[[#This Row],[ORA FINE POMERIGGIO]]-Tabella1[[#This Row],[ORA INIZIO POMERIGGIO]]</f>
        <v>0</v>
      </c>
      <c r="V2019" s="5">
        <f>Tabella1[[#This Row],[TOT. TEMPO POMERIGGIO]]+Tabella1[[#This Row],[TOT. TEMPO MATTINA]]</f>
        <v>0.16666666666666669</v>
      </c>
      <c r="W2019" s="7">
        <f>((HOUR(Tabella1[[#This Row],[TOT. ORE]])*60)+MINUTE(Tabella1[[#This Row],[TOT. ORE]]))</f>
        <v>240</v>
      </c>
      <c r="Y2019" s="6">
        <f>Tabella1[[#This Row],[TOT. MINUTI]]-Tabella1[[#This Row],[FERMO MACCHINA]]</f>
        <v>240</v>
      </c>
      <c r="Z2019" s="6">
        <f>ROUNDDOWN(Tabella1[[#This Row],[DIFFERENZA EFFETTIVA - SCARTI]]/Tabella1[[#This Row],[TEMPO EFFETTIVO]]*60,0)</f>
        <v>444</v>
      </c>
    </row>
    <row r="2020" spans="1:27" x14ac:dyDescent="0.25">
      <c r="A2020" s="1">
        <v>44881</v>
      </c>
      <c r="B2020">
        <v>2</v>
      </c>
      <c r="C2020" s="6" t="str">
        <f>VLOOKUP(Tabella1[[#This Row],[COD. OPERATORE]],Tabella3[],2,FALSE)</f>
        <v>DAVIDE</v>
      </c>
      <c r="D2020" t="s">
        <v>56</v>
      </c>
      <c r="E2020" t="s">
        <v>71</v>
      </c>
      <c r="F2020" t="s">
        <v>64</v>
      </c>
      <c r="G2020" s="6" t="str">
        <f>VLOOKUP(Tabella1[[#This Row],[COD. MACCHINA]],Tabella35[],2,FALSE)</f>
        <v>MANUALE</v>
      </c>
      <c r="H2020">
        <v>141</v>
      </c>
      <c r="I2020">
        <v>370</v>
      </c>
      <c r="J2020" s="6">
        <f>Tabella1[[#This Row],[ASS. FINALI]]-Tabella1[[#This Row],[ASS.INIZIALI]]</f>
        <v>229</v>
      </c>
      <c r="K2020" t="s">
        <v>20</v>
      </c>
      <c r="M2020" s="6">
        <f>ROUNDDOWN(IF(Tabella1[[#This Row],[DOPPIO OPERATORE '[SI/NO']]]="SI",Tabella1[[#This Row],[DIFFERENZA]]/2,Tabella1[[#This Row],[DIFFERENZA]]),0)</f>
        <v>229</v>
      </c>
      <c r="O2020" s="6">
        <f>Tabella1[[#This Row],[DIFFERENZA EFFETTIVA SE DOPPIO OPERATORE]]-Tabella1[[#This Row],[SCARTI]]</f>
        <v>229</v>
      </c>
      <c r="P2020" s="4">
        <v>0.58333333333333337</v>
      </c>
      <c r="Q2020" s="4">
        <v>0.6875</v>
      </c>
      <c r="R2020" s="5">
        <f>Tabella1[[#This Row],[ORA FINE MATTINA]]-Tabella1[[#This Row],[ORA INIZIO MATTINA]]</f>
        <v>0.10416666666666663</v>
      </c>
      <c r="S2020" s="4"/>
      <c r="T2020" s="4"/>
      <c r="U2020" s="5">
        <f>Tabella1[[#This Row],[ORA FINE POMERIGGIO]]-Tabella1[[#This Row],[ORA INIZIO POMERIGGIO]]</f>
        <v>0</v>
      </c>
      <c r="V2020" s="5">
        <f>Tabella1[[#This Row],[TOT. TEMPO POMERIGGIO]]+Tabella1[[#This Row],[TOT. TEMPO MATTINA]]</f>
        <v>0.10416666666666663</v>
      </c>
      <c r="W2020" s="7">
        <f>((HOUR(Tabella1[[#This Row],[TOT. ORE]])*60)+MINUTE(Tabella1[[#This Row],[TOT. ORE]]))</f>
        <v>150</v>
      </c>
      <c r="Y2020" s="6">
        <f>Tabella1[[#This Row],[TOT. MINUTI]]-Tabella1[[#This Row],[FERMO MACCHINA]]</f>
        <v>150</v>
      </c>
      <c r="Z2020" s="6">
        <f>ROUNDDOWN(Tabella1[[#This Row],[DIFFERENZA EFFETTIVA - SCARTI]]/Tabella1[[#This Row],[TEMPO EFFETTIVO]]*60,0)</f>
        <v>91</v>
      </c>
    </row>
    <row r="2021" spans="1:27" x14ac:dyDescent="0.25">
      <c r="A2021" s="1">
        <v>44881</v>
      </c>
      <c r="B2021">
        <v>2</v>
      </c>
      <c r="C2021" s="6" t="str">
        <f>VLOOKUP(Tabella1[[#This Row],[COD. OPERATORE]],Tabella3[],2,FALSE)</f>
        <v>DAVIDE</v>
      </c>
      <c r="D2021" t="s">
        <v>56</v>
      </c>
      <c r="E2021" t="s">
        <v>458</v>
      </c>
      <c r="F2021" t="s">
        <v>64</v>
      </c>
      <c r="G2021" s="6" t="str">
        <f>VLOOKUP(Tabella1[[#This Row],[COD. MACCHINA]],Tabella35[],2,FALSE)</f>
        <v>MANUALE</v>
      </c>
      <c r="H2021">
        <v>0</v>
      </c>
      <c r="I2021">
        <v>75</v>
      </c>
      <c r="J2021" s="6">
        <f>Tabella1[[#This Row],[ASS. FINALI]]-Tabella1[[#This Row],[ASS.INIZIALI]]</f>
        <v>75</v>
      </c>
      <c r="K2021" t="s">
        <v>20</v>
      </c>
      <c r="M2021" s="6">
        <f>ROUNDDOWN(IF(Tabella1[[#This Row],[DOPPIO OPERATORE '[SI/NO']]]="SI",Tabella1[[#This Row],[DIFFERENZA]]/2,Tabella1[[#This Row],[DIFFERENZA]]),0)</f>
        <v>75</v>
      </c>
      <c r="O2021" s="6">
        <f>Tabella1[[#This Row],[DIFFERENZA EFFETTIVA SE DOPPIO OPERATORE]]-Tabella1[[#This Row],[SCARTI]]</f>
        <v>75</v>
      </c>
      <c r="P2021" s="4">
        <v>0.6875</v>
      </c>
      <c r="Q2021" s="4">
        <v>0.70833333333333337</v>
      </c>
      <c r="R2021" s="5">
        <f>Tabella1[[#This Row],[ORA FINE MATTINA]]-Tabella1[[#This Row],[ORA INIZIO MATTINA]]</f>
        <v>2.083333333333337E-2</v>
      </c>
      <c r="S2021" s="4"/>
      <c r="T2021" s="4"/>
      <c r="U2021" s="5">
        <f>Tabella1[[#This Row],[ORA FINE POMERIGGIO]]-Tabella1[[#This Row],[ORA INIZIO POMERIGGIO]]</f>
        <v>0</v>
      </c>
      <c r="V2021" s="5">
        <f>Tabella1[[#This Row],[TOT. TEMPO POMERIGGIO]]+Tabella1[[#This Row],[TOT. TEMPO MATTINA]]</f>
        <v>2.083333333333337E-2</v>
      </c>
      <c r="W2021" s="7">
        <f>((HOUR(Tabella1[[#This Row],[TOT. ORE]])*60)+MINUTE(Tabella1[[#This Row],[TOT. ORE]]))</f>
        <v>30</v>
      </c>
      <c r="Y2021" s="6">
        <f>Tabella1[[#This Row],[TOT. MINUTI]]-Tabella1[[#This Row],[FERMO MACCHINA]]</f>
        <v>30</v>
      </c>
      <c r="Z2021" s="6">
        <f>ROUNDDOWN(Tabella1[[#This Row],[DIFFERENZA EFFETTIVA - SCARTI]]/Tabella1[[#This Row],[TEMPO EFFETTIVO]]*60,0)</f>
        <v>150</v>
      </c>
    </row>
    <row r="2022" spans="1:27" x14ac:dyDescent="0.25">
      <c r="A2022" s="1">
        <v>44881</v>
      </c>
      <c r="B2022">
        <v>2</v>
      </c>
      <c r="C2022" s="6" t="str">
        <f>VLOOKUP(Tabella1[[#This Row],[COD. OPERATORE]],Tabella3[],2,FALSE)</f>
        <v>DAVIDE</v>
      </c>
      <c r="D2022" t="s">
        <v>56</v>
      </c>
      <c r="E2022" t="s">
        <v>458</v>
      </c>
      <c r="F2022" t="s">
        <v>64</v>
      </c>
      <c r="G2022" s="6" t="str">
        <f>VLOOKUP(Tabella1[[#This Row],[COD. MACCHINA]],Tabella35[],2,FALSE)</f>
        <v>MANUALE</v>
      </c>
      <c r="H2022">
        <v>0</v>
      </c>
      <c r="I2022">
        <v>75</v>
      </c>
      <c r="J2022" s="6">
        <f>Tabella1[[#This Row],[ASS. FINALI]]-Tabella1[[#This Row],[ASS.INIZIALI]]</f>
        <v>75</v>
      </c>
      <c r="K2022" t="s">
        <v>20</v>
      </c>
      <c r="M2022" s="6">
        <f>ROUNDDOWN(IF(Tabella1[[#This Row],[DOPPIO OPERATORE '[SI/NO']]]="SI",Tabella1[[#This Row],[DIFFERENZA]]/2,Tabella1[[#This Row],[DIFFERENZA]]),0)</f>
        <v>75</v>
      </c>
      <c r="O2022" s="6">
        <f>Tabella1[[#This Row],[DIFFERENZA EFFETTIVA SE DOPPIO OPERATORE]]-Tabella1[[#This Row],[SCARTI]]</f>
        <v>75</v>
      </c>
      <c r="P2022" s="4">
        <v>0.72916666666666663</v>
      </c>
      <c r="Q2022" s="4">
        <v>0.75</v>
      </c>
      <c r="R2022" s="5">
        <f>Tabella1[[#This Row],[ORA FINE MATTINA]]-Tabella1[[#This Row],[ORA INIZIO MATTINA]]</f>
        <v>2.083333333333337E-2</v>
      </c>
      <c r="S2022" s="4"/>
      <c r="T2022" s="4"/>
      <c r="U2022" s="5">
        <f>Tabella1[[#This Row],[ORA FINE POMERIGGIO]]-Tabella1[[#This Row],[ORA INIZIO POMERIGGIO]]</f>
        <v>0</v>
      </c>
      <c r="V2022" s="5">
        <f>Tabella1[[#This Row],[TOT. TEMPO POMERIGGIO]]+Tabella1[[#This Row],[TOT. TEMPO MATTINA]]</f>
        <v>2.083333333333337E-2</v>
      </c>
      <c r="W2022" s="7">
        <f>((HOUR(Tabella1[[#This Row],[TOT. ORE]])*60)+MINUTE(Tabella1[[#This Row],[TOT. ORE]]))</f>
        <v>30</v>
      </c>
      <c r="Y2022" s="6">
        <f>Tabella1[[#This Row],[TOT. MINUTI]]-Tabella1[[#This Row],[FERMO MACCHINA]]</f>
        <v>30</v>
      </c>
      <c r="Z2022" s="6">
        <f>ROUNDDOWN(Tabella1[[#This Row],[DIFFERENZA EFFETTIVA - SCARTI]]/Tabella1[[#This Row],[TEMPO EFFETTIVO]]*60,0)</f>
        <v>150</v>
      </c>
    </row>
    <row r="2023" spans="1:27" x14ac:dyDescent="0.25">
      <c r="A2023" s="1">
        <v>44882</v>
      </c>
      <c r="B2023">
        <v>2</v>
      </c>
      <c r="C2023" s="6" t="str">
        <f>VLOOKUP(Tabella1[[#This Row],[COD. OPERATORE]],Tabella3[],2,FALSE)</f>
        <v>DAVIDE</v>
      </c>
      <c r="D2023" t="s">
        <v>56</v>
      </c>
      <c r="E2023" t="s">
        <v>261</v>
      </c>
      <c r="F2023">
        <v>12</v>
      </c>
      <c r="G2023" s="6" t="str">
        <f>VLOOKUP(Tabella1[[#This Row],[COD. MACCHINA]],Tabella35[],2,FALSE)</f>
        <v>FRESA matr.550/6</v>
      </c>
      <c r="H2023">
        <v>1740</v>
      </c>
      <c r="I2023">
        <v>3600</v>
      </c>
      <c r="J2023" s="6">
        <f>Tabella1[[#This Row],[ASS. FINALI]]-Tabella1[[#This Row],[ASS.INIZIALI]]</f>
        <v>1860</v>
      </c>
      <c r="K2023" t="s">
        <v>20</v>
      </c>
      <c r="M2023" s="6">
        <f>ROUNDDOWN(IF(Tabella1[[#This Row],[DOPPIO OPERATORE '[SI/NO']]]="SI",Tabella1[[#This Row],[DIFFERENZA]]/2,Tabella1[[#This Row],[DIFFERENZA]]),0)</f>
        <v>1860</v>
      </c>
      <c r="O2023" s="6">
        <f>Tabella1[[#This Row],[DIFFERENZA EFFETTIVA SE DOPPIO OPERATORE]]-Tabella1[[#This Row],[SCARTI]]</f>
        <v>1860</v>
      </c>
      <c r="P2023" s="4">
        <v>0.33333333333333331</v>
      </c>
      <c r="Q2023" s="4">
        <v>0.5</v>
      </c>
      <c r="R2023" s="5">
        <f>Tabella1[[#This Row],[ORA FINE MATTINA]]-Tabella1[[#This Row],[ORA INIZIO MATTINA]]</f>
        <v>0.16666666666666669</v>
      </c>
      <c r="S2023" s="4"/>
      <c r="T2023" s="4"/>
      <c r="U2023" s="5">
        <f>Tabella1[[#This Row],[ORA FINE POMERIGGIO]]-Tabella1[[#This Row],[ORA INIZIO POMERIGGIO]]</f>
        <v>0</v>
      </c>
      <c r="V2023" s="5">
        <f>Tabella1[[#This Row],[TOT. TEMPO POMERIGGIO]]+Tabella1[[#This Row],[TOT. TEMPO MATTINA]]</f>
        <v>0.16666666666666669</v>
      </c>
      <c r="W2023" s="7">
        <f>((HOUR(Tabella1[[#This Row],[TOT. ORE]])*60)+MINUTE(Tabella1[[#This Row],[TOT. ORE]]))</f>
        <v>240</v>
      </c>
      <c r="Y2023" s="6">
        <f>Tabella1[[#This Row],[TOT. MINUTI]]-Tabella1[[#This Row],[FERMO MACCHINA]]</f>
        <v>240</v>
      </c>
      <c r="Z2023" s="6">
        <f>ROUNDDOWN(Tabella1[[#This Row],[DIFFERENZA EFFETTIVA - SCARTI]]/Tabella1[[#This Row],[TEMPO EFFETTIVO]]*60,0)</f>
        <v>465</v>
      </c>
      <c r="AA2023" t="s">
        <v>242</v>
      </c>
    </row>
    <row r="2024" spans="1:27" x14ac:dyDescent="0.25">
      <c r="A2024" s="1">
        <v>44882</v>
      </c>
      <c r="B2024">
        <v>2</v>
      </c>
      <c r="C2024" s="6" t="str">
        <f>VLOOKUP(Tabella1[[#This Row],[COD. OPERATORE]],Tabella3[],2,FALSE)</f>
        <v>DAVIDE</v>
      </c>
      <c r="D2024" t="s">
        <v>74</v>
      </c>
      <c r="E2024" t="s">
        <v>131</v>
      </c>
      <c r="F2024">
        <v>4</v>
      </c>
      <c r="G2024" s="6" t="str">
        <f>VLOOKUP(Tabella1[[#This Row],[COD. MACCHINA]],Tabella35[],2,FALSE)</f>
        <v>LASER VERDE</v>
      </c>
      <c r="H2024">
        <v>1348</v>
      </c>
      <c r="I2024">
        <v>1623</v>
      </c>
      <c r="J2024" s="6">
        <f>Tabella1[[#This Row],[ASS. FINALI]]-Tabella1[[#This Row],[ASS.INIZIALI]]</f>
        <v>275</v>
      </c>
      <c r="K2024" t="s">
        <v>20</v>
      </c>
      <c r="M2024" s="6">
        <f>ROUNDDOWN(IF(Tabella1[[#This Row],[DOPPIO OPERATORE '[SI/NO']]]="SI",Tabella1[[#This Row],[DIFFERENZA]]/2,Tabella1[[#This Row],[DIFFERENZA]]),0)</f>
        <v>275</v>
      </c>
      <c r="O2024" s="6">
        <f>Tabella1[[#This Row],[DIFFERENZA EFFETTIVA SE DOPPIO OPERATORE]]-Tabella1[[#This Row],[SCARTI]]</f>
        <v>275</v>
      </c>
      <c r="P2024" s="4">
        <v>0.58333333333333337</v>
      </c>
      <c r="Q2024" s="4">
        <v>0.70833333333333337</v>
      </c>
      <c r="R2024" s="5">
        <f>Tabella1[[#This Row],[ORA FINE MATTINA]]-Tabella1[[#This Row],[ORA INIZIO MATTINA]]</f>
        <v>0.125</v>
      </c>
      <c r="S2024" s="4"/>
      <c r="T2024" s="4"/>
      <c r="U2024" s="5">
        <f>Tabella1[[#This Row],[ORA FINE POMERIGGIO]]-Tabella1[[#This Row],[ORA INIZIO POMERIGGIO]]</f>
        <v>0</v>
      </c>
      <c r="V2024" s="5">
        <f>Tabella1[[#This Row],[TOT. TEMPO POMERIGGIO]]+Tabella1[[#This Row],[TOT. TEMPO MATTINA]]</f>
        <v>0.125</v>
      </c>
      <c r="W2024" s="7">
        <f>((HOUR(Tabella1[[#This Row],[TOT. ORE]])*60)+MINUTE(Tabella1[[#This Row],[TOT. ORE]]))</f>
        <v>180</v>
      </c>
      <c r="Y2024" s="6">
        <f>Tabella1[[#This Row],[TOT. MINUTI]]-Tabella1[[#This Row],[FERMO MACCHINA]]</f>
        <v>180</v>
      </c>
      <c r="Z2024" s="6">
        <f>ROUNDDOWN(Tabella1[[#This Row],[DIFFERENZA EFFETTIVA - SCARTI]]/Tabella1[[#This Row],[TEMPO EFFETTIVO]]*60,0)</f>
        <v>91</v>
      </c>
    </row>
    <row r="2025" spans="1:27" x14ac:dyDescent="0.25">
      <c r="A2025" s="1">
        <v>44882</v>
      </c>
      <c r="B2025">
        <v>2</v>
      </c>
      <c r="C2025" s="6" t="str">
        <f>VLOOKUP(Tabella1[[#This Row],[COD. OPERATORE]],Tabella3[],2,FALSE)</f>
        <v>DAVIDE</v>
      </c>
      <c r="D2025" t="s">
        <v>74</v>
      </c>
      <c r="E2025" t="s">
        <v>155</v>
      </c>
      <c r="F2025">
        <v>22</v>
      </c>
      <c r="G2025" s="6" t="str">
        <f>VLOOKUP(Tabella1[[#This Row],[COD. MACCHINA]],Tabella35[],2,FALSE)</f>
        <v>LASER VIOLA</v>
      </c>
      <c r="H2025">
        <v>7446</v>
      </c>
      <c r="I2025">
        <v>7766</v>
      </c>
      <c r="J2025" s="6">
        <f>Tabella1[[#This Row],[ASS. FINALI]]-Tabella1[[#This Row],[ASS.INIZIALI]]</f>
        <v>320</v>
      </c>
      <c r="K2025" t="s">
        <v>20</v>
      </c>
      <c r="M2025" s="6">
        <f>ROUNDDOWN(IF(Tabella1[[#This Row],[DOPPIO OPERATORE '[SI/NO']]]="SI",Tabella1[[#This Row],[DIFFERENZA]]/2,Tabella1[[#This Row],[DIFFERENZA]]),0)</f>
        <v>320</v>
      </c>
      <c r="O2025" s="6">
        <f>Tabella1[[#This Row],[DIFFERENZA EFFETTIVA SE DOPPIO OPERATORE]]-Tabella1[[#This Row],[SCARTI]]</f>
        <v>320</v>
      </c>
      <c r="P2025" s="4">
        <v>0.58333333333333337</v>
      </c>
      <c r="Q2025" s="4">
        <v>0.70833333333333337</v>
      </c>
      <c r="R2025" s="5">
        <f>Tabella1[[#This Row],[ORA FINE MATTINA]]-Tabella1[[#This Row],[ORA INIZIO MATTINA]]</f>
        <v>0.125</v>
      </c>
      <c r="S2025" s="4"/>
      <c r="T2025" s="4"/>
      <c r="U2025" s="5">
        <f>Tabella1[[#This Row],[ORA FINE POMERIGGIO]]-Tabella1[[#This Row],[ORA INIZIO POMERIGGIO]]</f>
        <v>0</v>
      </c>
      <c r="V2025" s="5">
        <f>Tabella1[[#This Row],[TOT. TEMPO POMERIGGIO]]+Tabella1[[#This Row],[TOT. TEMPO MATTINA]]</f>
        <v>0.125</v>
      </c>
      <c r="W2025" s="7">
        <f>((HOUR(Tabella1[[#This Row],[TOT. ORE]])*60)+MINUTE(Tabella1[[#This Row],[TOT. ORE]]))</f>
        <v>180</v>
      </c>
      <c r="Y2025" s="6">
        <f>Tabella1[[#This Row],[TOT. MINUTI]]-Tabella1[[#This Row],[FERMO MACCHINA]]</f>
        <v>180</v>
      </c>
      <c r="Z2025" s="6">
        <f>ROUNDDOWN(Tabella1[[#This Row],[DIFFERENZA EFFETTIVA - SCARTI]]/Tabella1[[#This Row],[TEMPO EFFETTIVO]]*60,0)</f>
        <v>106</v>
      </c>
    </row>
    <row r="2026" spans="1:27" x14ac:dyDescent="0.25">
      <c r="A2026" s="1">
        <v>44880</v>
      </c>
      <c r="B2026">
        <v>1</v>
      </c>
      <c r="C2026" s="6" t="str">
        <f>VLOOKUP(Tabella1[[#This Row],[COD. OPERATORE]],Tabella3[],2,FALSE)</f>
        <v>ROBY</v>
      </c>
      <c r="D2026" t="s">
        <v>56</v>
      </c>
      <c r="E2026" t="s">
        <v>591</v>
      </c>
      <c r="F2026">
        <v>13</v>
      </c>
      <c r="G2026" s="6" t="str">
        <f>VLOOKUP(Tabella1[[#This Row],[COD. MACCHINA]],Tabella35[],2,FALSE)</f>
        <v>MACHINA A CALDO</v>
      </c>
      <c r="H2026">
        <v>0</v>
      </c>
      <c r="I2026">
        <v>48</v>
      </c>
      <c r="J2026" s="6">
        <f>Tabella1[[#This Row],[ASS. FINALI]]-Tabella1[[#This Row],[ASS.INIZIALI]]</f>
        <v>48</v>
      </c>
      <c r="K2026" t="s">
        <v>20</v>
      </c>
      <c r="M2026" s="6">
        <f>ROUNDDOWN(IF(Tabella1[[#This Row],[DOPPIO OPERATORE '[SI/NO']]]="SI",Tabella1[[#This Row],[DIFFERENZA]]/2,Tabella1[[#This Row],[DIFFERENZA]]),0)</f>
        <v>48</v>
      </c>
      <c r="O2026" s="6">
        <f>Tabella1[[#This Row],[DIFFERENZA EFFETTIVA SE DOPPIO OPERATORE]]-Tabella1[[#This Row],[SCARTI]]</f>
        <v>48</v>
      </c>
      <c r="P2026" s="4">
        <v>0.41875000000000001</v>
      </c>
      <c r="Q2026" s="4">
        <v>0.45624999999999999</v>
      </c>
      <c r="R2026" s="5">
        <f>Tabella1[[#This Row],[ORA FINE MATTINA]]-Tabella1[[#This Row],[ORA INIZIO MATTINA]]</f>
        <v>3.7499999999999978E-2</v>
      </c>
      <c r="S2026" s="4"/>
      <c r="T2026" s="4"/>
      <c r="U2026" s="5">
        <f>Tabella1[[#This Row],[ORA FINE POMERIGGIO]]-Tabella1[[#This Row],[ORA INIZIO POMERIGGIO]]</f>
        <v>0</v>
      </c>
      <c r="V2026" s="5">
        <f>Tabella1[[#This Row],[TOT. TEMPO POMERIGGIO]]+Tabella1[[#This Row],[TOT. TEMPO MATTINA]]</f>
        <v>3.7499999999999978E-2</v>
      </c>
      <c r="W2026" s="7">
        <f>((HOUR(Tabella1[[#This Row],[TOT. ORE]])*60)+MINUTE(Tabella1[[#This Row],[TOT. ORE]]))</f>
        <v>54</v>
      </c>
      <c r="Y2026" s="6">
        <f>Tabella1[[#This Row],[TOT. MINUTI]]-Tabella1[[#This Row],[FERMO MACCHINA]]</f>
        <v>54</v>
      </c>
      <c r="Z2026" s="6">
        <f>ROUNDDOWN(Tabella1[[#This Row],[DIFFERENZA EFFETTIVA - SCARTI]]/Tabella1[[#This Row],[TEMPO EFFETTIVO]]*60,0)</f>
        <v>53</v>
      </c>
      <c r="AA2026" t="s">
        <v>450</v>
      </c>
    </row>
    <row r="2027" spans="1:27" x14ac:dyDescent="0.25">
      <c r="A2027" s="1">
        <v>44880</v>
      </c>
      <c r="B2027">
        <v>1</v>
      </c>
      <c r="C2027" s="6" t="str">
        <f>VLOOKUP(Tabella1[[#This Row],[COD. OPERATORE]],Tabella3[],2,FALSE)</f>
        <v>ROBY</v>
      </c>
      <c r="D2027" t="s">
        <v>56</v>
      </c>
      <c r="E2027" t="s">
        <v>73</v>
      </c>
      <c r="F2027" t="s">
        <v>64</v>
      </c>
      <c r="G2027" s="6" t="str">
        <f>VLOOKUP(Tabella1[[#This Row],[COD. MACCHINA]],Tabella35[],2,FALSE)</f>
        <v>MANUALE</v>
      </c>
      <c r="H2027">
        <v>1051</v>
      </c>
      <c r="I2027">
        <v>1500</v>
      </c>
      <c r="J2027" s="6">
        <f>Tabella1[[#This Row],[ASS. FINALI]]-Tabella1[[#This Row],[ASS.INIZIALI]]</f>
        <v>449</v>
      </c>
      <c r="K2027" t="s">
        <v>20</v>
      </c>
      <c r="M2027" s="6">
        <f>ROUNDDOWN(IF(Tabella1[[#This Row],[DOPPIO OPERATORE '[SI/NO']]]="SI",Tabella1[[#This Row],[DIFFERENZA]]/2,Tabella1[[#This Row],[DIFFERENZA]]),0)</f>
        <v>449</v>
      </c>
      <c r="O2027" s="6">
        <f>Tabella1[[#This Row],[DIFFERENZA EFFETTIVA SE DOPPIO OPERATORE]]-Tabella1[[#This Row],[SCARTI]]</f>
        <v>449</v>
      </c>
      <c r="P2027" s="4">
        <v>0.45833333333333331</v>
      </c>
      <c r="Q2027" s="4">
        <v>0.5</v>
      </c>
      <c r="R2027" s="5">
        <f>Tabella1[[#This Row],[ORA FINE MATTINA]]-Tabella1[[#This Row],[ORA INIZIO MATTINA]]</f>
        <v>4.1666666666666685E-2</v>
      </c>
      <c r="S2027" s="4"/>
      <c r="T2027" s="4"/>
      <c r="U2027" s="5">
        <f>Tabella1[[#This Row],[ORA FINE POMERIGGIO]]-Tabella1[[#This Row],[ORA INIZIO POMERIGGIO]]</f>
        <v>0</v>
      </c>
      <c r="V2027" s="5">
        <f>Tabella1[[#This Row],[TOT. TEMPO POMERIGGIO]]+Tabella1[[#This Row],[TOT. TEMPO MATTINA]]</f>
        <v>4.1666666666666685E-2</v>
      </c>
      <c r="W2027" s="7">
        <f>((HOUR(Tabella1[[#This Row],[TOT. ORE]])*60)+MINUTE(Tabella1[[#This Row],[TOT. ORE]]))</f>
        <v>60</v>
      </c>
      <c r="Y2027" s="6">
        <f>Tabella1[[#This Row],[TOT. MINUTI]]-Tabella1[[#This Row],[FERMO MACCHINA]]</f>
        <v>60</v>
      </c>
      <c r="Z2027" s="6">
        <f>ROUNDDOWN(Tabella1[[#This Row],[DIFFERENZA EFFETTIVA - SCARTI]]/Tabella1[[#This Row],[TEMPO EFFETTIVO]]*60,0)</f>
        <v>449</v>
      </c>
      <c r="AA2027" t="s">
        <v>450</v>
      </c>
    </row>
    <row r="2028" spans="1:27" x14ac:dyDescent="0.25">
      <c r="A2028" s="1">
        <v>44880</v>
      </c>
      <c r="B2028">
        <v>1</v>
      </c>
      <c r="C2028" s="6" t="str">
        <f>VLOOKUP(Tabella1[[#This Row],[COD. OPERATORE]],Tabella3[],2,FALSE)</f>
        <v>ROBY</v>
      </c>
      <c r="D2028" t="s">
        <v>56</v>
      </c>
      <c r="E2028" t="s">
        <v>261</v>
      </c>
      <c r="F2028">
        <v>12</v>
      </c>
      <c r="G2028" s="6" t="str">
        <f>VLOOKUP(Tabella1[[#This Row],[COD. MACCHINA]],Tabella35[],2,FALSE)</f>
        <v>FRESA matr.550/6</v>
      </c>
      <c r="H2028">
        <v>1870</v>
      </c>
      <c r="I2028">
        <v>3950</v>
      </c>
      <c r="J2028" s="6">
        <f>Tabella1[[#This Row],[ASS. FINALI]]-Tabella1[[#This Row],[ASS.INIZIALI]]</f>
        <v>2080</v>
      </c>
      <c r="K2028" t="s">
        <v>20</v>
      </c>
      <c r="M2028" s="6">
        <f>ROUNDDOWN(IF(Tabella1[[#This Row],[DOPPIO OPERATORE '[SI/NO']]]="SI",Tabella1[[#This Row],[DIFFERENZA]]/2,Tabella1[[#This Row],[DIFFERENZA]]),0)</f>
        <v>2080</v>
      </c>
      <c r="O2028" s="6">
        <f>Tabella1[[#This Row],[DIFFERENZA EFFETTIVA SE DOPPIO OPERATORE]]-Tabella1[[#This Row],[SCARTI]]</f>
        <v>2080</v>
      </c>
      <c r="P2028" s="4">
        <v>0.5625</v>
      </c>
      <c r="Q2028" s="4">
        <v>0.72916666666666663</v>
      </c>
      <c r="R2028" s="5">
        <f>Tabella1[[#This Row],[ORA FINE MATTINA]]-Tabella1[[#This Row],[ORA INIZIO MATTINA]]</f>
        <v>0.16666666666666663</v>
      </c>
      <c r="S2028" s="4"/>
      <c r="T2028" s="4"/>
      <c r="U2028" s="5">
        <f>Tabella1[[#This Row],[ORA FINE POMERIGGIO]]-Tabella1[[#This Row],[ORA INIZIO POMERIGGIO]]</f>
        <v>0</v>
      </c>
      <c r="V2028" s="5">
        <f>Tabella1[[#This Row],[TOT. TEMPO POMERIGGIO]]+Tabella1[[#This Row],[TOT. TEMPO MATTINA]]</f>
        <v>0.16666666666666663</v>
      </c>
      <c r="W2028" s="7">
        <f>((HOUR(Tabella1[[#This Row],[TOT. ORE]])*60)+MINUTE(Tabella1[[#This Row],[TOT. ORE]]))</f>
        <v>240</v>
      </c>
      <c r="Y2028" s="6">
        <f>Tabella1[[#This Row],[TOT. MINUTI]]-Tabella1[[#This Row],[FERMO MACCHINA]]</f>
        <v>240</v>
      </c>
      <c r="Z2028" s="6">
        <f>ROUNDDOWN(Tabella1[[#This Row],[DIFFERENZA EFFETTIVA - SCARTI]]/Tabella1[[#This Row],[TEMPO EFFETTIVO]]*60,0)</f>
        <v>520</v>
      </c>
      <c r="AA2028" t="s">
        <v>147</v>
      </c>
    </row>
    <row r="2029" spans="1:27" x14ac:dyDescent="0.25">
      <c r="A2029" s="1">
        <v>44881</v>
      </c>
      <c r="B2029">
        <v>1</v>
      </c>
      <c r="C2029" s="6" t="str">
        <f>VLOOKUP(Tabella1[[#This Row],[COD. OPERATORE]],Tabella3[],2,FALSE)</f>
        <v>ROBY</v>
      </c>
      <c r="D2029" t="s">
        <v>56</v>
      </c>
      <c r="E2029" t="s">
        <v>73</v>
      </c>
      <c r="F2029" t="s">
        <v>64</v>
      </c>
      <c r="G2029" s="6" t="str">
        <f>VLOOKUP(Tabella1[[#This Row],[COD. MACCHINA]],Tabella35[],2,FALSE)</f>
        <v>MANUALE</v>
      </c>
      <c r="H2029">
        <v>1750</v>
      </c>
      <c r="I2029">
        <v>2500</v>
      </c>
      <c r="J2029" s="6">
        <f>Tabella1[[#This Row],[ASS. FINALI]]-Tabella1[[#This Row],[ASS.INIZIALI]]</f>
        <v>750</v>
      </c>
      <c r="K2029" t="s">
        <v>20</v>
      </c>
      <c r="M2029" s="6">
        <f>ROUNDDOWN(IF(Tabella1[[#This Row],[DOPPIO OPERATORE '[SI/NO']]]="SI",Tabella1[[#This Row],[DIFFERENZA]]/2,Tabella1[[#This Row],[DIFFERENZA]]),0)</f>
        <v>750</v>
      </c>
      <c r="O2029" s="6">
        <f>Tabella1[[#This Row],[DIFFERENZA EFFETTIVA SE DOPPIO OPERATORE]]-Tabella1[[#This Row],[SCARTI]]</f>
        <v>750</v>
      </c>
      <c r="P2029" s="4">
        <v>0.33333333333333331</v>
      </c>
      <c r="Q2029" s="4">
        <v>0.44444444444444442</v>
      </c>
      <c r="R2029" s="5">
        <f>Tabella1[[#This Row],[ORA FINE MATTINA]]-Tabella1[[#This Row],[ORA INIZIO MATTINA]]</f>
        <v>0.1111111111111111</v>
      </c>
      <c r="S2029" s="4"/>
      <c r="T2029" s="4"/>
      <c r="U2029" s="5">
        <f>Tabella1[[#This Row],[ORA FINE POMERIGGIO]]-Tabella1[[#This Row],[ORA INIZIO POMERIGGIO]]</f>
        <v>0</v>
      </c>
      <c r="V2029" s="5">
        <f>Tabella1[[#This Row],[TOT. TEMPO POMERIGGIO]]+Tabella1[[#This Row],[TOT. TEMPO MATTINA]]</f>
        <v>0.1111111111111111</v>
      </c>
      <c r="W2029" s="7">
        <f>((HOUR(Tabella1[[#This Row],[TOT. ORE]])*60)+MINUTE(Tabella1[[#This Row],[TOT. ORE]]))</f>
        <v>160</v>
      </c>
      <c r="Y2029" s="6">
        <f>Tabella1[[#This Row],[TOT. MINUTI]]-Tabella1[[#This Row],[FERMO MACCHINA]]</f>
        <v>160</v>
      </c>
      <c r="Z2029" s="6">
        <f>ROUNDDOWN(Tabella1[[#This Row],[DIFFERENZA EFFETTIVA - SCARTI]]/Tabella1[[#This Row],[TEMPO EFFETTIVO]]*60,0)</f>
        <v>281</v>
      </c>
      <c r="AA2029" t="s">
        <v>450</v>
      </c>
    </row>
    <row r="2030" spans="1:27" x14ac:dyDescent="0.25">
      <c r="A2030" s="1">
        <v>44881</v>
      </c>
      <c r="B2030">
        <v>1</v>
      </c>
      <c r="C2030" s="6" t="str">
        <f>VLOOKUP(Tabella1[[#This Row],[COD. OPERATORE]],Tabella3[],2,FALSE)</f>
        <v>ROBY</v>
      </c>
      <c r="D2030" t="s">
        <v>56</v>
      </c>
      <c r="E2030" t="s">
        <v>594</v>
      </c>
      <c r="F2030" t="s">
        <v>64</v>
      </c>
      <c r="G2030" s="6" t="str">
        <f>VLOOKUP(Tabella1[[#This Row],[COD. MACCHINA]],Tabella35[],2,FALSE)</f>
        <v>MANUALE</v>
      </c>
      <c r="H2030">
        <v>0</v>
      </c>
      <c r="I2030">
        <v>141</v>
      </c>
      <c r="J2030" s="6">
        <f>Tabella1[[#This Row],[ASS. FINALI]]-Tabella1[[#This Row],[ASS.INIZIALI]]</f>
        <v>141</v>
      </c>
      <c r="K2030" t="s">
        <v>20</v>
      </c>
      <c r="M2030" s="6">
        <f>ROUNDDOWN(IF(Tabella1[[#This Row],[DOPPIO OPERATORE '[SI/NO']]]="SI",Tabella1[[#This Row],[DIFFERENZA]]/2,Tabella1[[#This Row],[DIFFERENZA]]),0)</f>
        <v>141</v>
      </c>
      <c r="O2030" s="6">
        <f>Tabella1[[#This Row],[DIFFERENZA EFFETTIVA SE DOPPIO OPERATORE]]-Tabella1[[#This Row],[SCARTI]]</f>
        <v>141</v>
      </c>
      <c r="P2030" s="4">
        <v>0.44444444444444442</v>
      </c>
      <c r="Q2030" s="4">
        <v>0.5</v>
      </c>
      <c r="R2030" s="5">
        <f>Tabella1[[#This Row],[ORA FINE MATTINA]]-Tabella1[[#This Row],[ORA INIZIO MATTINA]]</f>
        <v>5.555555555555558E-2</v>
      </c>
      <c r="S2030" s="4"/>
      <c r="T2030" s="4"/>
      <c r="U2030" s="5">
        <f>Tabella1[[#This Row],[ORA FINE POMERIGGIO]]-Tabella1[[#This Row],[ORA INIZIO POMERIGGIO]]</f>
        <v>0</v>
      </c>
      <c r="V2030" s="5">
        <f>Tabella1[[#This Row],[TOT. TEMPO POMERIGGIO]]+Tabella1[[#This Row],[TOT. TEMPO MATTINA]]</f>
        <v>5.555555555555558E-2</v>
      </c>
      <c r="W2030" s="7">
        <f>((HOUR(Tabella1[[#This Row],[TOT. ORE]])*60)+MINUTE(Tabella1[[#This Row],[TOT. ORE]]))</f>
        <v>80</v>
      </c>
      <c r="Y2030" s="6">
        <f>Tabella1[[#This Row],[TOT. MINUTI]]-Tabella1[[#This Row],[FERMO MACCHINA]]</f>
        <v>80</v>
      </c>
      <c r="Z2030" s="6">
        <f>ROUNDDOWN(Tabella1[[#This Row],[DIFFERENZA EFFETTIVA - SCARTI]]/Tabella1[[#This Row],[TEMPO EFFETTIVO]]*60,0)</f>
        <v>105</v>
      </c>
      <c r="AA2030" t="s">
        <v>450</v>
      </c>
    </row>
    <row r="2031" spans="1:27" x14ac:dyDescent="0.25">
      <c r="A2031" s="1">
        <v>44881</v>
      </c>
      <c r="B2031">
        <v>1</v>
      </c>
      <c r="C2031" s="6" t="str">
        <f>VLOOKUP(Tabella1[[#This Row],[COD. OPERATORE]],Tabella3[],2,FALSE)</f>
        <v>ROBY</v>
      </c>
      <c r="D2031" t="s">
        <v>56</v>
      </c>
      <c r="E2031" t="s">
        <v>261</v>
      </c>
      <c r="F2031">
        <v>12</v>
      </c>
      <c r="G2031" s="6" t="str">
        <f>VLOOKUP(Tabella1[[#This Row],[COD. MACCHINA]],Tabella35[],2,FALSE)</f>
        <v>FRESA matr.550/6</v>
      </c>
      <c r="H2031">
        <v>5740</v>
      </c>
      <c r="I2031">
        <v>6000</v>
      </c>
      <c r="J2031" s="6">
        <f>Tabella1[[#This Row],[ASS. FINALI]]-Tabella1[[#This Row],[ASS.INIZIALI]]</f>
        <v>260</v>
      </c>
      <c r="K2031" t="s">
        <v>20</v>
      </c>
      <c r="M2031" s="6">
        <f>ROUNDDOWN(IF(Tabella1[[#This Row],[DOPPIO OPERATORE '[SI/NO']]]="SI",Tabella1[[#This Row],[DIFFERENZA]]/2,Tabella1[[#This Row],[DIFFERENZA]]),0)</f>
        <v>260</v>
      </c>
      <c r="O2031" s="6">
        <f>Tabella1[[#This Row],[DIFFERENZA EFFETTIVA SE DOPPIO OPERATORE]]-Tabella1[[#This Row],[SCARTI]]</f>
        <v>260</v>
      </c>
      <c r="P2031" s="4">
        <v>0.5625</v>
      </c>
      <c r="Q2031" s="4">
        <v>0.59027777777777779</v>
      </c>
      <c r="R2031" s="5">
        <f>Tabella1[[#This Row],[ORA FINE MATTINA]]-Tabella1[[#This Row],[ORA INIZIO MATTINA]]</f>
        <v>2.777777777777779E-2</v>
      </c>
      <c r="S2031" s="4"/>
      <c r="T2031" s="4"/>
      <c r="U2031" s="5">
        <f>Tabella1[[#This Row],[ORA FINE POMERIGGIO]]-Tabella1[[#This Row],[ORA INIZIO POMERIGGIO]]</f>
        <v>0</v>
      </c>
      <c r="V2031" s="5">
        <f>Tabella1[[#This Row],[TOT. TEMPO POMERIGGIO]]+Tabella1[[#This Row],[TOT. TEMPO MATTINA]]</f>
        <v>2.777777777777779E-2</v>
      </c>
      <c r="W2031" s="7">
        <f>((HOUR(Tabella1[[#This Row],[TOT. ORE]])*60)+MINUTE(Tabella1[[#This Row],[TOT. ORE]]))</f>
        <v>40</v>
      </c>
      <c r="Y2031" s="6">
        <f>Tabella1[[#This Row],[TOT. MINUTI]]-Tabella1[[#This Row],[FERMO MACCHINA]]</f>
        <v>40</v>
      </c>
      <c r="Z2031" s="6">
        <f>ROUNDDOWN(Tabella1[[#This Row],[DIFFERENZA EFFETTIVA - SCARTI]]/Tabella1[[#This Row],[TEMPO EFFETTIVO]]*60,0)</f>
        <v>390</v>
      </c>
      <c r="AA2031" t="s">
        <v>147</v>
      </c>
    </row>
    <row r="2032" spans="1:27" x14ac:dyDescent="0.25">
      <c r="A2032" s="1">
        <v>44881</v>
      </c>
      <c r="B2032">
        <v>1</v>
      </c>
      <c r="C2032" s="6" t="str">
        <f>VLOOKUP(Tabella1[[#This Row],[COD. OPERATORE]],Tabella3[],2,FALSE)</f>
        <v>ROBY</v>
      </c>
      <c r="D2032" t="s">
        <v>56</v>
      </c>
      <c r="E2032" t="s">
        <v>261</v>
      </c>
      <c r="F2032">
        <v>12</v>
      </c>
      <c r="G2032" s="6" t="str">
        <f>VLOOKUP(Tabella1[[#This Row],[COD. MACCHINA]],Tabella35[],2,FALSE)</f>
        <v>FRESA matr.550/6</v>
      </c>
      <c r="H2032">
        <v>0</v>
      </c>
      <c r="I2032">
        <v>1740</v>
      </c>
      <c r="J2032" s="6">
        <f>Tabella1[[#This Row],[ASS. FINALI]]-Tabella1[[#This Row],[ASS.INIZIALI]]</f>
        <v>1740</v>
      </c>
      <c r="K2032" t="s">
        <v>20</v>
      </c>
      <c r="M2032" s="6">
        <f>ROUNDDOWN(IF(Tabella1[[#This Row],[DOPPIO OPERATORE '[SI/NO']]]="SI",Tabella1[[#This Row],[DIFFERENZA]]/2,Tabella1[[#This Row],[DIFFERENZA]]),0)</f>
        <v>1740</v>
      </c>
      <c r="O2032" s="6">
        <f>Tabella1[[#This Row],[DIFFERENZA EFFETTIVA SE DOPPIO OPERATORE]]-Tabella1[[#This Row],[SCARTI]]</f>
        <v>1740</v>
      </c>
      <c r="P2032" s="4">
        <v>0.59027777777777779</v>
      </c>
      <c r="Q2032" s="4">
        <v>0.72916666666666663</v>
      </c>
      <c r="R2032" s="5">
        <f>Tabella1[[#This Row],[ORA FINE MATTINA]]-Tabella1[[#This Row],[ORA INIZIO MATTINA]]</f>
        <v>0.13888888888888884</v>
      </c>
      <c r="S2032" s="4"/>
      <c r="T2032" s="4"/>
      <c r="U2032" s="5">
        <f>Tabella1[[#This Row],[ORA FINE POMERIGGIO]]-Tabella1[[#This Row],[ORA INIZIO POMERIGGIO]]</f>
        <v>0</v>
      </c>
      <c r="V2032" s="5">
        <f>Tabella1[[#This Row],[TOT. TEMPO POMERIGGIO]]+Tabella1[[#This Row],[TOT. TEMPO MATTINA]]</f>
        <v>0.13888888888888884</v>
      </c>
      <c r="W2032" s="7">
        <f>((HOUR(Tabella1[[#This Row],[TOT. ORE]])*60)+MINUTE(Tabella1[[#This Row],[TOT. ORE]]))</f>
        <v>200</v>
      </c>
      <c r="Y2032" s="6">
        <f>Tabella1[[#This Row],[TOT. MINUTI]]-Tabella1[[#This Row],[FERMO MACCHINA]]</f>
        <v>200</v>
      </c>
      <c r="Z2032" s="6">
        <f>ROUNDDOWN(Tabella1[[#This Row],[DIFFERENZA EFFETTIVA - SCARTI]]/Tabella1[[#This Row],[TEMPO EFFETTIVO]]*60,0)</f>
        <v>522</v>
      </c>
      <c r="AA2032" t="s">
        <v>147</v>
      </c>
    </row>
    <row r="2033" spans="1:27" x14ac:dyDescent="0.25">
      <c r="A2033" s="1">
        <v>44882</v>
      </c>
      <c r="B2033">
        <v>1</v>
      </c>
      <c r="C2033" s="6" t="str">
        <f>VLOOKUP(Tabella1[[#This Row],[COD. OPERATORE]],Tabella3[],2,FALSE)</f>
        <v>ROBY</v>
      </c>
      <c r="D2033" t="s">
        <v>74</v>
      </c>
      <c r="E2033" t="s">
        <v>131</v>
      </c>
      <c r="F2033">
        <v>4</v>
      </c>
      <c r="G2033" s="6" t="str">
        <f>VLOOKUP(Tabella1[[#This Row],[COD. MACCHINA]],Tabella35[],2,FALSE)</f>
        <v>LASER VERDE</v>
      </c>
      <c r="H2033">
        <v>921</v>
      </c>
      <c r="I2033">
        <v>1348</v>
      </c>
      <c r="J2033" s="6">
        <f>Tabella1[[#This Row],[ASS. FINALI]]-Tabella1[[#This Row],[ASS.INIZIALI]]</f>
        <v>427</v>
      </c>
      <c r="K2033" t="s">
        <v>20</v>
      </c>
      <c r="M2033" s="6">
        <f>ROUNDDOWN(IF(Tabella1[[#This Row],[DOPPIO OPERATORE '[SI/NO']]]="SI",Tabella1[[#This Row],[DIFFERENZA]]/2,Tabella1[[#This Row],[DIFFERENZA]]),0)</f>
        <v>427</v>
      </c>
      <c r="O2033" s="6">
        <f>Tabella1[[#This Row],[DIFFERENZA EFFETTIVA SE DOPPIO OPERATORE]]-Tabella1[[#This Row],[SCARTI]]</f>
        <v>427</v>
      </c>
      <c r="P2033" s="4">
        <v>0.33333333333333331</v>
      </c>
      <c r="Q2033" s="4">
        <v>0.5</v>
      </c>
      <c r="R2033" s="5">
        <f>Tabella1[[#This Row],[ORA FINE MATTINA]]-Tabella1[[#This Row],[ORA INIZIO MATTINA]]</f>
        <v>0.16666666666666669</v>
      </c>
      <c r="S2033" s="4"/>
      <c r="T2033" s="4"/>
      <c r="U2033" s="5">
        <f>Tabella1[[#This Row],[ORA FINE POMERIGGIO]]-Tabella1[[#This Row],[ORA INIZIO POMERIGGIO]]</f>
        <v>0</v>
      </c>
      <c r="V2033" s="5">
        <f>Tabella1[[#This Row],[TOT. TEMPO POMERIGGIO]]+Tabella1[[#This Row],[TOT. TEMPO MATTINA]]</f>
        <v>0.16666666666666669</v>
      </c>
      <c r="W2033" s="7">
        <f>((HOUR(Tabella1[[#This Row],[TOT. ORE]])*60)+MINUTE(Tabella1[[#This Row],[TOT. ORE]]))</f>
        <v>240</v>
      </c>
      <c r="Y2033" s="6">
        <f>Tabella1[[#This Row],[TOT. MINUTI]]-Tabella1[[#This Row],[FERMO MACCHINA]]</f>
        <v>240</v>
      </c>
      <c r="Z2033" s="6">
        <f>ROUNDDOWN(Tabella1[[#This Row],[DIFFERENZA EFFETTIVA - SCARTI]]/Tabella1[[#This Row],[TEMPO EFFETTIVO]]*60,0)</f>
        <v>106</v>
      </c>
    </row>
    <row r="2034" spans="1:27" x14ac:dyDescent="0.25">
      <c r="A2034" s="1">
        <v>44882</v>
      </c>
      <c r="B2034">
        <v>1</v>
      </c>
      <c r="C2034" s="6" t="str">
        <f>VLOOKUP(Tabella1[[#This Row],[COD. OPERATORE]],Tabella3[],2,FALSE)</f>
        <v>ROBY</v>
      </c>
      <c r="D2034" t="s">
        <v>74</v>
      </c>
      <c r="E2034" t="s">
        <v>155</v>
      </c>
      <c r="F2034">
        <v>22</v>
      </c>
      <c r="G2034" s="6" t="str">
        <f>VLOOKUP(Tabella1[[#This Row],[COD. MACCHINA]],Tabella35[],2,FALSE)</f>
        <v>LASER VIOLA</v>
      </c>
      <c r="H2034">
        <v>7039</v>
      </c>
      <c r="I2034">
        <v>7446</v>
      </c>
      <c r="J2034" s="6">
        <f>Tabella1[[#This Row],[ASS. FINALI]]-Tabella1[[#This Row],[ASS.INIZIALI]]</f>
        <v>407</v>
      </c>
      <c r="K2034" t="s">
        <v>20</v>
      </c>
      <c r="M2034" s="6">
        <f>ROUNDDOWN(IF(Tabella1[[#This Row],[DOPPIO OPERATORE '[SI/NO']]]="SI",Tabella1[[#This Row],[DIFFERENZA]]/2,Tabella1[[#This Row],[DIFFERENZA]]),0)</f>
        <v>407</v>
      </c>
      <c r="O2034" s="6">
        <f>Tabella1[[#This Row],[DIFFERENZA EFFETTIVA SE DOPPIO OPERATORE]]-Tabella1[[#This Row],[SCARTI]]</f>
        <v>407</v>
      </c>
      <c r="P2034" s="4">
        <v>0.33333333333333331</v>
      </c>
      <c r="Q2034" s="4">
        <v>0.5</v>
      </c>
      <c r="R2034" s="5">
        <f>Tabella1[[#This Row],[ORA FINE MATTINA]]-Tabella1[[#This Row],[ORA INIZIO MATTINA]]</f>
        <v>0.16666666666666669</v>
      </c>
      <c r="S2034" s="4"/>
      <c r="T2034" s="4"/>
      <c r="U2034" s="5">
        <f>Tabella1[[#This Row],[ORA FINE POMERIGGIO]]-Tabella1[[#This Row],[ORA INIZIO POMERIGGIO]]</f>
        <v>0</v>
      </c>
      <c r="V2034" s="5">
        <f>Tabella1[[#This Row],[TOT. TEMPO POMERIGGIO]]+Tabella1[[#This Row],[TOT. TEMPO MATTINA]]</f>
        <v>0.16666666666666669</v>
      </c>
      <c r="W2034" s="7">
        <f>((HOUR(Tabella1[[#This Row],[TOT. ORE]])*60)+MINUTE(Tabella1[[#This Row],[TOT. ORE]]))</f>
        <v>240</v>
      </c>
      <c r="Y2034" s="6">
        <f>Tabella1[[#This Row],[TOT. MINUTI]]-Tabella1[[#This Row],[FERMO MACCHINA]]</f>
        <v>240</v>
      </c>
      <c r="Z2034" s="6">
        <f>ROUNDDOWN(Tabella1[[#This Row],[DIFFERENZA EFFETTIVA - SCARTI]]/Tabella1[[#This Row],[TEMPO EFFETTIVO]]*60,0)</f>
        <v>101</v>
      </c>
    </row>
    <row r="2035" spans="1:27" x14ac:dyDescent="0.25">
      <c r="A2035" s="1">
        <v>44882</v>
      </c>
      <c r="B2035">
        <v>1</v>
      </c>
      <c r="C2035" s="6" t="str">
        <f>VLOOKUP(Tabella1[[#This Row],[COD. OPERATORE]],Tabella3[],2,FALSE)</f>
        <v>ROBY</v>
      </c>
      <c r="D2035" t="s">
        <v>56</v>
      </c>
      <c r="E2035" t="s">
        <v>261</v>
      </c>
      <c r="F2035">
        <v>12</v>
      </c>
      <c r="G2035" s="6" t="str">
        <f>VLOOKUP(Tabella1[[#This Row],[COD. MACCHINA]],Tabella35[],2,FALSE)</f>
        <v>FRESA matr.550/6</v>
      </c>
      <c r="H2035">
        <v>3600</v>
      </c>
      <c r="I2035">
        <v>4200</v>
      </c>
      <c r="J2035" s="6">
        <f>Tabella1[[#This Row],[ASS. FINALI]]-Tabella1[[#This Row],[ASS.INIZIALI]]</f>
        <v>600</v>
      </c>
      <c r="K2035" t="s">
        <v>20</v>
      </c>
      <c r="M2035" s="6">
        <f>ROUNDDOWN(IF(Tabella1[[#This Row],[DOPPIO OPERATORE '[SI/NO']]]="SI",Tabella1[[#This Row],[DIFFERENZA]]/2,Tabella1[[#This Row],[DIFFERENZA]]),0)</f>
        <v>600</v>
      </c>
      <c r="O2035" s="6">
        <f>Tabella1[[#This Row],[DIFFERENZA EFFETTIVA SE DOPPIO OPERATORE]]-Tabella1[[#This Row],[SCARTI]]</f>
        <v>600</v>
      </c>
      <c r="P2035" s="4">
        <v>0.5625</v>
      </c>
      <c r="Q2035" s="4">
        <v>0.61111111111111105</v>
      </c>
      <c r="R2035" s="5">
        <f>Tabella1[[#This Row],[ORA FINE MATTINA]]-Tabella1[[#This Row],[ORA INIZIO MATTINA]]</f>
        <v>4.8611111111111049E-2</v>
      </c>
      <c r="S2035" s="4"/>
      <c r="T2035" s="4"/>
      <c r="U2035" s="5">
        <f>Tabella1[[#This Row],[ORA FINE POMERIGGIO]]-Tabella1[[#This Row],[ORA INIZIO POMERIGGIO]]</f>
        <v>0</v>
      </c>
      <c r="V2035" s="5">
        <f>Tabella1[[#This Row],[TOT. TEMPO POMERIGGIO]]+Tabella1[[#This Row],[TOT. TEMPO MATTINA]]</f>
        <v>4.8611111111111049E-2</v>
      </c>
      <c r="W2035" s="7">
        <f>((HOUR(Tabella1[[#This Row],[TOT. ORE]])*60)+MINUTE(Tabella1[[#This Row],[TOT. ORE]]))</f>
        <v>70</v>
      </c>
      <c r="Y2035" s="6">
        <f>Tabella1[[#This Row],[TOT. MINUTI]]-Tabella1[[#This Row],[FERMO MACCHINA]]</f>
        <v>70</v>
      </c>
      <c r="Z2035" s="6">
        <f>ROUNDDOWN(Tabella1[[#This Row],[DIFFERENZA EFFETTIVA - SCARTI]]/Tabella1[[#This Row],[TEMPO EFFETTIVO]]*60,0)</f>
        <v>514</v>
      </c>
    </row>
    <row r="2036" spans="1:27" x14ac:dyDescent="0.25">
      <c r="A2036" s="1">
        <v>44882</v>
      </c>
      <c r="B2036">
        <v>1</v>
      </c>
      <c r="C2036" s="6" t="str">
        <f>VLOOKUP(Tabella1[[#This Row],[COD. OPERATORE]],Tabella3[],2,FALSE)</f>
        <v>ROBY</v>
      </c>
      <c r="D2036" t="s">
        <v>56</v>
      </c>
      <c r="E2036" t="s">
        <v>517</v>
      </c>
      <c r="F2036">
        <v>12</v>
      </c>
      <c r="G2036" s="6" t="str">
        <f>VLOOKUP(Tabella1[[#This Row],[COD. MACCHINA]],Tabella35[],2,FALSE)</f>
        <v>FRESA matr.550/6</v>
      </c>
      <c r="H2036">
        <v>0</v>
      </c>
      <c r="I2036">
        <v>1500</v>
      </c>
      <c r="J2036" s="6">
        <f>Tabella1[[#This Row],[ASS. FINALI]]-Tabella1[[#This Row],[ASS.INIZIALI]]</f>
        <v>1500</v>
      </c>
      <c r="K2036" t="s">
        <v>20</v>
      </c>
      <c r="M2036" s="6">
        <f>ROUNDDOWN(IF(Tabella1[[#This Row],[DOPPIO OPERATORE '[SI/NO']]]="SI",Tabella1[[#This Row],[DIFFERENZA]]/2,Tabella1[[#This Row],[DIFFERENZA]]),0)</f>
        <v>1500</v>
      </c>
      <c r="O2036" s="6">
        <f>Tabella1[[#This Row],[DIFFERENZA EFFETTIVA SE DOPPIO OPERATORE]]-Tabella1[[#This Row],[SCARTI]]</f>
        <v>1500</v>
      </c>
      <c r="P2036" s="4">
        <v>0.61597222222222225</v>
      </c>
      <c r="Q2036" s="4">
        <v>0.72916666666666663</v>
      </c>
      <c r="R2036" s="5">
        <f>Tabella1[[#This Row],[ORA FINE MATTINA]]-Tabella1[[#This Row],[ORA INIZIO MATTINA]]</f>
        <v>0.11319444444444438</v>
      </c>
      <c r="S2036" s="4"/>
      <c r="T2036" s="4"/>
      <c r="U2036" s="5">
        <f>Tabella1[[#This Row],[ORA FINE POMERIGGIO]]-Tabella1[[#This Row],[ORA INIZIO POMERIGGIO]]</f>
        <v>0</v>
      </c>
      <c r="V2036" s="5">
        <f>Tabella1[[#This Row],[TOT. TEMPO POMERIGGIO]]+Tabella1[[#This Row],[TOT. TEMPO MATTINA]]</f>
        <v>0.11319444444444438</v>
      </c>
      <c r="W2036" s="7">
        <f>((HOUR(Tabella1[[#This Row],[TOT. ORE]])*60)+MINUTE(Tabella1[[#This Row],[TOT. ORE]]))</f>
        <v>163</v>
      </c>
      <c r="Y2036" s="6">
        <f>Tabella1[[#This Row],[TOT. MINUTI]]-Tabella1[[#This Row],[FERMO MACCHINA]]</f>
        <v>163</v>
      </c>
      <c r="Z2036" s="6">
        <f>ROUNDDOWN(Tabella1[[#This Row],[DIFFERENZA EFFETTIVA - SCARTI]]/Tabella1[[#This Row],[TEMPO EFFETTIVO]]*60,0)</f>
        <v>552</v>
      </c>
      <c r="AA2036" t="s">
        <v>595</v>
      </c>
    </row>
    <row r="2037" spans="1:27" x14ac:dyDescent="0.25">
      <c r="A2037" s="1">
        <v>44847</v>
      </c>
      <c r="B2037">
        <v>1</v>
      </c>
      <c r="C2037" s="6" t="str">
        <f>VLOOKUP(Tabella1[[#This Row],[COD. OPERATORE]],Tabella3[],2,FALSE)</f>
        <v>ROBY</v>
      </c>
      <c r="D2037" t="s">
        <v>76</v>
      </c>
      <c r="E2037" t="s">
        <v>596</v>
      </c>
      <c r="F2037" t="s">
        <v>64</v>
      </c>
      <c r="G2037" s="6" t="str">
        <f>VLOOKUP(Tabella1[[#This Row],[COD. MACCHINA]],Tabella35[],2,FALSE)</f>
        <v>MANUALE</v>
      </c>
      <c r="H2037">
        <v>0</v>
      </c>
      <c r="I2037">
        <v>560</v>
      </c>
      <c r="J2037" s="6">
        <f>Tabella1[[#This Row],[ASS. FINALI]]-Tabella1[[#This Row],[ASS.INIZIALI]]</f>
        <v>560</v>
      </c>
      <c r="K2037" t="s">
        <v>20</v>
      </c>
      <c r="M2037" s="6">
        <f>ROUNDDOWN(IF(Tabella1[[#This Row],[DOPPIO OPERATORE '[SI/NO']]]="SI",Tabella1[[#This Row],[DIFFERENZA]]/2,Tabella1[[#This Row],[DIFFERENZA]]),0)</f>
        <v>560</v>
      </c>
      <c r="O2037" s="6">
        <f>Tabella1[[#This Row],[DIFFERENZA EFFETTIVA SE DOPPIO OPERATORE]]-Tabella1[[#This Row],[SCARTI]]</f>
        <v>560</v>
      </c>
      <c r="P2037" s="4">
        <v>0.3125</v>
      </c>
      <c r="Q2037" s="4">
        <v>0.5</v>
      </c>
      <c r="R2037" s="5">
        <f>Tabella1[[#This Row],[ORA FINE MATTINA]]-Tabella1[[#This Row],[ORA INIZIO MATTINA]]</f>
        <v>0.1875</v>
      </c>
      <c r="S2037" s="4">
        <v>0.54166666666666663</v>
      </c>
      <c r="T2037" s="4">
        <v>0.58333333333333337</v>
      </c>
      <c r="U2037" s="5">
        <f>Tabella1[[#This Row],[ORA FINE POMERIGGIO]]-Tabella1[[#This Row],[ORA INIZIO POMERIGGIO]]</f>
        <v>4.1666666666666741E-2</v>
      </c>
      <c r="V2037" s="5">
        <f>Tabella1[[#This Row],[TOT. TEMPO POMERIGGIO]]+Tabella1[[#This Row],[TOT. TEMPO MATTINA]]</f>
        <v>0.22916666666666674</v>
      </c>
      <c r="W2037" s="7">
        <f>((HOUR(Tabella1[[#This Row],[TOT. ORE]])*60)+MINUTE(Tabella1[[#This Row],[TOT. ORE]]))</f>
        <v>330</v>
      </c>
      <c r="Y2037" s="6">
        <f>Tabella1[[#This Row],[TOT. MINUTI]]-Tabella1[[#This Row],[FERMO MACCHINA]]</f>
        <v>330</v>
      </c>
      <c r="Z2037" s="6">
        <f>ROUNDDOWN(Tabella1[[#This Row],[DIFFERENZA EFFETTIVA - SCARTI]]/Tabella1[[#This Row],[TEMPO EFFETTIVO]]*60,0)</f>
        <v>101</v>
      </c>
      <c r="AA2037" t="s">
        <v>597</v>
      </c>
    </row>
    <row r="2038" spans="1:27" x14ac:dyDescent="0.25">
      <c r="A2038" s="1">
        <v>44847</v>
      </c>
      <c r="B2038">
        <v>1</v>
      </c>
      <c r="C2038" s="6" t="str">
        <f>VLOOKUP(Tabella1[[#This Row],[COD. OPERATORE]],Tabella3[],2,FALSE)</f>
        <v>ROBY</v>
      </c>
      <c r="D2038" t="s">
        <v>198</v>
      </c>
      <c r="E2038" t="s">
        <v>598</v>
      </c>
      <c r="F2038">
        <v>13</v>
      </c>
      <c r="G2038" s="6" t="str">
        <f>VLOOKUP(Tabella1[[#This Row],[COD. MACCHINA]],Tabella35[],2,FALSE)</f>
        <v>MACHINA A CALDO</v>
      </c>
      <c r="H2038">
        <v>0</v>
      </c>
      <c r="I2038">
        <v>87</v>
      </c>
      <c r="J2038" s="6">
        <f>Tabella1[[#This Row],[ASS. FINALI]]-Tabella1[[#This Row],[ASS.INIZIALI]]</f>
        <v>87</v>
      </c>
      <c r="K2038" t="s">
        <v>20</v>
      </c>
      <c r="M2038" s="6">
        <f>ROUNDDOWN(IF(Tabella1[[#This Row],[DOPPIO OPERATORE '[SI/NO']]]="SI",Tabella1[[#This Row],[DIFFERENZA]]/2,Tabella1[[#This Row],[DIFFERENZA]]),0)</f>
        <v>87</v>
      </c>
      <c r="O2038" s="6">
        <f>Tabella1[[#This Row],[DIFFERENZA EFFETTIVA SE DOPPIO OPERATORE]]-Tabella1[[#This Row],[SCARTI]]</f>
        <v>87</v>
      </c>
      <c r="P2038" s="4">
        <v>0.58333333333333337</v>
      </c>
      <c r="Q2038" s="4">
        <v>0.72916666666666663</v>
      </c>
      <c r="R2038" s="5">
        <f>Tabella1[[#This Row],[ORA FINE MATTINA]]-Tabella1[[#This Row],[ORA INIZIO MATTINA]]</f>
        <v>0.14583333333333326</v>
      </c>
      <c r="S2038" s="4"/>
      <c r="T2038" s="4"/>
      <c r="U2038" s="5">
        <f>Tabella1[[#This Row],[ORA FINE POMERIGGIO]]-Tabella1[[#This Row],[ORA INIZIO POMERIGGIO]]</f>
        <v>0</v>
      </c>
      <c r="V2038" s="5">
        <f>Tabella1[[#This Row],[TOT. TEMPO POMERIGGIO]]+Tabella1[[#This Row],[TOT. TEMPO MATTINA]]</f>
        <v>0.14583333333333326</v>
      </c>
      <c r="W2038" s="7">
        <f>((HOUR(Tabella1[[#This Row],[TOT. ORE]])*60)+MINUTE(Tabella1[[#This Row],[TOT. ORE]]))</f>
        <v>210</v>
      </c>
      <c r="Y2038" s="6">
        <f>Tabella1[[#This Row],[TOT. MINUTI]]-Tabella1[[#This Row],[FERMO MACCHINA]]</f>
        <v>210</v>
      </c>
      <c r="Z2038" s="6">
        <f>ROUNDDOWN(Tabella1[[#This Row],[DIFFERENZA EFFETTIVA - SCARTI]]/Tabella1[[#This Row],[TEMPO EFFETTIVO]]*60,0)</f>
        <v>24</v>
      </c>
    </row>
    <row r="2039" spans="1:27" x14ac:dyDescent="0.25">
      <c r="A2039" s="1">
        <v>44848</v>
      </c>
      <c r="B2039">
        <v>1</v>
      </c>
      <c r="C2039" s="6" t="str">
        <f>VLOOKUP(Tabella1[[#This Row],[COD. OPERATORE]],Tabella3[],2,FALSE)</f>
        <v>ROBY</v>
      </c>
      <c r="D2039" t="s">
        <v>198</v>
      </c>
      <c r="E2039" t="s">
        <v>598</v>
      </c>
      <c r="F2039">
        <v>13</v>
      </c>
      <c r="G2039" s="6" t="str">
        <f>VLOOKUP(Tabella1[[#This Row],[COD. MACCHINA]],Tabella35[],2,FALSE)</f>
        <v>MACHINA A CALDO</v>
      </c>
      <c r="H2039">
        <v>87</v>
      </c>
      <c r="I2039">
        <v>157</v>
      </c>
      <c r="J2039" s="6">
        <f>Tabella1[[#This Row],[ASS. FINALI]]-Tabella1[[#This Row],[ASS.INIZIALI]]</f>
        <v>70</v>
      </c>
      <c r="K2039" t="s">
        <v>20</v>
      </c>
      <c r="M2039" s="6">
        <f>ROUNDDOWN(IF(Tabella1[[#This Row],[DOPPIO OPERATORE '[SI/NO']]]="SI",Tabella1[[#This Row],[DIFFERENZA]]/2,Tabella1[[#This Row],[DIFFERENZA]]),0)</f>
        <v>70</v>
      </c>
      <c r="O2039" s="6">
        <f>Tabella1[[#This Row],[DIFFERENZA EFFETTIVA SE DOPPIO OPERATORE]]-Tabella1[[#This Row],[SCARTI]]</f>
        <v>70</v>
      </c>
      <c r="P2039" s="4">
        <v>0.3125</v>
      </c>
      <c r="Q2039" s="4">
        <v>0.44791666666666669</v>
      </c>
      <c r="R2039" s="5">
        <f>Tabella1[[#This Row],[ORA FINE MATTINA]]-Tabella1[[#This Row],[ORA INIZIO MATTINA]]</f>
        <v>0.13541666666666669</v>
      </c>
      <c r="S2039" s="4"/>
      <c r="T2039" s="4"/>
      <c r="U2039" s="5">
        <f>Tabella1[[#This Row],[ORA FINE POMERIGGIO]]-Tabella1[[#This Row],[ORA INIZIO POMERIGGIO]]</f>
        <v>0</v>
      </c>
      <c r="V2039" s="5">
        <f>Tabella1[[#This Row],[TOT. TEMPO POMERIGGIO]]+Tabella1[[#This Row],[TOT. TEMPO MATTINA]]</f>
        <v>0.13541666666666669</v>
      </c>
      <c r="W2039" s="7">
        <f>((HOUR(Tabella1[[#This Row],[TOT. ORE]])*60)+MINUTE(Tabella1[[#This Row],[TOT. ORE]]))</f>
        <v>195</v>
      </c>
      <c r="Y2039" s="6">
        <f>Tabella1[[#This Row],[TOT. MINUTI]]-Tabella1[[#This Row],[FERMO MACCHINA]]</f>
        <v>195</v>
      </c>
      <c r="Z2039" s="6">
        <f>ROUNDDOWN(Tabella1[[#This Row],[DIFFERENZA EFFETTIVA - SCARTI]]/Tabella1[[#This Row],[TEMPO EFFETTIVO]]*60,0)</f>
        <v>21</v>
      </c>
    </row>
    <row r="2040" spans="1:27" x14ac:dyDescent="0.25">
      <c r="A2040" s="1">
        <v>44848</v>
      </c>
      <c r="B2040">
        <v>1</v>
      </c>
      <c r="C2040" s="6" t="str">
        <f>VLOOKUP(Tabella1[[#This Row],[COD. OPERATORE]],Tabella3[],2,FALSE)</f>
        <v>ROBY</v>
      </c>
      <c r="D2040" t="s">
        <v>198</v>
      </c>
      <c r="E2040" t="s">
        <v>599</v>
      </c>
      <c r="F2040">
        <v>13</v>
      </c>
      <c r="G2040" s="6" t="str">
        <f>VLOOKUP(Tabella1[[#This Row],[COD. MACCHINA]],Tabella35[],2,FALSE)</f>
        <v>MACHINA A CALDO</v>
      </c>
      <c r="H2040">
        <v>0</v>
      </c>
      <c r="I2040">
        <v>100</v>
      </c>
      <c r="J2040" s="6">
        <f>Tabella1[[#This Row],[ASS. FINALI]]-Tabella1[[#This Row],[ASS.INIZIALI]]</f>
        <v>100</v>
      </c>
      <c r="K2040" t="s">
        <v>20</v>
      </c>
      <c r="M2040" s="6">
        <f>ROUNDDOWN(IF(Tabella1[[#This Row],[DOPPIO OPERATORE '[SI/NO']]]="SI",Tabella1[[#This Row],[DIFFERENZA]]/2,Tabella1[[#This Row],[DIFFERENZA]]),0)</f>
        <v>100</v>
      </c>
      <c r="O2040" s="6">
        <f>Tabella1[[#This Row],[DIFFERENZA EFFETTIVA SE DOPPIO OPERATORE]]-Tabella1[[#This Row],[SCARTI]]</f>
        <v>100</v>
      </c>
      <c r="P2040" s="4">
        <v>0.45624999999999999</v>
      </c>
      <c r="Q2040" s="4">
        <v>0.4861111111111111</v>
      </c>
      <c r="R2040" s="5">
        <f>Tabella1[[#This Row],[ORA FINE MATTINA]]-Tabella1[[#This Row],[ORA INIZIO MATTINA]]</f>
        <v>2.9861111111111116E-2</v>
      </c>
      <c r="S2040" s="4"/>
      <c r="T2040" s="4"/>
      <c r="U2040" s="5">
        <f>Tabella1[[#This Row],[ORA FINE POMERIGGIO]]-Tabella1[[#This Row],[ORA INIZIO POMERIGGIO]]</f>
        <v>0</v>
      </c>
      <c r="V2040" s="5">
        <f>Tabella1[[#This Row],[TOT. TEMPO POMERIGGIO]]+Tabella1[[#This Row],[TOT. TEMPO MATTINA]]</f>
        <v>2.9861111111111116E-2</v>
      </c>
      <c r="W2040" s="7">
        <f>((HOUR(Tabella1[[#This Row],[TOT. ORE]])*60)+MINUTE(Tabella1[[#This Row],[TOT. ORE]]))</f>
        <v>43</v>
      </c>
      <c r="Y2040" s="6">
        <f>Tabella1[[#This Row],[TOT. MINUTI]]-Tabella1[[#This Row],[FERMO MACCHINA]]</f>
        <v>43</v>
      </c>
      <c r="Z2040" s="6">
        <f>ROUNDDOWN(Tabella1[[#This Row],[DIFFERENZA EFFETTIVA - SCARTI]]/Tabella1[[#This Row],[TEMPO EFFETTIVO]]*60,0)</f>
        <v>139</v>
      </c>
    </row>
    <row r="2041" spans="1:27" x14ac:dyDescent="0.25">
      <c r="A2041" s="1">
        <v>44848</v>
      </c>
      <c r="B2041">
        <v>1</v>
      </c>
      <c r="C2041" s="6" t="str">
        <f>VLOOKUP(Tabella1[[#This Row],[COD. OPERATORE]],Tabella3[],2,FALSE)</f>
        <v>ROBY</v>
      </c>
      <c r="D2041" t="s">
        <v>198</v>
      </c>
      <c r="E2041" t="s">
        <v>599</v>
      </c>
      <c r="F2041">
        <v>13</v>
      </c>
      <c r="G2041" s="6" t="str">
        <f>VLOOKUP(Tabella1[[#This Row],[COD. MACCHINA]],Tabella35[],2,FALSE)</f>
        <v>MACHINA A CALDO</v>
      </c>
      <c r="H2041">
        <v>0</v>
      </c>
      <c r="I2041">
        <v>95</v>
      </c>
      <c r="J2041" s="6">
        <f>Tabella1[[#This Row],[ASS. FINALI]]-Tabella1[[#This Row],[ASS.INIZIALI]]</f>
        <v>95</v>
      </c>
      <c r="K2041" t="s">
        <v>20</v>
      </c>
      <c r="M2041" s="6">
        <f>ROUNDDOWN(IF(Tabella1[[#This Row],[DOPPIO OPERATORE '[SI/NO']]]="SI",Tabella1[[#This Row],[DIFFERENZA]]/2,Tabella1[[#This Row],[DIFFERENZA]]),0)</f>
        <v>95</v>
      </c>
      <c r="O2041" s="6">
        <f>Tabella1[[#This Row],[DIFFERENZA EFFETTIVA SE DOPPIO OPERATORE]]-Tabella1[[#This Row],[SCARTI]]</f>
        <v>95</v>
      </c>
      <c r="P2041" s="4">
        <v>0.48958333333333331</v>
      </c>
      <c r="Q2041" s="4">
        <v>0.5</v>
      </c>
      <c r="R2041" s="5">
        <f>Tabella1[[#This Row],[ORA FINE MATTINA]]-Tabella1[[#This Row],[ORA INIZIO MATTINA]]</f>
        <v>1.0416666666666685E-2</v>
      </c>
      <c r="S2041" s="4">
        <v>0.54166666666666663</v>
      </c>
      <c r="T2041" s="4">
        <v>0.70833333333333337</v>
      </c>
      <c r="U2041" s="5">
        <f>Tabella1[[#This Row],[ORA FINE POMERIGGIO]]-Tabella1[[#This Row],[ORA INIZIO POMERIGGIO]]</f>
        <v>0.16666666666666674</v>
      </c>
      <c r="V2041" s="5">
        <f>Tabella1[[#This Row],[TOT. TEMPO POMERIGGIO]]+Tabella1[[#This Row],[TOT. TEMPO MATTINA]]</f>
        <v>0.17708333333333343</v>
      </c>
      <c r="W2041" s="7">
        <f>((HOUR(Tabella1[[#This Row],[TOT. ORE]])*60)+MINUTE(Tabella1[[#This Row],[TOT. ORE]]))</f>
        <v>255</v>
      </c>
      <c r="Y2041" s="6">
        <f>Tabella1[[#This Row],[TOT. MINUTI]]-Tabella1[[#This Row],[FERMO MACCHINA]]</f>
        <v>255</v>
      </c>
      <c r="Z2041" s="6">
        <f>ROUNDDOWN(Tabella1[[#This Row],[DIFFERENZA EFFETTIVA - SCARTI]]/Tabella1[[#This Row],[TEMPO EFFETTIVO]]*60,0)</f>
        <v>22</v>
      </c>
    </row>
    <row r="2042" spans="1:27" x14ac:dyDescent="0.25">
      <c r="A2042" s="1">
        <v>44851</v>
      </c>
      <c r="B2042">
        <v>1</v>
      </c>
      <c r="C2042" s="6" t="str">
        <f>VLOOKUP(Tabella1[[#This Row],[COD. OPERATORE]],Tabella3[],2,FALSE)</f>
        <v>ROBY</v>
      </c>
      <c r="D2042" t="s">
        <v>56</v>
      </c>
      <c r="E2042" t="s">
        <v>249</v>
      </c>
      <c r="F2042" t="s">
        <v>64</v>
      </c>
      <c r="G2042" s="6" t="str">
        <f>VLOOKUP(Tabella1[[#This Row],[COD. MACCHINA]],Tabella35[],2,FALSE)</f>
        <v>MANUALE</v>
      </c>
      <c r="H2042">
        <v>0</v>
      </c>
      <c r="I2042">
        <v>100</v>
      </c>
      <c r="J2042" s="6">
        <f>Tabella1[[#This Row],[ASS. FINALI]]-Tabella1[[#This Row],[ASS.INIZIALI]]</f>
        <v>100</v>
      </c>
      <c r="K2042" t="s">
        <v>20</v>
      </c>
      <c r="M2042" s="6">
        <f>ROUNDDOWN(IF(Tabella1[[#This Row],[DOPPIO OPERATORE '[SI/NO']]]="SI",Tabella1[[#This Row],[DIFFERENZA]]/2,Tabella1[[#This Row],[DIFFERENZA]]),0)</f>
        <v>100</v>
      </c>
      <c r="O2042" s="6">
        <f>Tabella1[[#This Row],[DIFFERENZA EFFETTIVA SE DOPPIO OPERATORE]]-Tabella1[[#This Row],[SCARTI]]</f>
        <v>100</v>
      </c>
      <c r="P2042" s="4">
        <v>0.34375</v>
      </c>
      <c r="Q2042" s="4">
        <v>0.3611111111111111</v>
      </c>
      <c r="R2042" s="5">
        <f>Tabella1[[#This Row],[ORA FINE MATTINA]]-Tabella1[[#This Row],[ORA INIZIO MATTINA]]</f>
        <v>1.7361111111111105E-2</v>
      </c>
      <c r="S2042" s="4"/>
      <c r="T2042" s="4"/>
      <c r="U2042" s="5">
        <f>Tabella1[[#This Row],[ORA FINE POMERIGGIO]]-Tabella1[[#This Row],[ORA INIZIO POMERIGGIO]]</f>
        <v>0</v>
      </c>
      <c r="V2042" s="5">
        <f>Tabella1[[#This Row],[TOT. TEMPO POMERIGGIO]]+Tabella1[[#This Row],[TOT. TEMPO MATTINA]]</f>
        <v>1.7361111111111105E-2</v>
      </c>
      <c r="W2042" s="7">
        <f>((HOUR(Tabella1[[#This Row],[TOT. ORE]])*60)+MINUTE(Tabella1[[#This Row],[TOT. ORE]]))</f>
        <v>25</v>
      </c>
      <c r="Y2042" s="6">
        <f>Tabella1[[#This Row],[TOT. MINUTI]]-Tabella1[[#This Row],[FERMO MACCHINA]]</f>
        <v>25</v>
      </c>
      <c r="Z2042" s="6">
        <f>ROUNDDOWN(Tabella1[[#This Row],[DIFFERENZA EFFETTIVA - SCARTI]]/Tabella1[[#This Row],[TEMPO EFFETTIVO]]*60,0)</f>
        <v>240</v>
      </c>
    </row>
    <row r="2043" spans="1:27" x14ac:dyDescent="0.25">
      <c r="A2043" s="1">
        <v>44851</v>
      </c>
      <c r="B2043">
        <v>1</v>
      </c>
      <c r="C2043" s="6" t="str">
        <f>VLOOKUP(Tabella1[[#This Row],[COD. OPERATORE]],Tabella3[],2,FALSE)</f>
        <v>ROBY</v>
      </c>
      <c r="D2043" t="s">
        <v>56</v>
      </c>
      <c r="E2043" t="s">
        <v>600</v>
      </c>
      <c r="F2043">
        <v>13</v>
      </c>
      <c r="G2043" s="6" t="str">
        <f>VLOOKUP(Tabella1[[#This Row],[COD. MACCHINA]],Tabella35[],2,FALSE)</f>
        <v>MACHINA A CALDO</v>
      </c>
      <c r="H2043">
        <v>0</v>
      </c>
      <c r="I2043">
        <v>211</v>
      </c>
      <c r="J2043" s="6">
        <f>Tabella1[[#This Row],[ASS. FINALI]]-Tabella1[[#This Row],[ASS.INIZIALI]]</f>
        <v>211</v>
      </c>
      <c r="K2043" t="s">
        <v>20</v>
      </c>
      <c r="M2043" s="6">
        <f>ROUNDDOWN(IF(Tabella1[[#This Row],[DOPPIO OPERATORE '[SI/NO']]]="SI",Tabella1[[#This Row],[DIFFERENZA]]/2,Tabella1[[#This Row],[DIFFERENZA]]),0)</f>
        <v>211</v>
      </c>
      <c r="O2043" s="6">
        <f>Tabella1[[#This Row],[DIFFERENZA EFFETTIVA SE DOPPIO OPERATORE]]-Tabella1[[#This Row],[SCARTI]]</f>
        <v>211</v>
      </c>
      <c r="P2043" s="4">
        <v>0.3611111111111111</v>
      </c>
      <c r="Q2043" s="4">
        <v>0.47916666666666669</v>
      </c>
      <c r="R2043" s="5">
        <f>Tabella1[[#This Row],[ORA FINE MATTINA]]-Tabella1[[#This Row],[ORA INIZIO MATTINA]]</f>
        <v>0.11805555555555558</v>
      </c>
      <c r="S2043" s="4"/>
      <c r="T2043" s="4"/>
      <c r="U2043" s="5">
        <f>Tabella1[[#This Row],[ORA FINE POMERIGGIO]]-Tabella1[[#This Row],[ORA INIZIO POMERIGGIO]]</f>
        <v>0</v>
      </c>
      <c r="V2043" s="5">
        <f>Tabella1[[#This Row],[TOT. TEMPO POMERIGGIO]]+Tabella1[[#This Row],[TOT. TEMPO MATTINA]]</f>
        <v>0.11805555555555558</v>
      </c>
      <c r="W2043" s="7">
        <f>((HOUR(Tabella1[[#This Row],[TOT. ORE]])*60)+MINUTE(Tabella1[[#This Row],[TOT. ORE]]))</f>
        <v>170</v>
      </c>
      <c r="Y2043" s="6">
        <f>Tabella1[[#This Row],[TOT. MINUTI]]-Tabella1[[#This Row],[FERMO MACCHINA]]</f>
        <v>170</v>
      </c>
      <c r="Z2043" s="6">
        <f>ROUNDDOWN(Tabella1[[#This Row],[DIFFERENZA EFFETTIVA - SCARTI]]/Tabella1[[#This Row],[TEMPO EFFETTIVO]]*60,0)</f>
        <v>74</v>
      </c>
    </row>
    <row r="2044" spans="1:27" x14ac:dyDescent="0.25">
      <c r="A2044" s="1">
        <v>44851</v>
      </c>
      <c r="B2044">
        <v>1</v>
      </c>
      <c r="C2044" s="6" t="str">
        <f>VLOOKUP(Tabella1[[#This Row],[COD. OPERATORE]],Tabella3[],2,FALSE)</f>
        <v>ROBY</v>
      </c>
      <c r="D2044" t="s">
        <v>56</v>
      </c>
      <c r="E2044" t="s">
        <v>249</v>
      </c>
      <c r="F2044" t="s">
        <v>64</v>
      </c>
      <c r="G2044" s="6" t="str">
        <f>VLOOKUP(Tabella1[[#This Row],[COD. MACCHINA]],Tabella35[],2,FALSE)</f>
        <v>MANUALE</v>
      </c>
      <c r="H2044">
        <v>100</v>
      </c>
      <c r="I2044">
        <v>150</v>
      </c>
      <c r="J2044" s="6">
        <f>Tabella1[[#This Row],[ASS. FINALI]]-Tabella1[[#This Row],[ASS.INIZIALI]]</f>
        <v>50</v>
      </c>
      <c r="K2044" t="s">
        <v>20</v>
      </c>
      <c r="M2044" s="6">
        <f>ROUNDDOWN(IF(Tabella1[[#This Row],[DOPPIO OPERATORE '[SI/NO']]]="SI",Tabella1[[#This Row],[DIFFERENZA]]/2,Tabella1[[#This Row],[DIFFERENZA]]),0)</f>
        <v>50</v>
      </c>
      <c r="O2044" s="6">
        <f>Tabella1[[#This Row],[DIFFERENZA EFFETTIVA SE DOPPIO OPERATORE]]-Tabella1[[#This Row],[SCARTI]]</f>
        <v>50</v>
      </c>
      <c r="P2044" s="4">
        <v>0.4861111111111111</v>
      </c>
      <c r="Q2044" s="4">
        <v>0.5</v>
      </c>
      <c r="R2044" s="5">
        <f>Tabella1[[#This Row],[ORA FINE MATTINA]]-Tabella1[[#This Row],[ORA INIZIO MATTINA]]</f>
        <v>1.3888888888888895E-2</v>
      </c>
      <c r="S2044" s="4"/>
      <c r="T2044" s="4"/>
      <c r="U2044" s="5">
        <f>Tabella1[[#This Row],[ORA FINE POMERIGGIO]]-Tabella1[[#This Row],[ORA INIZIO POMERIGGIO]]</f>
        <v>0</v>
      </c>
      <c r="V2044" s="5">
        <f>Tabella1[[#This Row],[TOT. TEMPO POMERIGGIO]]+Tabella1[[#This Row],[TOT. TEMPO MATTINA]]</f>
        <v>1.3888888888888895E-2</v>
      </c>
      <c r="W2044" s="7">
        <f>((HOUR(Tabella1[[#This Row],[TOT. ORE]])*60)+MINUTE(Tabella1[[#This Row],[TOT. ORE]]))</f>
        <v>20</v>
      </c>
      <c r="Y2044" s="6">
        <f>Tabella1[[#This Row],[TOT. MINUTI]]-Tabella1[[#This Row],[FERMO MACCHINA]]</f>
        <v>20</v>
      </c>
      <c r="Z2044" s="6">
        <f>ROUNDDOWN(Tabella1[[#This Row],[DIFFERENZA EFFETTIVA - SCARTI]]/Tabella1[[#This Row],[TEMPO EFFETTIVO]]*60,0)</f>
        <v>150</v>
      </c>
    </row>
    <row r="2045" spans="1:27" x14ac:dyDescent="0.25">
      <c r="A2045" s="1">
        <v>44846</v>
      </c>
      <c r="B2045">
        <v>31</v>
      </c>
      <c r="C2045" s="6" t="str">
        <f>VLOOKUP(Tabella1[[#This Row],[COD. OPERATORE]],Tabella3[],2,FALSE)</f>
        <v>MARISTELLA</v>
      </c>
      <c r="D2045" t="s">
        <v>16</v>
      </c>
      <c r="E2045" t="s">
        <v>62</v>
      </c>
      <c r="F2045">
        <v>9</v>
      </c>
      <c r="G2045" s="6" t="str">
        <f>VLOOKUP(Tabella1[[#This Row],[COD. MACCHINA]],Tabella35[],2,FALSE)</f>
        <v>MONTAGGIO ANELLINI</v>
      </c>
      <c r="H2045">
        <v>0</v>
      </c>
      <c r="I2045">
        <v>2000</v>
      </c>
      <c r="J2045" s="6">
        <f>Tabella1[[#This Row],[ASS. FINALI]]-Tabella1[[#This Row],[ASS.INIZIALI]]</f>
        <v>2000</v>
      </c>
      <c r="K2045" t="s">
        <v>20</v>
      </c>
      <c r="M2045" s="6">
        <f>ROUNDDOWN(IF(Tabella1[[#This Row],[DOPPIO OPERATORE '[SI/NO']]]="SI",Tabella1[[#This Row],[DIFFERENZA]]/2,Tabella1[[#This Row],[DIFFERENZA]]),0)</f>
        <v>2000</v>
      </c>
      <c r="O2045" s="6">
        <f>Tabella1[[#This Row],[DIFFERENZA EFFETTIVA SE DOPPIO OPERATORE]]-Tabella1[[#This Row],[SCARTI]]</f>
        <v>2000</v>
      </c>
      <c r="P2045" s="4">
        <v>0.3125</v>
      </c>
      <c r="Q2045" s="4">
        <v>0.5</v>
      </c>
      <c r="R2045" s="5">
        <f>Tabella1[[#This Row],[ORA FINE MATTINA]]-Tabella1[[#This Row],[ORA INIZIO MATTINA]]</f>
        <v>0.1875</v>
      </c>
      <c r="S2045" s="4"/>
      <c r="T2045" s="4"/>
      <c r="U2045" s="5">
        <f>Tabella1[[#This Row],[ORA FINE POMERIGGIO]]-Tabella1[[#This Row],[ORA INIZIO POMERIGGIO]]</f>
        <v>0</v>
      </c>
      <c r="V2045" s="5">
        <f>Tabella1[[#This Row],[TOT. TEMPO POMERIGGIO]]+Tabella1[[#This Row],[TOT. TEMPO MATTINA]]</f>
        <v>0.1875</v>
      </c>
      <c r="W2045" s="7">
        <f>((HOUR(Tabella1[[#This Row],[TOT. ORE]])*60)+MINUTE(Tabella1[[#This Row],[TOT. ORE]]))</f>
        <v>270</v>
      </c>
      <c r="Y2045" s="6">
        <f>Tabella1[[#This Row],[TOT. MINUTI]]-Tabella1[[#This Row],[FERMO MACCHINA]]</f>
        <v>270</v>
      </c>
      <c r="Z2045" s="6">
        <f>ROUNDDOWN(Tabella1[[#This Row],[DIFFERENZA EFFETTIVA - SCARTI]]/Tabella1[[#This Row],[TEMPO EFFETTIVO]]*60,0)</f>
        <v>444</v>
      </c>
    </row>
    <row r="2046" spans="1:27" x14ac:dyDescent="0.25">
      <c r="A2046" s="1">
        <v>44846</v>
      </c>
      <c r="B2046">
        <v>31</v>
      </c>
      <c r="C2046" s="6" t="str">
        <f>VLOOKUP(Tabella1[[#This Row],[COD. OPERATORE]],Tabella3[],2,FALSE)</f>
        <v>MARISTELLA</v>
      </c>
      <c r="D2046" t="s">
        <v>16</v>
      </c>
      <c r="E2046" t="s">
        <v>17</v>
      </c>
      <c r="F2046">
        <v>8</v>
      </c>
      <c r="G2046" s="6" t="str">
        <f>VLOOKUP(Tabella1[[#This Row],[COD. MACCHINA]],Tabella35[],2,FALSE)</f>
        <v>MONTAGGIO RUOTE</v>
      </c>
      <c r="H2046">
        <v>0</v>
      </c>
      <c r="I2046">
        <v>2000</v>
      </c>
      <c r="J2046" s="6">
        <f>Tabella1[[#This Row],[ASS. FINALI]]-Tabella1[[#This Row],[ASS.INIZIALI]]</f>
        <v>2000</v>
      </c>
      <c r="K2046" t="s">
        <v>20</v>
      </c>
      <c r="M2046" s="6">
        <f>ROUNDDOWN(IF(Tabella1[[#This Row],[DOPPIO OPERATORE '[SI/NO']]]="SI",Tabella1[[#This Row],[DIFFERENZA]]/2,Tabella1[[#This Row],[DIFFERENZA]]),0)</f>
        <v>2000</v>
      </c>
      <c r="O2046" s="6">
        <f>Tabella1[[#This Row],[DIFFERENZA EFFETTIVA SE DOPPIO OPERATORE]]-Tabella1[[#This Row],[SCARTI]]</f>
        <v>2000</v>
      </c>
      <c r="P2046" s="4">
        <v>0.39583333333333331</v>
      </c>
      <c r="Q2046" s="4">
        <v>0.5</v>
      </c>
      <c r="R2046" s="5">
        <f>Tabella1[[#This Row],[ORA FINE MATTINA]]-Tabella1[[#This Row],[ORA INIZIO MATTINA]]</f>
        <v>0.10416666666666669</v>
      </c>
      <c r="S2046" s="4">
        <v>0.54166666666666663</v>
      </c>
      <c r="T2046" s="4">
        <v>0.66666666666666663</v>
      </c>
      <c r="U2046" s="5">
        <f>Tabella1[[#This Row],[ORA FINE POMERIGGIO]]-Tabella1[[#This Row],[ORA INIZIO POMERIGGIO]]</f>
        <v>0.125</v>
      </c>
      <c r="V2046" s="5">
        <f>Tabella1[[#This Row],[TOT. TEMPO POMERIGGIO]]+Tabella1[[#This Row],[TOT. TEMPO MATTINA]]</f>
        <v>0.22916666666666669</v>
      </c>
      <c r="W2046" s="7">
        <f>((HOUR(Tabella1[[#This Row],[TOT. ORE]])*60)+MINUTE(Tabella1[[#This Row],[TOT. ORE]]))</f>
        <v>330</v>
      </c>
      <c r="Y2046" s="6">
        <f>Tabella1[[#This Row],[TOT. MINUTI]]-Tabella1[[#This Row],[FERMO MACCHINA]]</f>
        <v>330</v>
      </c>
      <c r="Z2046" s="6">
        <f>ROUNDDOWN(Tabella1[[#This Row],[DIFFERENZA EFFETTIVA - SCARTI]]/Tabella1[[#This Row],[TEMPO EFFETTIVO]]*60,0)</f>
        <v>363</v>
      </c>
    </row>
    <row r="2047" spans="1:27" x14ac:dyDescent="0.25">
      <c r="A2047" s="1">
        <v>44846</v>
      </c>
      <c r="B2047">
        <v>31</v>
      </c>
      <c r="C2047" s="6" t="str">
        <f>VLOOKUP(Tabella1[[#This Row],[COD. OPERATORE]],Tabella3[],2,FALSE)</f>
        <v>MARISTELLA</v>
      </c>
      <c r="D2047" t="s">
        <v>16</v>
      </c>
      <c r="E2047" t="s">
        <v>62</v>
      </c>
      <c r="F2047">
        <v>9</v>
      </c>
      <c r="G2047" s="6" t="str">
        <f>VLOOKUP(Tabella1[[#This Row],[COD. MACCHINA]],Tabella35[],2,FALSE)</f>
        <v>MONTAGGIO ANELLINI</v>
      </c>
      <c r="H2047">
        <v>0</v>
      </c>
      <c r="I2047">
        <v>1500</v>
      </c>
      <c r="J2047" s="6">
        <f>Tabella1[[#This Row],[ASS. FINALI]]-Tabella1[[#This Row],[ASS.INIZIALI]]</f>
        <v>1500</v>
      </c>
      <c r="K2047" t="s">
        <v>20</v>
      </c>
      <c r="M2047" s="6">
        <f>ROUNDDOWN(IF(Tabella1[[#This Row],[DOPPIO OPERATORE '[SI/NO']]]="SI",Tabella1[[#This Row],[DIFFERENZA]]/2,Tabella1[[#This Row],[DIFFERENZA]]),0)</f>
        <v>1500</v>
      </c>
      <c r="O2047" s="6">
        <f>Tabella1[[#This Row],[DIFFERENZA EFFETTIVA SE DOPPIO OPERATORE]]-Tabella1[[#This Row],[SCARTI]]</f>
        <v>1500</v>
      </c>
      <c r="P2047" s="4">
        <v>0.66666666666666663</v>
      </c>
      <c r="Q2047" s="4">
        <v>0.72916666666666663</v>
      </c>
      <c r="R2047" s="5">
        <f>Tabella1[[#This Row],[ORA FINE MATTINA]]-Tabella1[[#This Row],[ORA INIZIO MATTINA]]</f>
        <v>6.25E-2</v>
      </c>
      <c r="S2047" s="4"/>
      <c r="T2047" s="4"/>
      <c r="U2047" s="5">
        <f>Tabella1[[#This Row],[ORA FINE POMERIGGIO]]-Tabella1[[#This Row],[ORA INIZIO POMERIGGIO]]</f>
        <v>0</v>
      </c>
      <c r="V2047" s="5">
        <f>Tabella1[[#This Row],[TOT. TEMPO POMERIGGIO]]+Tabella1[[#This Row],[TOT. TEMPO MATTINA]]</f>
        <v>6.25E-2</v>
      </c>
      <c r="W2047" s="7">
        <f>((HOUR(Tabella1[[#This Row],[TOT. ORE]])*60)+MINUTE(Tabella1[[#This Row],[TOT. ORE]]))</f>
        <v>90</v>
      </c>
      <c r="Y2047" s="6">
        <f>Tabella1[[#This Row],[TOT. MINUTI]]-Tabella1[[#This Row],[FERMO MACCHINA]]</f>
        <v>90</v>
      </c>
      <c r="Z2047" s="6">
        <f>ROUNDDOWN(Tabella1[[#This Row],[DIFFERENZA EFFETTIVA - SCARTI]]/Tabella1[[#This Row],[TEMPO EFFETTIVO]]*60,0)</f>
        <v>1000</v>
      </c>
    </row>
    <row r="2048" spans="1:27" x14ac:dyDescent="0.25">
      <c r="A2048" s="1">
        <v>44847</v>
      </c>
      <c r="B2048">
        <v>31</v>
      </c>
      <c r="C2048" s="6" t="str">
        <f>VLOOKUP(Tabella1[[#This Row],[COD. OPERATORE]],Tabella3[],2,FALSE)</f>
        <v>MARISTELLA</v>
      </c>
      <c r="D2048" t="s">
        <v>16</v>
      </c>
      <c r="E2048" t="s">
        <v>62</v>
      </c>
      <c r="F2048">
        <v>9</v>
      </c>
      <c r="G2048" s="6" t="str">
        <f>VLOOKUP(Tabella1[[#This Row],[COD. MACCHINA]],Tabella35[],2,FALSE)</f>
        <v>MONTAGGIO ANELLINI</v>
      </c>
      <c r="H2048">
        <v>0</v>
      </c>
      <c r="I2048">
        <v>1000</v>
      </c>
      <c r="J2048" s="6">
        <f>Tabella1[[#This Row],[ASS. FINALI]]-Tabella1[[#This Row],[ASS.INIZIALI]]</f>
        <v>1000</v>
      </c>
      <c r="K2048" t="s">
        <v>20</v>
      </c>
      <c r="M2048" s="6">
        <f>ROUNDDOWN(IF(Tabella1[[#This Row],[DOPPIO OPERATORE '[SI/NO']]]="SI",Tabella1[[#This Row],[DIFFERENZA]]/2,Tabella1[[#This Row],[DIFFERENZA]]),0)</f>
        <v>1000</v>
      </c>
      <c r="O2048" s="6">
        <f>Tabella1[[#This Row],[DIFFERENZA EFFETTIVA SE DOPPIO OPERATORE]]-Tabella1[[#This Row],[SCARTI]]</f>
        <v>1000</v>
      </c>
      <c r="P2048" s="4">
        <v>0.3125</v>
      </c>
      <c r="Q2048" s="4">
        <v>0.35416666666666669</v>
      </c>
      <c r="R2048" s="5">
        <f>Tabella1[[#This Row],[ORA FINE MATTINA]]-Tabella1[[#This Row],[ORA INIZIO MATTINA]]</f>
        <v>4.1666666666666685E-2</v>
      </c>
      <c r="S2048" s="4"/>
      <c r="T2048" s="4"/>
      <c r="U2048" s="5">
        <f>Tabella1[[#This Row],[ORA FINE POMERIGGIO]]-Tabella1[[#This Row],[ORA INIZIO POMERIGGIO]]</f>
        <v>0</v>
      </c>
      <c r="V2048" s="5">
        <f>Tabella1[[#This Row],[TOT. TEMPO POMERIGGIO]]+Tabella1[[#This Row],[TOT. TEMPO MATTINA]]</f>
        <v>4.1666666666666685E-2</v>
      </c>
      <c r="W2048" s="7">
        <f>((HOUR(Tabella1[[#This Row],[TOT. ORE]])*60)+MINUTE(Tabella1[[#This Row],[TOT. ORE]]))</f>
        <v>60</v>
      </c>
      <c r="Y2048" s="6">
        <f>Tabella1[[#This Row],[TOT. MINUTI]]-Tabella1[[#This Row],[FERMO MACCHINA]]</f>
        <v>60</v>
      </c>
      <c r="Z2048" s="6">
        <f>ROUNDDOWN(Tabella1[[#This Row],[DIFFERENZA EFFETTIVA - SCARTI]]/Tabella1[[#This Row],[TEMPO EFFETTIVO]]*60,0)</f>
        <v>1000</v>
      </c>
    </row>
    <row r="2049" spans="1:27" x14ac:dyDescent="0.25">
      <c r="A2049" s="1">
        <v>44847</v>
      </c>
      <c r="B2049">
        <v>31</v>
      </c>
      <c r="C2049" s="6" t="str">
        <f>VLOOKUP(Tabella1[[#This Row],[COD. OPERATORE]],Tabella3[],2,FALSE)</f>
        <v>MARISTELLA</v>
      </c>
      <c r="D2049" t="s">
        <v>16</v>
      </c>
      <c r="E2049" t="s">
        <v>17</v>
      </c>
      <c r="F2049">
        <v>8</v>
      </c>
      <c r="G2049" s="6" t="str">
        <f>VLOOKUP(Tabella1[[#This Row],[COD. MACCHINA]],Tabella35[],2,FALSE)</f>
        <v>MONTAGGIO RUOTE</v>
      </c>
      <c r="H2049">
        <v>0</v>
      </c>
      <c r="I2049">
        <v>2200</v>
      </c>
      <c r="J2049" s="6">
        <f>Tabella1[[#This Row],[ASS. FINALI]]-Tabella1[[#This Row],[ASS.INIZIALI]]</f>
        <v>2200</v>
      </c>
      <c r="K2049" t="s">
        <v>20</v>
      </c>
      <c r="M2049" s="6">
        <f>ROUNDDOWN(IF(Tabella1[[#This Row],[DOPPIO OPERATORE '[SI/NO']]]="SI",Tabella1[[#This Row],[DIFFERENZA]]/2,Tabella1[[#This Row],[DIFFERENZA]]),0)</f>
        <v>2200</v>
      </c>
      <c r="O2049" s="6">
        <f>Tabella1[[#This Row],[DIFFERENZA EFFETTIVA SE DOPPIO OPERATORE]]-Tabella1[[#This Row],[SCARTI]]</f>
        <v>2200</v>
      </c>
      <c r="P2049" s="4">
        <v>0.35416666666666669</v>
      </c>
      <c r="Q2049" s="4">
        <v>0.5</v>
      </c>
      <c r="R2049" s="5">
        <f>Tabella1[[#This Row],[ORA FINE MATTINA]]-Tabella1[[#This Row],[ORA INIZIO MATTINA]]</f>
        <v>0.14583333333333331</v>
      </c>
      <c r="S2049" s="4">
        <v>0.54166666666666663</v>
      </c>
      <c r="T2049" s="4">
        <v>0.67361111111111116</v>
      </c>
      <c r="U2049" s="5">
        <f>Tabella1[[#This Row],[ORA FINE POMERIGGIO]]-Tabella1[[#This Row],[ORA INIZIO POMERIGGIO]]</f>
        <v>0.13194444444444453</v>
      </c>
      <c r="V2049" s="5">
        <f>Tabella1[[#This Row],[TOT. TEMPO POMERIGGIO]]+Tabella1[[#This Row],[TOT. TEMPO MATTINA]]</f>
        <v>0.27777777777777785</v>
      </c>
      <c r="W2049" s="7">
        <f>((HOUR(Tabella1[[#This Row],[TOT. ORE]])*60)+MINUTE(Tabella1[[#This Row],[TOT. ORE]]))</f>
        <v>400</v>
      </c>
      <c r="X2049">
        <v>45</v>
      </c>
      <c r="Y2049" s="6">
        <f>Tabella1[[#This Row],[TOT. MINUTI]]-Tabella1[[#This Row],[FERMO MACCHINA]]</f>
        <v>355</v>
      </c>
      <c r="Z2049" s="6">
        <f>ROUNDDOWN(Tabella1[[#This Row],[DIFFERENZA EFFETTIVA - SCARTI]]/Tabella1[[#This Row],[TEMPO EFFETTIVO]]*60,0)</f>
        <v>371</v>
      </c>
    </row>
    <row r="2050" spans="1:27" x14ac:dyDescent="0.25">
      <c r="A2050" s="1">
        <v>44847</v>
      </c>
      <c r="B2050">
        <v>31</v>
      </c>
      <c r="C2050" s="6" t="str">
        <f>VLOOKUP(Tabella1[[#This Row],[COD. OPERATORE]],Tabella3[],2,FALSE)</f>
        <v>MARISTELLA</v>
      </c>
      <c r="D2050" t="s">
        <v>16</v>
      </c>
      <c r="E2050" t="s">
        <v>26</v>
      </c>
      <c r="F2050">
        <v>6</v>
      </c>
      <c r="G2050" s="6" t="str">
        <f>VLOOKUP(Tabella1[[#This Row],[COD. MACCHINA]],Tabella35[],2,FALSE)</f>
        <v>MSA matr.4319</v>
      </c>
      <c r="H2050">
        <v>654042</v>
      </c>
      <c r="I2050">
        <v>655256</v>
      </c>
      <c r="J2050" s="6">
        <f>Tabella1[[#This Row],[ASS. FINALI]]-Tabella1[[#This Row],[ASS.INIZIALI]]</f>
        <v>1214</v>
      </c>
      <c r="K2050" t="s">
        <v>20</v>
      </c>
      <c r="M2050" s="6">
        <f>ROUNDDOWN(IF(Tabella1[[#This Row],[DOPPIO OPERATORE '[SI/NO']]]="SI",Tabella1[[#This Row],[DIFFERENZA]]/2,Tabella1[[#This Row],[DIFFERENZA]]),0)</f>
        <v>1214</v>
      </c>
      <c r="O2050" s="6">
        <f>Tabella1[[#This Row],[DIFFERENZA EFFETTIVA SE DOPPIO OPERATORE]]-Tabella1[[#This Row],[SCARTI]]</f>
        <v>1214</v>
      </c>
      <c r="P2050" s="4">
        <v>0.3125</v>
      </c>
      <c r="Q2050" s="4">
        <v>0.5</v>
      </c>
      <c r="R2050" s="5">
        <f>Tabella1[[#This Row],[ORA FINE MATTINA]]-Tabella1[[#This Row],[ORA INIZIO MATTINA]]</f>
        <v>0.1875</v>
      </c>
      <c r="S2050" s="4">
        <v>0.54166666666666663</v>
      </c>
      <c r="T2050" s="4">
        <v>0.58333333333333337</v>
      </c>
      <c r="U2050" s="5">
        <f>Tabella1[[#This Row],[ORA FINE POMERIGGIO]]-Tabella1[[#This Row],[ORA INIZIO POMERIGGIO]]</f>
        <v>4.1666666666666741E-2</v>
      </c>
      <c r="V2050" s="5">
        <f>Tabella1[[#This Row],[TOT. TEMPO POMERIGGIO]]+Tabella1[[#This Row],[TOT. TEMPO MATTINA]]</f>
        <v>0.22916666666666674</v>
      </c>
      <c r="W2050" s="7">
        <f>((HOUR(Tabella1[[#This Row],[TOT. ORE]])*60)+MINUTE(Tabella1[[#This Row],[TOT. ORE]]))</f>
        <v>330</v>
      </c>
      <c r="Y2050" s="6">
        <f>Tabella1[[#This Row],[TOT. MINUTI]]-Tabella1[[#This Row],[FERMO MACCHINA]]</f>
        <v>330</v>
      </c>
      <c r="Z2050" s="6">
        <f>ROUNDDOWN(Tabella1[[#This Row],[DIFFERENZA EFFETTIVA - SCARTI]]/Tabella1[[#This Row],[TEMPO EFFETTIVO]]*60,0)</f>
        <v>220</v>
      </c>
    </row>
    <row r="2051" spans="1:27" x14ac:dyDescent="0.25">
      <c r="A2051" s="1">
        <v>44848</v>
      </c>
      <c r="B2051">
        <v>31</v>
      </c>
      <c r="C2051" s="6" t="str">
        <f>VLOOKUP(Tabella1[[#This Row],[COD. OPERATORE]],Tabella3[],2,FALSE)</f>
        <v>MARISTELLA</v>
      </c>
      <c r="D2051" t="s">
        <v>16</v>
      </c>
      <c r="E2051" t="s">
        <v>17</v>
      </c>
      <c r="F2051">
        <v>8</v>
      </c>
      <c r="G2051" s="6" t="str">
        <f>VLOOKUP(Tabella1[[#This Row],[COD. MACCHINA]],Tabella35[],2,FALSE)</f>
        <v>MONTAGGIO RUOTE</v>
      </c>
      <c r="H2051">
        <v>0</v>
      </c>
      <c r="I2051">
        <v>1400</v>
      </c>
      <c r="J2051" s="6">
        <f>Tabella1[[#This Row],[ASS. FINALI]]-Tabella1[[#This Row],[ASS.INIZIALI]]</f>
        <v>1400</v>
      </c>
      <c r="K2051" t="s">
        <v>20</v>
      </c>
      <c r="M2051" s="6">
        <f>ROUNDDOWN(IF(Tabella1[[#This Row],[DOPPIO OPERATORE '[SI/NO']]]="SI",Tabella1[[#This Row],[DIFFERENZA]]/2,Tabella1[[#This Row],[DIFFERENZA]]),0)</f>
        <v>1400</v>
      </c>
      <c r="O2051" s="6">
        <f>Tabella1[[#This Row],[DIFFERENZA EFFETTIVA SE DOPPIO OPERATORE]]-Tabella1[[#This Row],[SCARTI]]</f>
        <v>1400</v>
      </c>
      <c r="P2051" s="4">
        <v>0.58333333333333337</v>
      </c>
      <c r="Q2051" s="4">
        <v>0.72916666666666663</v>
      </c>
      <c r="R2051" s="5">
        <f>Tabella1[[#This Row],[ORA FINE MATTINA]]-Tabella1[[#This Row],[ORA INIZIO MATTINA]]</f>
        <v>0.14583333333333326</v>
      </c>
      <c r="S2051" s="4"/>
      <c r="T2051" s="4"/>
      <c r="U2051" s="5">
        <f>Tabella1[[#This Row],[ORA FINE POMERIGGIO]]-Tabella1[[#This Row],[ORA INIZIO POMERIGGIO]]</f>
        <v>0</v>
      </c>
      <c r="V2051" s="5">
        <f>Tabella1[[#This Row],[TOT. TEMPO POMERIGGIO]]+Tabella1[[#This Row],[TOT. TEMPO MATTINA]]</f>
        <v>0.14583333333333326</v>
      </c>
      <c r="W2051" s="7">
        <f>((HOUR(Tabella1[[#This Row],[TOT. ORE]])*60)+MINUTE(Tabella1[[#This Row],[TOT. ORE]]))</f>
        <v>210</v>
      </c>
      <c r="X2051">
        <v>15</v>
      </c>
      <c r="Y2051" s="6">
        <f>Tabella1[[#This Row],[TOT. MINUTI]]-Tabella1[[#This Row],[FERMO MACCHINA]]</f>
        <v>195</v>
      </c>
      <c r="Z2051" s="6">
        <f>ROUNDDOWN(Tabella1[[#This Row],[DIFFERENZA EFFETTIVA - SCARTI]]/Tabella1[[#This Row],[TEMPO EFFETTIVO]]*60,0)</f>
        <v>430</v>
      </c>
    </row>
    <row r="2052" spans="1:27" x14ac:dyDescent="0.25">
      <c r="A2052" s="1">
        <v>44851</v>
      </c>
      <c r="B2052">
        <v>31</v>
      </c>
      <c r="C2052" s="6" t="str">
        <f>VLOOKUP(Tabella1[[#This Row],[COD. OPERATORE]],Tabella3[],2,FALSE)</f>
        <v>MARISTELLA</v>
      </c>
      <c r="D2052" t="s">
        <v>16</v>
      </c>
      <c r="E2052" t="s">
        <v>17</v>
      </c>
      <c r="F2052">
        <v>8</v>
      </c>
      <c r="G2052" s="6" t="str">
        <f>VLOOKUP(Tabella1[[#This Row],[COD. MACCHINA]],Tabella35[],2,FALSE)</f>
        <v>MONTAGGIO RUOTE</v>
      </c>
      <c r="H2052">
        <v>0</v>
      </c>
      <c r="I2052">
        <v>750</v>
      </c>
      <c r="J2052" s="6">
        <f>Tabella1[[#This Row],[ASS. FINALI]]-Tabella1[[#This Row],[ASS.INIZIALI]]</f>
        <v>750</v>
      </c>
      <c r="K2052" t="s">
        <v>20</v>
      </c>
      <c r="M2052" s="6">
        <f>ROUNDDOWN(IF(Tabella1[[#This Row],[DOPPIO OPERATORE '[SI/NO']]]="SI",Tabella1[[#This Row],[DIFFERENZA]]/2,Tabella1[[#This Row],[DIFFERENZA]]),0)</f>
        <v>750</v>
      </c>
      <c r="O2052" s="6">
        <f>Tabella1[[#This Row],[DIFFERENZA EFFETTIVA SE DOPPIO OPERATORE]]-Tabella1[[#This Row],[SCARTI]]</f>
        <v>750</v>
      </c>
      <c r="P2052" s="4">
        <v>0.33333333333333331</v>
      </c>
      <c r="Q2052" s="4">
        <v>0.42708333333333331</v>
      </c>
      <c r="R2052" s="5">
        <f>Tabella1[[#This Row],[ORA FINE MATTINA]]-Tabella1[[#This Row],[ORA INIZIO MATTINA]]</f>
        <v>9.375E-2</v>
      </c>
      <c r="S2052" s="4"/>
      <c r="T2052" s="4"/>
      <c r="U2052" s="5">
        <f>Tabella1[[#This Row],[ORA FINE POMERIGGIO]]-Tabella1[[#This Row],[ORA INIZIO POMERIGGIO]]</f>
        <v>0</v>
      </c>
      <c r="V2052" s="5">
        <f>Tabella1[[#This Row],[TOT. TEMPO POMERIGGIO]]+Tabella1[[#This Row],[TOT. TEMPO MATTINA]]</f>
        <v>9.375E-2</v>
      </c>
      <c r="W2052" s="7">
        <f>((HOUR(Tabella1[[#This Row],[TOT. ORE]])*60)+MINUTE(Tabella1[[#This Row],[TOT. ORE]]))</f>
        <v>135</v>
      </c>
      <c r="Y2052" s="6">
        <f>Tabella1[[#This Row],[TOT. MINUTI]]-Tabella1[[#This Row],[FERMO MACCHINA]]</f>
        <v>135</v>
      </c>
      <c r="Z2052" s="6">
        <f>ROUNDDOWN(Tabella1[[#This Row],[DIFFERENZA EFFETTIVA - SCARTI]]/Tabella1[[#This Row],[TEMPO EFFETTIVO]]*60,0)</f>
        <v>333</v>
      </c>
    </row>
    <row r="2053" spans="1:27" x14ac:dyDescent="0.25">
      <c r="A2053" s="1">
        <v>44851</v>
      </c>
      <c r="B2053">
        <v>31</v>
      </c>
      <c r="C2053" s="6" t="str">
        <f>VLOOKUP(Tabella1[[#This Row],[COD. OPERATORE]],Tabella3[],2,FALSE)</f>
        <v>MARISTELLA</v>
      </c>
      <c r="D2053" t="s">
        <v>16</v>
      </c>
      <c r="E2053" t="s">
        <v>62</v>
      </c>
      <c r="F2053">
        <v>9</v>
      </c>
      <c r="G2053" s="6" t="str">
        <f>VLOOKUP(Tabella1[[#This Row],[COD. MACCHINA]],Tabella35[],2,FALSE)</f>
        <v>MONTAGGIO ANELLINI</v>
      </c>
      <c r="H2053">
        <v>0</v>
      </c>
      <c r="I2053">
        <v>2000</v>
      </c>
      <c r="J2053" s="6">
        <f>Tabella1[[#This Row],[ASS. FINALI]]-Tabella1[[#This Row],[ASS.INIZIALI]]</f>
        <v>2000</v>
      </c>
      <c r="K2053" t="s">
        <v>20</v>
      </c>
      <c r="M2053" s="6">
        <f>ROUNDDOWN(IF(Tabella1[[#This Row],[DOPPIO OPERATORE '[SI/NO']]]="SI",Tabella1[[#This Row],[DIFFERENZA]]/2,Tabella1[[#This Row],[DIFFERENZA]]),0)</f>
        <v>2000</v>
      </c>
      <c r="O2053" s="6">
        <f>Tabella1[[#This Row],[DIFFERENZA EFFETTIVA SE DOPPIO OPERATORE]]-Tabella1[[#This Row],[SCARTI]]</f>
        <v>2000</v>
      </c>
      <c r="P2053" s="4">
        <v>0.42708333333333331</v>
      </c>
      <c r="Q2053" s="4">
        <v>0.5</v>
      </c>
      <c r="R2053" s="5">
        <f>Tabella1[[#This Row],[ORA FINE MATTINA]]-Tabella1[[#This Row],[ORA INIZIO MATTINA]]</f>
        <v>7.2916666666666685E-2</v>
      </c>
      <c r="S2053" s="4"/>
      <c r="T2053" s="4"/>
      <c r="U2053" s="5">
        <f>Tabella1[[#This Row],[ORA FINE POMERIGGIO]]-Tabella1[[#This Row],[ORA INIZIO POMERIGGIO]]</f>
        <v>0</v>
      </c>
      <c r="V2053" s="5">
        <f>Tabella1[[#This Row],[TOT. TEMPO POMERIGGIO]]+Tabella1[[#This Row],[TOT. TEMPO MATTINA]]</f>
        <v>7.2916666666666685E-2</v>
      </c>
      <c r="W2053" s="7">
        <f>((HOUR(Tabella1[[#This Row],[TOT. ORE]])*60)+MINUTE(Tabella1[[#This Row],[TOT. ORE]]))</f>
        <v>105</v>
      </c>
      <c r="Y2053" s="6">
        <f>Tabella1[[#This Row],[TOT. MINUTI]]-Tabella1[[#This Row],[FERMO MACCHINA]]</f>
        <v>105</v>
      </c>
      <c r="Z2053" s="6">
        <f>ROUNDDOWN(Tabella1[[#This Row],[DIFFERENZA EFFETTIVA - SCARTI]]/Tabella1[[#This Row],[TEMPO EFFETTIVO]]*60,0)</f>
        <v>1142</v>
      </c>
    </row>
    <row r="2054" spans="1:27" x14ac:dyDescent="0.25">
      <c r="A2054" s="1">
        <v>44851</v>
      </c>
      <c r="B2054">
        <v>31</v>
      </c>
      <c r="C2054" s="6" t="str">
        <f>VLOOKUP(Tabella1[[#This Row],[COD. OPERATORE]],Tabella3[],2,FALSE)</f>
        <v>MARISTELLA</v>
      </c>
      <c r="D2054" t="s">
        <v>16</v>
      </c>
      <c r="E2054" t="s">
        <v>17</v>
      </c>
      <c r="F2054">
        <v>8</v>
      </c>
      <c r="G2054" s="6" t="str">
        <f>VLOOKUP(Tabella1[[#This Row],[COD. MACCHINA]],Tabella35[],2,FALSE)</f>
        <v>MONTAGGIO RUOTE</v>
      </c>
      <c r="H2054">
        <v>0</v>
      </c>
      <c r="I2054">
        <v>1500</v>
      </c>
      <c r="J2054" s="6">
        <f>Tabella1[[#This Row],[ASS. FINALI]]-Tabella1[[#This Row],[ASS.INIZIALI]]</f>
        <v>1500</v>
      </c>
      <c r="K2054" t="s">
        <v>20</v>
      </c>
      <c r="M2054" s="6">
        <f>ROUNDDOWN(IF(Tabella1[[#This Row],[DOPPIO OPERATORE '[SI/NO']]]="SI",Tabella1[[#This Row],[DIFFERENZA]]/2,Tabella1[[#This Row],[DIFFERENZA]]),0)</f>
        <v>1500</v>
      </c>
      <c r="O2054" s="6">
        <f>Tabella1[[#This Row],[DIFFERENZA EFFETTIVA SE DOPPIO OPERATORE]]-Tabella1[[#This Row],[SCARTI]]</f>
        <v>1500</v>
      </c>
      <c r="P2054" s="4">
        <v>0.5625</v>
      </c>
      <c r="Q2054" s="4">
        <v>0.72916666666666663</v>
      </c>
      <c r="R2054" s="5">
        <f>Tabella1[[#This Row],[ORA FINE MATTINA]]-Tabella1[[#This Row],[ORA INIZIO MATTINA]]</f>
        <v>0.16666666666666663</v>
      </c>
      <c r="S2054" s="4"/>
      <c r="T2054" s="4"/>
      <c r="U2054" s="5">
        <f>Tabella1[[#This Row],[ORA FINE POMERIGGIO]]-Tabella1[[#This Row],[ORA INIZIO POMERIGGIO]]</f>
        <v>0</v>
      </c>
      <c r="V2054" s="5">
        <f>Tabella1[[#This Row],[TOT. TEMPO POMERIGGIO]]+Tabella1[[#This Row],[TOT. TEMPO MATTINA]]</f>
        <v>0.16666666666666663</v>
      </c>
      <c r="W2054" s="7">
        <f>((HOUR(Tabella1[[#This Row],[TOT. ORE]])*60)+MINUTE(Tabella1[[#This Row],[TOT. ORE]]))</f>
        <v>240</v>
      </c>
      <c r="Y2054" s="6">
        <f>Tabella1[[#This Row],[TOT. MINUTI]]-Tabella1[[#This Row],[FERMO MACCHINA]]</f>
        <v>240</v>
      </c>
      <c r="Z2054" s="6">
        <f>ROUNDDOWN(Tabella1[[#This Row],[DIFFERENZA EFFETTIVA - SCARTI]]/Tabella1[[#This Row],[TEMPO EFFETTIVO]]*60,0)</f>
        <v>375</v>
      </c>
    </row>
    <row r="2055" spans="1:27" x14ac:dyDescent="0.25">
      <c r="A2055" s="1">
        <v>44852</v>
      </c>
      <c r="B2055">
        <v>31</v>
      </c>
      <c r="C2055" s="6" t="str">
        <f>VLOOKUP(Tabella1[[#This Row],[COD. OPERATORE]],Tabella3[],2,FALSE)</f>
        <v>MARISTELLA</v>
      </c>
      <c r="D2055" t="s">
        <v>16</v>
      </c>
      <c r="E2055" t="s">
        <v>26</v>
      </c>
      <c r="F2055">
        <v>8</v>
      </c>
      <c r="G2055" s="6" t="str">
        <f>VLOOKUP(Tabella1[[#This Row],[COD. MACCHINA]],Tabella35[],2,FALSE)</f>
        <v>MONTAGGIO RUOTE</v>
      </c>
      <c r="H2055">
        <v>0</v>
      </c>
      <c r="I2055">
        <v>500</v>
      </c>
      <c r="J2055" s="6">
        <f>Tabella1[[#This Row],[ASS. FINALI]]-Tabella1[[#This Row],[ASS.INIZIALI]]</f>
        <v>500</v>
      </c>
      <c r="K2055" t="s">
        <v>20</v>
      </c>
      <c r="M2055" s="6">
        <f>ROUNDDOWN(IF(Tabella1[[#This Row],[DOPPIO OPERATORE '[SI/NO']]]="SI",Tabella1[[#This Row],[DIFFERENZA]]/2,Tabella1[[#This Row],[DIFFERENZA]]),0)</f>
        <v>500</v>
      </c>
      <c r="O2055" s="6">
        <f>Tabella1[[#This Row],[DIFFERENZA EFFETTIVA SE DOPPIO OPERATORE]]-Tabella1[[#This Row],[SCARTI]]</f>
        <v>500</v>
      </c>
      <c r="P2055" s="4">
        <v>0.33333333333333331</v>
      </c>
      <c r="Q2055" s="4">
        <v>0.3888888888888889</v>
      </c>
      <c r="R2055" s="5">
        <f>Tabella1[[#This Row],[ORA FINE MATTINA]]-Tabella1[[#This Row],[ORA INIZIO MATTINA]]</f>
        <v>5.555555555555558E-2</v>
      </c>
      <c r="S2055" s="4"/>
      <c r="T2055" s="4"/>
      <c r="U2055" s="5">
        <f>Tabella1[[#This Row],[ORA FINE POMERIGGIO]]-Tabella1[[#This Row],[ORA INIZIO POMERIGGIO]]</f>
        <v>0</v>
      </c>
      <c r="V2055" s="5">
        <f>Tabella1[[#This Row],[TOT. TEMPO POMERIGGIO]]+Tabella1[[#This Row],[TOT. TEMPO MATTINA]]</f>
        <v>5.555555555555558E-2</v>
      </c>
      <c r="W2055" s="7">
        <f>((HOUR(Tabella1[[#This Row],[TOT. ORE]])*60)+MINUTE(Tabella1[[#This Row],[TOT. ORE]]))</f>
        <v>80</v>
      </c>
      <c r="Y2055" s="6">
        <f>Tabella1[[#This Row],[TOT. MINUTI]]-Tabella1[[#This Row],[FERMO MACCHINA]]</f>
        <v>80</v>
      </c>
      <c r="Z2055" s="6">
        <f>ROUNDDOWN(Tabella1[[#This Row],[DIFFERENZA EFFETTIVA - SCARTI]]/Tabella1[[#This Row],[TEMPO EFFETTIVO]]*60,0)</f>
        <v>375</v>
      </c>
    </row>
    <row r="2056" spans="1:27" x14ac:dyDescent="0.25">
      <c r="A2056" s="1">
        <v>44852</v>
      </c>
      <c r="B2056">
        <v>31</v>
      </c>
      <c r="C2056" s="6" t="str">
        <f>VLOOKUP(Tabella1[[#This Row],[COD. OPERATORE]],Tabella3[],2,FALSE)</f>
        <v>MARISTELLA</v>
      </c>
      <c r="D2056" t="s">
        <v>16</v>
      </c>
      <c r="E2056" t="s">
        <v>17</v>
      </c>
      <c r="F2056">
        <v>6</v>
      </c>
      <c r="G2056" s="6" t="str">
        <f>VLOOKUP(Tabella1[[#This Row],[COD. MACCHINA]],Tabella35[],2,FALSE)</f>
        <v>MSA matr.4319</v>
      </c>
      <c r="H2056">
        <v>655256</v>
      </c>
      <c r="I2056">
        <v>656320</v>
      </c>
      <c r="J2056" s="6">
        <f>Tabella1[[#This Row],[ASS. FINALI]]-Tabella1[[#This Row],[ASS.INIZIALI]]</f>
        <v>1064</v>
      </c>
      <c r="K2056" t="s">
        <v>20</v>
      </c>
      <c r="M2056" s="6">
        <f>ROUNDDOWN(IF(Tabella1[[#This Row],[DOPPIO OPERATORE '[SI/NO']]]="SI",Tabella1[[#This Row],[DIFFERENZA]]/2,Tabella1[[#This Row],[DIFFERENZA]]),0)</f>
        <v>1064</v>
      </c>
      <c r="O2056" s="6">
        <f>Tabella1[[#This Row],[DIFFERENZA EFFETTIVA SE DOPPIO OPERATORE]]-Tabella1[[#This Row],[SCARTI]]</f>
        <v>1064</v>
      </c>
      <c r="P2056" s="4">
        <v>0.3888888888888889</v>
      </c>
      <c r="Q2056" s="4">
        <v>0.5</v>
      </c>
      <c r="R2056" s="5">
        <f>Tabella1[[#This Row],[ORA FINE MATTINA]]-Tabella1[[#This Row],[ORA INIZIO MATTINA]]</f>
        <v>0.1111111111111111</v>
      </c>
      <c r="S2056" s="4">
        <v>0.5625</v>
      </c>
      <c r="T2056" s="4">
        <v>0.65277777777777779</v>
      </c>
      <c r="U2056" s="5">
        <f>Tabella1[[#This Row],[ORA FINE POMERIGGIO]]-Tabella1[[#This Row],[ORA INIZIO POMERIGGIO]]</f>
        <v>9.027777777777779E-2</v>
      </c>
      <c r="V2056" s="5">
        <f>Tabella1[[#This Row],[TOT. TEMPO POMERIGGIO]]+Tabella1[[#This Row],[TOT. TEMPO MATTINA]]</f>
        <v>0.2013888888888889</v>
      </c>
      <c r="W2056" s="7">
        <f>((HOUR(Tabella1[[#This Row],[TOT. ORE]])*60)+MINUTE(Tabella1[[#This Row],[TOT. ORE]]))</f>
        <v>290</v>
      </c>
      <c r="Y2056" s="6">
        <f>Tabella1[[#This Row],[TOT. MINUTI]]-Tabella1[[#This Row],[FERMO MACCHINA]]</f>
        <v>290</v>
      </c>
      <c r="Z2056" s="6">
        <f>ROUNDDOWN(Tabella1[[#This Row],[DIFFERENZA EFFETTIVA - SCARTI]]/Tabella1[[#This Row],[TEMPO EFFETTIVO]]*60,0)</f>
        <v>220</v>
      </c>
    </row>
    <row r="2057" spans="1:27" x14ac:dyDescent="0.25">
      <c r="A2057" s="1">
        <v>44852</v>
      </c>
      <c r="B2057">
        <v>31</v>
      </c>
      <c r="C2057" s="6" t="str">
        <f>VLOOKUP(Tabella1[[#This Row],[COD. OPERATORE]],Tabella3[],2,FALSE)</f>
        <v>MARISTELLA</v>
      </c>
      <c r="D2057" t="s">
        <v>16</v>
      </c>
      <c r="E2057" t="s">
        <v>26</v>
      </c>
      <c r="F2057">
        <v>8</v>
      </c>
      <c r="G2057" s="6" t="str">
        <f>VLOOKUP(Tabella1[[#This Row],[COD. MACCHINA]],Tabella35[],2,FALSE)</f>
        <v>MONTAGGIO RUOTE</v>
      </c>
      <c r="H2057">
        <v>0</v>
      </c>
      <c r="I2057">
        <v>700</v>
      </c>
      <c r="J2057" s="6">
        <f>Tabella1[[#This Row],[ASS. FINALI]]-Tabella1[[#This Row],[ASS.INIZIALI]]</f>
        <v>700</v>
      </c>
      <c r="K2057" t="s">
        <v>20</v>
      </c>
      <c r="M2057" s="6">
        <f>ROUNDDOWN(IF(Tabella1[[#This Row],[DOPPIO OPERATORE '[SI/NO']]]="SI",Tabella1[[#This Row],[DIFFERENZA]]/2,Tabella1[[#This Row],[DIFFERENZA]]),0)</f>
        <v>700</v>
      </c>
      <c r="O2057" s="6">
        <f>Tabella1[[#This Row],[DIFFERENZA EFFETTIVA SE DOPPIO OPERATORE]]-Tabella1[[#This Row],[SCARTI]]</f>
        <v>700</v>
      </c>
      <c r="P2057" s="4">
        <v>0.65277777777777779</v>
      </c>
      <c r="Q2057" s="4">
        <v>0.72916666666666663</v>
      </c>
      <c r="R2057" s="5">
        <f>Tabella1[[#This Row],[ORA FINE MATTINA]]-Tabella1[[#This Row],[ORA INIZIO MATTINA]]</f>
        <v>7.638888888888884E-2</v>
      </c>
      <c r="S2057" s="4"/>
      <c r="T2057" s="4"/>
      <c r="U2057" s="5">
        <f>Tabella1[[#This Row],[ORA FINE POMERIGGIO]]-Tabella1[[#This Row],[ORA INIZIO POMERIGGIO]]</f>
        <v>0</v>
      </c>
      <c r="V2057" s="5">
        <f>Tabella1[[#This Row],[TOT. TEMPO POMERIGGIO]]+Tabella1[[#This Row],[TOT. TEMPO MATTINA]]</f>
        <v>7.638888888888884E-2</v>
      </c>
      <c r="W2057" s="7">
        <f>((HOUR(Tabella1[[#This Row],[TOT. ORE]])*60)+MINUTE(Tabella1[[#This Row],[TOT. ORE]]))</f>
        <v>110</v>
      </c>
      <c r="Y2057" s="6">
        <f>Tabella1[[#This Row],[TOT. MINUTI]]-Tabella1[[#This Row],[FERMO MACCHINA]]</f>
        <v>110</v>
      </c>
      <c r="Z2057" s="6">
        <f>ROUNDDOWN(Tabella1[[#This Row],[DIFFERENZA EFFETTIVA - SCARTI]]/Tabella1[[#This Row],[TEMPO EFFETTIVO]]*60,0)</f>
        <v>381</v>
      </c>
      <c r="AA2057" t="s">
        <v>602</v>
      </c>
    </row>
    <row r="2058" spans="1:27" x14ac:dyDescent="0.25">
      <c r="A2058" s="1">
        <v>44853</v>
      </c>
      <c r="B2058">
        <v>31</v>
      </c>
      <c r="C2058" s="6" t="str">
        <f>VLOOKUP(Tabella1[[#This Row],[COD. OPERATORE]],Tabella3[],2,FALSE)</f>
        <v>MARISTELLA</v>
      </c>
      <c r="D2058" t="s">
        <v>16</v>
      </c>
      <c r="E2058" t="s">
        <v>26</v>
      </c>
      <c r="F2058">
        <v>8</v>
      </c>
      <c r="G2058" s="6" t="str">
        <f>VLOOKUP(Tabella1[[#This Row],[COD. MACCHINA]],Tabella35[],2,FALSE)</f>
        <v>MONTAGGIO RUOTE</v>
      </c>
      <c r="H2058">
        <v>0</v>
      </c>
      <c r="I2058">
        <v>130</v>
      </c>
      <c r="J2058" s="6">
        <f>Tabella1[[#This Row],[ASS. FINALI]]-Tabella1[[#This Row],[ASS.INIZIALI]]</f>
        <v>130</v>
      </c>
      <c r="K2058" t="s">
        <v>20</v>
      </c>
      <c r="M2058" s="6">
        <f>ROUNDDOWN(IF(Tabella1[[#This Row],[DOPPIO OPERATORE '[SI/NO']]]="SI",Tabella1[[#This Row],[DIFFERENZA]]/2,Tabella1[[#This Row],[DIFFERENZA]]),0)</f>
        <v>130</v>
      </c>
      <c r="O2058" s="6">
        <f>Tabella1[[#This Row],[DIFFERENZA EFFETTIVA SE DOPPIO OPERATORE]]-Tabella1[[#This Row],[SCARTI]]</f>
        <v>130</v>
      </c>
      <c r="P2058" s="4">
        <v>0.33333333333333331</v>
      </c>
      <c r="Q2058" s="4">
        <v>0.47222222222222227</v>
      </c>
      <c r="R2058" s="5">
        <f>Tabella1[[#This Row],[ORA FINE MATTINA]]-Tabella1[[#This Row],[ORA INIZIO MATTINA]]</f>
        <v>0.13888888888888895</v>
      </c>
      <c r="S2058" s="4"/>
      <c r="T2058" s="4"/>
      <c r="U2058" s="5">
        <f>Tabella1[[#This Row],[ORA FINE POMERIGGIO]]-Tabella1[[#This Row],[ORA INIZIO POMERIGGIO]]</f>
        <v>0</v>
      </c>
      <c r="V2058" s="5">
        <f>Tabella1[[#This Row],[TOT. TEMPO POMERIGGIO]]+Tabella1[[#This Row],[TOT. TEMPO MATTINA]]</f>
        <v>0.13888888888888895</v>
      </c>
      <c r="W2058" s="7">
        <f>((HOUR(Tabella1[[#This Row],[TOT. ORE]])*60)+MINUTE(Tabella1[[#This Row],[TOT. ORE]]))</f>
        <v>200</v>
      </c>
      <c r="Y2058" s="6">
        <f>Tabella1[[#This Row],[TOT. MINUTI]]-Tabella1[[#This Row],[FERMO MACCHINA]]</f>
        <v>200</v>
      </c>
      <c r="Z2058" s="6">
        <f>ROUNDDOWN(Tabella1[[#This Row],[DIFFERENZA EFFETTIVA - SCARTI]]/Tabella1[[#This Row],[TEMPO EFFETTIVO]]*60,0)</f>
        <v>39</v>
      </c>
    </row>
    <row r="2059" spans="1:27" x14ac:dyDescent="0.25">
      <c r="A2059" s="1">
        <v>44854</v>
      </c>
      <c r="B2059">
        <v>31</v>
      </c>
      <c r="C2059" s="6" t="str">
        <f>VLOOKUP(Tabella1[[#This Row],[COD. OPERATORE]],Tabella3[],2,FALSE)</f>
        <v>MARISTELLA</v>
      </c>
      <c r="D2059" t="s">
        <v>16</v>
      </c>
      <c r="E2059" t="s">
        <v>96</v>
      </c>
      <c r="F2059">
        <v>6</v>
      </c>
      <c r="G2059" s="6" t="str">
        <f>VLOOKUP(Tabella1[[#This Row],[COD. MACCHINA]],Tabella35[],2,FALSE)</f>
        <v>MSA matr.4319</v>
      </c>
      <c r="H2059">
        <v>656826</v>
      </c>
      <c r="I2059">
        <v>657437</v>
      </c>
      <c r="J2059" s="6">
        <f>Tabella1[[#This Row],[ASS. FINALI]]-Tabella1[[#This Row],[ASS.INIZIALI]]</f>
        <v>611</v>
      </c>
      <c r="K2059" t="s">
        <v>20</v>
      </c>
      <c r="M2059" s="6">
        <f>ROUNDDOWN(IF(Tabella1[[#This Row],[DOPPIO OPERATORE '[SI/NO']]]="SI",Tabella1[[#This Row],[DIFFERENZA]]/2,Tabella1[[#This Row],[DIFFERENZA]]),0)</f>
        <v>611</v>
      </c>
      <c r="O2059" s="6">
        <f>Tabella1[[#This Row],[DIFFERENZA EFFETTIVA SE DOPPIO OPERATORE]]-Tabella1[[#This Row],[SCARTI]]</f>
        <v>611</v>
      </c>
      <c r="P2059" s="4">
        <v>0.40972222222222227</v>
      </c>
      <c r="Q2059" s="4">
        <v>0.46180555555555558</v>
      </c>
      <c r="R2059" s="5">
        <f>Tabella1[[#This Row],[ORA FINE MATTINA]]-Tabella1[[#This Row],[ORA INIZIO MATTINA]]</f>
        <v>5.2083333333333315E-2</v>
      </c>
      <c r="S2059" s="4"/>
      <c r="T2059" s="4"/>
      <c r="U2059" s="5">
        <f>Tabella1[[#This Row],[ORA FINE POMERIGGIO]]-Tabella1[[#This Row],[ORA INIZIO POMERIGGIO]]</f>
        <v>0</v>
      </c>
      <c r="V2059" s="5">
        <f>Tabella1[[#This Row],[TOT. TEMPO POMERIGGIO]]+Tabella1[[#This Row],[TOT. TEMPO MATTINA]]</f>
        <v>5.2083333333333315E-2</v>
      </c>
      <c r="W2059" s="7">
        <f>((HOUR(Tabella1[[#This Row],[TOT. ORE]])*60)+MINUTE(Tabella1[[#This Row],[TOT. ORE]]))</f>
        <v>75</v>
      </c>
      <c r="Y2059" s="6">
        <f>Tabella1[[#This Row],[TOT. MINUTI]]-Tabella1[[#This Row],[FERMO MACCHINA]]</f>
        <v>75</v>
      </c>
      <c r="Z2059" s="6">
        <f>ROUNDDOWN(Tabella1[[#This Row],[DIFFERENZA EFFETTIVA - SCARTI]]/Tabella1[[#This Row],[TEMPO EFFETTIVO]]*60,0)</f>
        <v>488</v>
      </c>
      <c r="AA2059" t="s">
        <v>601</v>
      </c>
    </row>
    <row r="2060" spans="1:27" x14ac:dyDescent="0.25">
      <c r="A2060" s="1">
        <v>44854</v>
      </c>
      <c r="B2060">
        <v>31</v>
      </c>
      <c r="C2060" s="6" t="str">
        <f>VLOOKUP(Tabella1[[#This Row],[COD. OPERATORE]],Tabella3[],2,FALSE)</f>
        <v>MARISTELLA</v>
      </c>
      <c r="D2060" t="s">
        <v>16</v>
      </c>
      <c r="E2060" t="s">
        <v>26</v>
      </c>
      <c r="F2060">
        <v>8</v>
      </c>
      <c r="G2060" s="6" t="str">
        <f>VLOOKUP(Tabella1[[#This Row],[COD. MACCHINA]],Tabella35[],2,FALSE)</f>
        <v>MONTAGGIO RUOTE</v>
      </c>
      <c r="H2060">
        <v>0</v>
      </c>
      <c r="I2060">
        <v>330</v>
      </c>
      <c r="J2060" s="6">
        <f>Tabella1[[#This Row],[ASS. FINALI]]-Tabella1[[#This Row],[ASS.INIZIALI]]</f>
        <v>330</v>
      </c>
      <c r="K2060" t="s">
        <v>20</v>
      </c>
      <c r="M2060" s="6">
        <f>ROUNDDOWN(IF(Tabella1[[#This Row],[DOPPIO OPERATORE '[SI/NO']]]="SI",Tabella1[[#This Row],[DIFFERENZA]]/2,Tabella1[[#This Row],[DIFFERENZA]]),0)</f>
        <v>330</v>
      </c>
      <c r="O2060" s="6">
        <f>Tabella1[[#This Row],[DIFFERENZA EFFETTIVA SE DOPPIO OPERATORE]]-Tabella1[[#This Row],[SCARTI]]</f>
        <v>330</v>
      </c>
      <c r="P2060" s="4">
        <v>0.33333333333333331</v>
      </c>
      <c r="Q2060" s="4">
        <v>0.40972222222222227</v>
      </c>
      <c r="R2060" s="5">
        <f>Tabella1[[#This Row],[ORA FINE MATTINA]]-Tabella1[[#This Row],[ORA INIZIO MATTINA]]</f>
        <v>7.6388888888888951E-2</v>
      </c>
      <c r="S2060" s="4"/>
      <c r="T2060" s="4"/>
      <c r="U2060" s="5">
        <f>Tabella1[[#This Row],[ORA FINE POMERIGGIO]]-Tabella1[[#This Row],[ORA INIZIO POMERIGGIO]]</f>
        <v>0</v>
      </c>
      <c r="V2060" s="5">
        <f>Tabella1[[#This Row],[TOT. TEMPO POMERIGGIO]]+Tabella1[[#This Row],[TOT. TEMPO MATTINA]]</f>
        <v>7.6388888888888951E-2</v>
      </c>
      <c r="W2060" s="7">
        <f>((HOUR(Tabella1[[#This Row],[TOT. ORE]])*60)+MINUTE(Tabella1[[#This Row],[TOT. ORE]]))</f>
        <v>110</v>
      </c>
      <c r="Y2060" s="6">
        <f>Tabella1[[#This Row],[TOT. MINUTI]]-Tabella1[[#This Row],[FERMO MACCHINA]]</f>
        <v>110</v>
      </c>
      <c r="Z2060" s="6">
        <f>ROUNDDOWN(Tabella1[[#This Row],[DIFFERENZA EFFETTIVA - SCARTI]]/Tabella1[[#This Row],[TEMPO EFFETTIVO]]*60,0)</f>
        <v>180</v>
      </c>
    </row>
    <row r="2061" spans="1:27" x14ac:dyDescent="0.25">
      <c r="A2061" s="1">
        <v>44846</v>
      </c>
      <c r="B2061">
        <v>2</v>
      </c>
      <c r="C2061" s="6" t="str">
        <f>VLOOKUP(Tabella1[[#This Row],[COD. OPERATORE]],Tabella3[],2,FALSE)</f>
        <v>DAVIDE</v>
      </c>
      <c r="D2061" t="s">
        <v>56</v>
      </c>
      <c r="E2061" t="s">
        <v>603</v>
      </c>
      <c r="F2061" t="s">
        <v>64</v>
      </c>
      <c r="G2061" s="6" t="str">
        <f>VLOOKUP(Tabella1[[#This Row],[COD. MACCHINA]],Tabella35[],2,FALSE)</f>
        <v>MANUALE</v>
      </c>
      <c r="H2061">
        <v>0</v>
      </c>
      <c r="I2061">
        <v>600</v>
      </c>
      <c r="J2061" s="6">
        <f>Tabella1[[#This Row],[ASS. FINALI]]-Tabella1[[#This Row],[ASS.INIZIALI]]</f>
        <v>600</v>
      </c>
      <c r="K2061" t="s">
        <v>20</v>
      </c>
      <c r="M2061" s="6">
        <f>ROUNDDOWN(IF(Tabella1[[#This Row],[DOPPIO OPERATORE '[SI/NO']]]="SI",Tabella1[[#This Row],[DIFFERENZA]]/2,Tabella1[[#This Row],[DIFFERENZA]]),0)</f>
        <v>600</v>
      </c>
      <c r="O2061" s="6">
        <f>Tabella1[[#This Row],[DIFFERENZA EFFETTIVA SE DOPPIO OPERATORE]]-Tabella1[[#This Row],[SCARTI]]</f>
        <v>600</v>
      </c>
      <c r="P2061" s="4">
        <v>0.34027777777777773</v>
      </c>
      <c r="Q2061" s="4">
        <v>0.5</v>
      </c>
      <c r="R2061" s="5">
        <f>Tabella1[[#This Row],[ORA FINE MATTINA]]-Tabella1[[#This Row],[ORA INIZIO MATTINA]]</f>
        <v>0.15972222222222227</v>
      </c>
      <c r="S2061" s="4"/>
      <c r="T2061" s="4"/>
      <c r="U2061" s="5">
        <f>Tabella1[[#This Row],[ORA FINE POMERIGGIO]]-Tabella1[[#This Row],[ORA INIZIO POMERIGGIO]]</f>
        <v>0</v>
      </c>
      <c r="V2061" s="5">
        <f>Tabella1[[#This Row],[TOT. TEMPO POMERIGGIO]]+Tabella1[[#This Row],[TOT. TEMPO MATTINA]]</f>
        <v>0.15972222222222227</v>
      </c>
      <c r="W2061" s="7">
        <f>((HOUR(Tabella1[[#This Row],[TOT. ORE]])*60)+MINUTE(Tabella1[[#This Row],[TOT. ORE]]))</f>
        <v>230</v>
      </c>
      <c r="Y2061" s="6">
        <f>Tabella1[[#This Row],[TOT. MINUTI]]-Tabella1[[#This Row],[FERMO MACCHINA]]</f>
        <v>230</v>
      </c>
      <c r="Z2061" s="6">
        <f>ROUNDDOWN(Tabella1[[#This Row],[DIFFERENZA EFFETTIVA - SCARTI]]/Tabella1[[#This Row],[TEMPO EFFETTIVO]]*60,0)</f>
        <v>156</v>
      </c>
    </row>
    <row r="2062" spans="1:27" x14ac:dyDescent="0.25">
      <c r="A2062" s="1">
        <v>44846</v>
      </c>
      <c r="B2062">
        <v>2</v>
      </c>
      <c r="C2062" s="6" t="str">
        <f>VLOOKUP(Tabella1[[#This Row],[COD. OPERATORE]],Tabella3[],2,FALSE)</f>
        <v>DAVIDE</v>
      </c>
      <c r="D2062" t="s">
        <v>56</v>
      </c>
      <c r="E2062" t="s">
        <v>603</v>
      </c>
      <c r="F2062" t="s">
        <v>64</v>
      </c>
      <c r="G2062" s="6" t="str">
        <f>VLOOKUP(Tabella1[[#This Row],[COD. MACCHINA]],Tabella35[],2,FALSE)</f>
        <v>MANUALE</v>
      </c>
      <c r="H2062">
        <v>600</v>
      </c>
      <c r="I2062">
        <v>787</v>
      </c>
      <c r="J2062" s="6">
        <f>Tabella1[[#This Row],[ASS. FINALI]]-Tabella1[[#This Row],[ASS.INIZIALI]]</f>
        <v>187</v>
      </c>
      <c r="K2062" t="s">
        <v>20</v>
      </c>
      <c r="M2062" s="6">
        <f>ROUNDDOWN(IF(Tabella1[[#This Row],[DOPPIO OPERATORE '[SI/NO']]]="SI",Tabella1[[#This Row],[DIFFERENZA]]/2,Tabella1[[#This Row],[DIFFERENZA]]),0)</f>
        <v>187</v>
      </c>
      <c r="O2062" s="6">
        <f>Tabella1[[#This Row],[DIFFERENZA EFFETTIVA SE DOPPIO OPERATORE]]-Tabella1[[#This Row],[SCARTI]]</f>
        <v>187</v>
      </c>
      <c r="P2062" s="4">
        <v>0.54166666666666663</v>
      </c>
      <c r="Q2062" s="4">
        <v>0.58333333333333337</v>
      </c>
      <c r="R2062" s="5">
        <f>Tabella1[[#This Row],[ORA FINE MATTINA]]-Tabella1[[#This Row],[ORA INIZIO MATTINA]]</f>
        <v>4.1666666666666741E-2</v>
      </c>
      <c r="S2062" s="4"/>
      <c r="T2062" s="4"/>
      <c r="U2062" s="5">
        <f>Tabella1[[#This Row],[ORA FINE POMERIGGIO]]-Tabella1[[#This Row],[ORA INIZIO POMERIGGIO]]</f>
        <v>0</v>
      </c>
      <c r="V2062" s="5">
        <f>Tabella1[[#This Row],[TOT. TEMPO POMERIGGIO]]+Tabella1[[#This Row],[TOT. TEMPO MATTINA]]</f>
        <v>4.1666666666666741E-2</v>
      </c>
      <c r="W2062" s="7">
        <f>((HOUR(Tabella1[[#This Row],[TOT. ORE]])*60)+MINUTE(Tabella1[[#This Row],[TOT. ORE]]))</f>
        <v>60</v>
      </c>
      <c r="Y2062" s="6">
        <f>Tabella1[[#This Row],[TOT. MINUTI]]-Tabella1[[#This Row],[FERMO MACCHINA]]</f>
        <v>60</v>
      </c>
      <c r="Z2062" s="6">
        <f>ROUNDDOWN(Tabella1[[#This Row],[DIFFERENZA EFFETTIVA - SCARTI]]/Tabella1[[#This Row],[TEMPO EFFETTIVO]]*60,0)</f>
        <v>187</v>
      </c>
    </row>
    <row r="2063" spans="1:27" x14ac:dyDescent="0.25">
      <c r="A2063" s="1">
        <v>44846</v>
      </c>
      <c r="B2063">
        <v>2</v>
      </c>
      <c r="C2063" s="6" t="str">
        <f>VLOOKUP(Tabella1[[#This Row],[COD. OPERATORE]],Tabella3[],2,FALSE)</f>
        <v>DAVIDE</v>
      </c>
      <c r="D2063" t="s">
        <v>56</v>
      </c>
      <c r="E2063" t="s">
        <v>118</v>
      </c>
      <c r="F2063">
        <v>12</v>
      </c>
      <c r="G2063" s="6" t="str">
        <f>VLOOKUP(Tabella1[[#This Row],[COD. MACCHINA]],Tabella35[],2,FALSE)</f>
        <v>FRESA matr.550/6</v>
      </c>
      <c r="H2063">
        <v>0</v>
      </c>
      <c r="I2063">
        <v>1500</v>
      </c>
      <c r="J2063" s="6">
        <f>Tabella1[[#This Row],[ASS. FINALI]]-Tabella1[[#This Row],[ASS.INIZIALI]]</f>
        <v>1500</v>
      </c>
      <c r="K2063" t="s">
        <v>20</v>
      </c>
      <c r="M2063" s="6">
        <f>ROUNDDOWN(IF(Tabella1[[#This Row],[DOPPIO OPERATORE '[SI/NO']]]="SI",Tabella1[[#This Row],[DIFFERENZA]]/2,Tabella1[[#This Row],[DIFFERENZA]]),0)</f>
        <v>1500</v>
      </c>
      <c r="O2063" s="6">
        <f>Tabella1[[#This Row],[DIFFERENZA EFFETTIVA SE DOPPIO OPERATORE]]-Tabella1[[#This Row],[SCARTI]]</f>
        <v>1500</v>
      </c>
      <c r="P2063" s="4">
        <v>0.58333333333333337</v>
      </c>
      <c r="Q2063" s="4">
        <v>0.72916666666666663</v>
      </c>
      <c r="R2063" s="5">
        <f>Tabella1[[#This Row],[ORA FINE MATTINA]]-Tabella1[[#This Row],[ORA INIZIO MATTINA]]</f>
        <v>0.14583333333333326</v>
      </c>
      <c r="S2063" s="4"/>
      <c r="T2063" s="4"/>
      <c r="U2063" s="5">
        <f>Tabella1[[#This Row],[ORA FINE POMERIGGIO]]-Tabella1[[#This Row],[ORA INIZIO POMERIGGIO]]</f>
        <v>0</v>
      </c>
      <c r="V2063" s="5">
        <f>Tabella1[[#This Row],[TOT. TEMPO POMERIGGIO]]+Tabella1[[#This Row],[TOT. TEMPO MATTINA]]</f>
        <v>0.14583333333333326</v>
      </c>
      <c r="W2063" s="7">
        <f>((HOUR(Tabella1[[#This Row],[TOT. ORE]])*60)+MINUTE(Tabella1[[#This Row],[TOT. ORE]]))</f>
        <v>210</v>
      </c>
      <c r="Y2063" s="6">
        <f>Tabella1[[#This Row],[TOT. MINUTI]]-Tabella1[[#This Row],[FERMO MACCHINA]]</f>
        <v>210</v>
      </c>
      <c r="Z2063" s="6">
        <f>ROUNDDOWN(Tabella1[[#This Row],[DIFFERENZA EFFETTIVA - SCARTI]]/Tabella1[[#This Row],[TEMPO EFFETTIVO]]*60,0)</f>
        <v>428</v>
      </c>
      <c r="AA2063" t="s">
        <v>582</v>
      </c>
    </row>
    <row r="2064" spans="1:27" x14ac:dyDescent="0.25">
      <c r="A2064" s="1">
        <v>44847</v>
      </c>
      <c r="B2064">
        <v>2</v>
      </c>
      <c r="C2064" s="6" t="str">
        <f>VLOOKUP(Tabella1[[#This Row],[COD. OPERATORE]],Tabella3[],2,FALSE)</f>
        <v>DAVIDE</v>
      </c>
      <c r="D2064" t="s">
        <v>56</v>
      </c>
      <c r="E2064" t="s">
        <v>241</v>
      </c>
      <c r="F2064">
        <v>12</v>
      </c>
      <c r="G2064" s="6" t="str">
        <f>VLOOKUP(Tabella1[[#This Row],[COD. MACCHINA]],Tabella35[],2,FALSE)</f>
        <v>FRESA matr.550/6</v>
      </c>
      <c r="H2064">
        <v>0</v>
      </c>
      <c r="I2064">
        <v>1100</v>
      </c>
      <c r="J2064" s="6">
        <f>Tabella1[[#This Row],[ASS. FINALI]]-Tabella1[[#This Row],[ASS.INIZIALI]]</f>
        <v>1100</v>
      </c>
      <c r="K2064" t="s">
        <v>20</v>
      </c>
      <c r="M2064" s="6">
        <f>ROUNDDOWN(IF(Tabella1[[#This Row],[DOPPIO OPERATORE '[SI/NO']]]="SI",Tabella1[[#This Row],[DIFFERENZA]]/2,Tabella1[[#This Row],[DIFFERENZA]]),0)</f>
        <v>1100</v>
      </c>
      <c r="O2064" s="6">
        <f>Tabella1[[#This Row],[DIFFERENZA EFFETTIVA SE DOPPIO OPERATORE]]-Tabella1[[#This Row],[SCARTI]]</f>
        <v>1100</v>
      </c>
      <c r="P2064" s="4">
        <v>0.3125</v>
      </c>
      <c r="Q2064" s="4">
        <v>0.5</v>
      </c>
      <c r="R2064" s="5">
        <f>Tabella1[[#This Row],[ORA FINE MATTINA]]-Tabella1[[#This Row],[ORA INIZIO MATTINA]]</f>
        <v>0.1875</v>
      </c>
      <c r="S2064" s="4"/>
      <c r="T2064" s="4"/>
      <c r="U2064" s="5">
        <f>Tabella1[[#This Row],[ORA FINE POMERIGGIO]]-Tabella1[[#This Row],[ORA INIZIO POMERIGGIO]]</f>
        <v>0</v>
      </c>
      <c r="V2064" s="5">
        <f>Tabella1[[#This Row],[TOT. TEMPO POMERIGGIO]]+Tabella1[[#This Row],[TOT. TEMPO MATTINA]]</f>
        <v>0.1875</v>
      </c>
      <c r="W2064" s="7">
        <f>((HOUR(Tabella1[[#This Row],[TOT. ORE]])*60)+MINUTE(Tabella1[[#This Row],[TOT. ORE]]))</f>
        <v>270</v>
      </c>
      <c r="Y2064" s="6">
        <f>Tabella1[[#This Row],[TOT. MINUTI]]-Tabella1[[#This Row],[FERMO MACCHINA]]</f>
        <v>270</v>
      </c>
      <c r="Z2064" s="6">
        <f>ROUNDDOWN(Tabella1[[#This Row],[DIFFERENZA EFFETTIVA - SCARTI]]/Tabella1[[#This Row],[TEMPO EFFETTIVO]]*60,0)</f>
        <v>244</v>
      </c>
    </row>
    <row r="2065" spans="1:26" x14ac:dyDescent="0.25">
      <c r="A2065" s="1">
        <v>44847</v>
      </c>
      <c r="B2065">
        <v>2</v>
      </c>
      <c r="C2065" s="6" t="str">
        <f>VLOOKUP(Tabella1[[#This Row],[COD. OPERATORE]],Tabella3[],2,FALSE)</f>
        <v>DAVIDE</v>
      </c>
      <c r="D2065" t="s">
        <v>56</v>
      </c>
      <c r="E2065" t="s">
        <v>241</v>
      </c>
      <c r="F2065">
        <v>12</v>
      </c>
      <c r="G2065" s="6" t="str">
        <f>VLOOKUP(Tabella1[[#This Row],[COD. MACCHINA]],Tabella35[],2,FALSE)</f>
        <v>FRESA matr.550/6</v>
      </c>
      <c r="H2065">
        <v>1100</v>
      </c>
      <c r="I2065">
        <v>2000</v>
      </c>
      <c r="J2065" s="6">
        <f>Tabella1[[#This Row],[ASS. FINALI]]-Tabella1[[#This Row],[ASS.INIZIALI]]</f>
        <v>900</v>
      </c>
      <c r="K2065" t="s">
        <v>20</v>
      </c>
      <c r="M2065" s="6">
        <f>ROUNDDOWN(IF(Tabella1[[#This Row],[DOPPIO OPERATORE '[SI/NO']]]="SI",Tabella1[[#This Row],[DIFFERENZA]]/2,Tabella1[[#This Row],[DIFFERENZA]]),0)</f>
        <v>900</v>
      </c>
      <c r="O2065" s="6">
        <f>Tabella1[[#This Row],[DIFFERENZA EFFETTIVA SE DOPPIO OPERATORE]]-Tabella1[[#This Row],[SCARTI]]</f>
        <v>900</v>
      </c>
      <c r="P2065" s="4">
        <v>0.54166666666666663</v>
      </c>
      <c r="Q2065" s="4">
        <v>0.66666666666666663</v>
      </c>
      <c r="R2065" s="5">
        <f>Tabella1[[#This Row],[ORA FINE MATTINA]]-Tabella1[[#This Row],[ORA INIZIO MATTINA]]</f>
        <v>0.125</v>
      </c>
      <c r="S2065" s="4"/>
      <c r="T2065" s="4"/>
      <c r="U2065" s="5">
        <f>Tabella1[[#This Row],[ORA FINE POMERIGGIO]]-Tabella1[[#This Row],[ORA INIZIO POMERIGGIO]]</f>
        <v>0</v>
      </c>
      <c r="V2065" s="5">
        <f>Tabella1[[#This Row],[TOT. TEMPO POMERIGGIO]]+Tabella1[[#This Row],[TOT. TEMPO MATTINA]]</f>
        <v>0.125</v>
      </c>
      <c r="W2065" s="7">
        <f>((HOUR(Tabella1[[#This Row],[TOT. ORE]])*60)+MINUTE(Tabella1[[#This Row],[TOT. ORE]]))</f>
        <v>180</v>
      </c>
      <c r="Y2065" s="6">
        <f>Tabella1[[#This Row],[TOT. MINUTI]]-Tabella1[[#This Row],[FERMO MACCHINA]]</f>
        <v>180</v>
      </c>
      <c r="Z2065" s="6">
        <f>ROUNDDOWN(Tabella1[[#This Row],[DIFFERENZA EFFETTIVA - SCARTI]]/Tabella1[[#This Row],[TEMPO EFFETTIVO]]*60,0)</f>
        <v>300</v>
      </c>
    </row>
    <row r="2066" spans="1:26" x14ac:dyDescent="0.25">
      <c r="A2066" s="1">
        <v>44847</v>
      </c>
      <c r="B2066">
        <v>2</v>
      </c>
      <c r="C2066" s="6" t="str">
        <f>VLOOKUP(Tabella1[[#This Row],[COD. OPERATORE]],Tabella3[],2,FALSE)</f>
        <v>DAVIDE</v>
      </c>
      <c r="D2066" t="s">
        <v>56</v>
      </c>
      <c r="E2066" t="s">
        <v>600</v>
      </c>
      <c r="F2066">
        <v>22</v>
      </c>
      <c r="G2066" s="6" t="str">
        <f>VLOOKUP(Tabella1[[#This Row],[COD. MACCHINA]],Tabella35[],2,FALSE)</f>
        <v>LASER VIOLA</v>
      </c>
      <c r="H2066">
        <v>0</v>
      </c>
      <c r="I2066">
        <v>105</v>
      </c>
      <c r="J2066" s="6">
        <f>Tabella1[[#This Row],[ASS. FINALI]]-Tabella1[[#This Row],[ASS.INIZIALI]]</f>
        <v>105</v>
      </c>
      <c r="K2066" t="s">
        <v>20</v>
      </c>
      <c r="M2066" s="6">
        <f>ROUNDDOWN(IF(Tabella1[[#This Row],[DOPPIO OPERATORE '[SI/NO']]]="SI",Tabella1[[#This Row],[DIFFERENZA]]/2,Tabella1[[#This Row],[DIFFERENZA]]),0)</f>
        <v>105</v>
      </c>
      <c r="O2066" s="6">
        <f>Tabella1[[#This Row],[DIFFERENZA EFFETTIVA SE DOPPIO OPERATORE]]-Tabella1[[#This Row],[SCARTI]]</f>
        <v>105</v>
      </c>
      <c r="P2066" s="4">
        <v>0.66666666666666663</v>
      </c>
      <c r="Q2066" s="4">
        <v>0.69444444444444453</v>
      </c>
      <c r="R2066" s="5">
        <f>Tabella1[[#This Row],[ORA FINE MATTINA]]-Tabella1[[#This Row],[ORA INIZIO MATTINA]]</f>
        <v>2.7777777777777901E-2</v>
      </c>
      <c r="S2066" s="4"/>
      <c r="T2066" s="4"/>
      <c r="U2066" s="5">
        <f>Tabella1[[#This Row],[ORA FINE POMERIGGIO]]-Tabella1[[#This Row],[ORA INIZIO POMERIGGIO]]</f>
        <v>0</v>
      </c>
      <c r="V2066" s="5">
        <f>Tabella1[[#This Row],[TOT. TEMPO POMERIGGIO]]+Tabella1[[#This Row],[TOT. TEMPO MATTINA]]</f>
        <v>2.7777777777777901E-2</v>
      </c>
      <c r="W2066" s="7">
        <f>((HOUR(Tabella1[[#This Row],[TOT. ORE]])*60)+MINUTE(Tabella1[[#This Row],[TOT. ORE]]))</f>
        <v>40</v>
      </c>
      <c r="Y2066" s="6">
        <f>Tabella1[[#This Row],[TOT. MINUTI]]-Tabella1[[#This Row],[FERMO MACCHINA]]</f>
        <v>40</v>
      </c>
      <c r="Z2066" s="6">
        <f>ROUNDDOWN(Tabella1[[#This Row],[DIFFERENZA EFFETTIVA - SCARTI]]/Tabella1[[#This Row],[TEMPO EFFETTIVO]]*60,0)</f>
        <v>157</v>
      </c>
    </row>
    <row r="2067" spans="1:26" x14ac:dyDescent="0.25">
      <c r="A2067" s="1">
        <v>44848</v>
      </c>
      <c r="B2067">
        <v>2</v>
      </c>
      <c r="C2067" s="6" t="str">
        <f>VLOOKUP(Tabella1[[#This Row],[COD. OPERATORE]],Tabella3[],2,FALSE)</f>
        <v>DAVIDE</v>
      </c>
      <c r="D2067" t="s">
        <v>74</v>
      </c>
      <c r="E2067" t="s">
        <v>144</v>
      </c>
      <c r="F2067">
        <v>4</v>
      </c>
      <c r="G2067" s="6" t="str">
        <f>VLOOKUP(Tabella1[[#This Row],[COD. MACCHINA]],Tabella35[],2,FALSE)</f>
        <v>LASER VERDE</v>
      </c>
      <c r="H2067">
        <v>1800</v>
      </c>
      <c r="I2067">
        <v>2059</v>
      </c>
      <c r="J2067" s="6">
        <f>Tabella1[[#This Row],[ASS. FINALI]]-Tabella1[[#This Row],[ASS.INIZIALI]]</f>
        <v>259</v>
      </c>
      <c r="K2067" t="s">
        <v>20</v>
      </c>
      <c r="M2067" s="6">
        <f>ROUNDDOWN(IF(Tabella1[[#This Row],[DOPPIO OPERATORE '[SI/NO']]]="SI",Tabella1[[#This Row],[DIFFERENZA]]/2,Tabella1[[#This Row],[DIFFERENZA]]),0)</f>
        <v>259</v>
      </c>
      <c r="O2067" s="6">
        <f>Tabella1[[#This Row],[DIFFERENZA EFFETTIVA SE DOPPIO OPERATORE]]-Tabella1[[#This Row],[SCARTI]]</f>
        <v>259</v>
      </c>
      <c r="P2067" s="4">
        <v>0.44444444444444442</v>
      </c>
      <c r="Q2067" s="4">
        <v>0.5</v>
      </c>
      <c r="R2067" s="5">
        <f>Tabella1[[#This Row],[ORA FINE MATTINA]]-Tabella1[[#This Row],[ORA INIZIO MATTINA]]</f>
        <v>5.555555555555558E-2</v>
      </c>
      <c r="S2067" s="4"/>
      <c r="T2067" s="4"/>
      <c r="U2067" s="5">
        <f>Tabella1[[#This Row],[ORA FINE POMERIGGIO]]-Tabella1[[#This Row],[ORA INIZIO POMERIGGIO]]</f>
        <v>0</v>
      </c>
      <c r="V2067" s="5">
        <f>Tabella1[[#This Row],[TOT. TEMPO POMERIGGIO]]+Tabella1[[#This Row],[TOT. TEMPO MATTINA]]</f>
        <v>5.555555555555558E-2</v>
      </c>
      <c r="W2067" s="7">
        <f>((HOUR(Tabella1[[#This Row],[TOT. ORE]])*60)+MINUTE(Tabella1[[#This Row],[TOT. ORE]]))</f>
        <v>80</v>
      </c>
      <c r="Y2067" s="6">
        <f>Tabella1[[#This Row],[TOT. MINUTI]]-Tabella1[[#This Row],[FERMO MACCHINA]]</f>
        <v>80</v>
      </c>
      <c r="Z2067" s="6">
        <f>ROUNDDOWN(Tabella1[[#This Row],[DIFFERENZA EFFETTIVA - SCARTI]]/Tabella1[[#This Row],[TEMPO EFFETTIVO]]*60,0)</f>
        <v>194</v>
      </c>
    </row>
    <row r="2068" spans="1:26" x14ac:dyDescent="0.25">
      <c r="A2068" s="1">
        <v>44848</v>
      </c>
      <c r="B2068">
        <v>2</v>
      </c>
      <c r="C2068" s="6" t="str">
        <f>VLOOKUP(Tabella1[[#This Row],[COD. OPERATORE]],Tabella3[],2,FALSE)</f>
        <v>DAVIDE</v>
      </c>
      <c r="D2068" t="s">
        <v>56</v>
      </c>
      <c r="E2068" t="s">
        <v>600</v>
      </c>
      <c r="F2068">
        <v>22</v>
      </c>
      <c r="G2068" s="6" t="str">
        <f>VLOOKUP(Tabella1[[#This Row],[COD. MACCHINA]],Tabella35[],2,FALSE)</f>
        <v>LASER VIOLA</v>
      </c>
      <c r="H2068">
        <v>0</v>
      </c>
      <c r="I2068">
        <v>178</v>
      </c>
      <c r="J2068" s="6">
        <f>Tabella1[[#This Row],[ASS. FINALI]]-Tabella1[[#This Row],[ASS.INIZIALI]]</f>
        <v>178</v>
      </c>
      <c r="K2068" t="s">
        <v>20</v>
      </c>
      <c r="M2068" s="6">
        <f>ROUNDDOWN(IF(Tabella1[[#This Row],[DOPPIO OPERATORE '[SI/NO']]]="SI",Tabella1[[#This Row],[DIFFERENZA]]/2,Tabella1[[#This Row],[DIFFERENZA]]),0)</f>
        <v>178</v>
      </c>
      <c r="O2068" s="6">
        <f>Tabella1[[#This Row],[DIFFERENZA EFFETTIVA SE DOPPIO OPERATORE]]-Tabella1[[#This Row],[SCARTI]]</f>
        <v>178</v>
      </c>
      <c r="P2068" s="4">
        <v>0.69791666666666663</v>
      </c>
      <c r="Q2068" s="4">
        <v>0.72916666666666663</v>
      </c>
      <c r="R2068" s="5">
        <f>Tabella1[[#This Row],[ORA FINE MATTINA]]-Tabella1[[#This Row],[ORA INIZIO MATTINA]]</f>
        <v>3.125E-2</v>
      </c>
      <c r="S2068" s="4"/>
      <c r="T2068" s="4"/>
      <c r="U2068" s="5">
        <f>Tabella1[[#This Row],[ORA FINE POMERIGGIO]]-Tabella1[[#This Row],[ORA INIZIO POMERIGGIO]]</f>
        <v>0</v>
      </c>
      <c r="V2068" s="5">
        <f>Tabella1[[#This Row],[TOT. TEMPO POMERIGGIO]]+Tabella1[[#This Row],[TOT. TEMPO MATTINA]]</f>
        <v>3.125E-2</v>
      </c>
      <c r="W2068" s="7">
        <f>((HOUR(Tabella1[[#This Row],[TOT. ORE]])*60)+MINUTE(Tabella1[[#This Row],[TOT. ORE]]))</f>
        <v>45</v>
      </c>
      <c r="Y2068" s="6">
        <f>Tabella1[[#This Row],[TOT. MINUTI]]-Tabella1[[#This Row],[FERMO MACCHINA]]</f>
        <v>45</v>
      </c>
      <c r="Z2068" s="6">
        <f>ROUNDDOWN(Tabella1[[#This Row],[DIFFERENZA EFFETTIVA - SCARTI]]/Tabella1[[#This Row],[TEMPO EFFETTIVO]]*60,0)</f>
        <v>237</v>
      </c>
    </row>
    <row r="2069" spans="1:26" x14ac:dyDescent="0.25">
      <c r="A2069" s="1">
        <v>44848</v>
      </c>
      <c r="B2069">
        <v>2</v>
      </c>
      <c r="C2069" s="6" t="str">
        <f>VLOOKUP(Tabella1[[#This Row],[COD. OPERATORE]],Tabella3[],2,FALSE)</f>
        <v>DAVIDE</v>
      </c>
      <c r="D2069" t="s">
        <v>74</v>
      </c>
      <c r="E2069" t="s">
        <v>144</v>
      </c>
      <c r="F2069">
        <v>4</v>
      </c>
      <c r="G2069" s="6" t="str">
        <f>VLOOKUP(Tabella1[[#This Row],[COD. MACCHINA]],Tabella35[],2,FALSE)</f>
        <v>LASER VERDE</v>
      </c>
      <c r="H2069">
        <v>2059</v>
      </c>
      <c r="I2069">
        <v>2603</v>
      </c>
      <c r="J2069" s="6">
        <f>Tabella1[[#This Row],[ASS. FINALI]]-Tabella1[[#This Row],[ASS.INIZIALI]]</f>
        <v>544</v>
      </c>
      <c r="K2069" t="s">
        <v>20</v>
      </c>
      <c r="M2069" s="6">
        <f>ROUNDDOWN(IF(Tabella1[[#This Row],[DOPPIO OPERATORE '[SI/NO']]]="SI",Tabella1[[#This Row],[DIFFERENZA]]/2,Tabella1[[#This Row],[DIFFERENZA]]),0)</f>
        <v>544</v>
      </c>
      <c r="O2069" s="6">
        <f>Tabella1[[#This Row],[DIFFERENZA EFFETTIVA SE DOPPIO OPERATORE]]-Tabella1[[#This Row],[SCARTI]]</f>
        <v>544</v>
      </c>
      <c r="P2069" s="4">
        <v>0.54166666666666663</v>
      </c>
      <c r="Q2069" s="4">
        <v>0.66666666666666663</v>
      </c>
      <c r="R2069" s="5">
        <f>Tabella1[[#This Row],[ORA FINE MATTINA]]-Tabella1[[#This Row],[ORA INIZIO MATTINA]]</f>
        <v>0.125</v>
      </c>
      <c r="S2069" s="4"/>
      <c r="T2069" s="4"/>
      <c r="U2069" s="5">
        <f>Tabella1[[#This Row],[ORA FINE POMERIGGIO]]-Tabella1[[#This Row],[ORA INIZIO POMERIGGIO]]</f>
        <v>0</v>
      </c>
      <c r="V2069" s="5">
        <f>Tabella1[[#This Row],[TOT. TEMPO POMERIGGIO]]+Tabella1[[#This Row],[TOT. TEMPO MATTINA]]</f>
        <v>0.125</v>
      </c>
      <c r="W2069" s="7">
        <f>((HOUR(Tabella1[[#This Row],[TOT. ORE]])*60)+MINUTE(Tabella1[[#This Row],[TOT. ORE]]))</f>
        <v>180</v>
      </c>
      <c r="Y2069" s="6">
        <f>Tabella1[[#This Row],[TOT. MINUTI]]-Tabella1[[#This Row],[FERMO MACCHINA]]</f>
        <v>180</v>
      </c>
      <c r="Z2069" s="6">
        <f>ROUNDDOWN(Tabella1[[#This Row],[DIFFERENZA EFFETTIVA - SCARTI]]/Tabella1[[#This Row],[TEMPO EFFETTIVO]]*60,0)</f>
        <v>181</v>
      </c>
    </row>
    <row r="2070" spans="1:26" x14ac:dyDescent="0.25">
      <c r="A2070" s="1">
        <v>44840</v>
      </c>
      <c r="B2070">
        <v>2</v>
      </c>
      <c r="C2070" s="6" t="str">
        <f>VLOOKUP(Tabella1[[#This Row],[COD. OPERATORE]],Tabella3[],2,FALSE)</f>
        <v>DAVIDE</v>
      </c>
      <c r="D2070" t="s">
        <v>56</v>
      </c>
      <c r="E2070" t="s">
        <v>160</v>
      </c>
      <c r="F2070" t="s">
        <v>64</v>
      </c>
      <c r="G2070" s="6" t="str">
        <f>VLOOKUP(Tabella1[[#This Row],[COD. MACCHINA]],Tabella35[],2,FALSE)</f>
        <v>MANUALE</v>
      </c>
      <c r="H2070">
        <v>80</v>
      </c>
      <c r="I2070">
        <v>180</v>
      </c>
      <c r="J2070" s="6">
        <f>Tabella1[[#This Row],[ASS. FINALI]]-Tabella1[[#This Row],[ASS.INIZIALI]]</f>
        <v>100</v>
      </c>
      <c r="K2070" t="s">
        <v>20</v>
      </c>
      <c r="M2070" s="6">
        <f>ROUNDDOWN(IF(Tabella1[[#This Row],[DOPPIO OPERATORE '[SI/NO']]]="SI",Tabella1[[#This Row],[DIFFERENZA]]/2,Tabella1[[#This Row],[DIFFERENZA]]),0)</f>
        <v>100</v>
      </c>
      <c r="O2070" s="6">
        <f>Tabella1[[#This Row],[DIFFERENZA EFFETTIVA SE DOPPIO OPERATORE]]-Tabella1[[#This Row],[SCARTI]]</f>
        <v>100</v>
      </c>
      <c r="P2070" s="4">
        <v>0.58333333333333337</v>
      </c>
      <c r="Q2070" s="4">
        <v>0.72916666666666663</v>
      </c>
      <c r="R2070" s="5">
        <f>Tabella1[[#This Row],[ORA FINE MATTINA]]-Tabella1[[#This Row],[ORA INIZIO MATTINA]]</f>
        <v>0.14583333333333326</v>
      </c>
      <c r="S2070" s="4"/>
      <c r="T2070" s="4"/>
      <c r="U2070" s="5">
        <f>Tabella1[[#This Row],[ORA FINE POMERIGGIO]]-Tabella1[[#This Row],[ORA INIZIO POMERIGGIO]]</f>
        <v>0</v>
      </c>
      <c r="V2070" s="5">
        <f>Tabella1[[#This Row],[TOT. TEMPO POMERIGGIO]]+Tabella1[[#This Row],[TOT. TEMPO MATTINA]]</f>
        <v>0.14583333333333326</v>
      </c>
      <c r="W2070" s="7">
        <f>((HOUR(Tabella1[[#This Row],[TOT. ORE]])*60)+MINUTE(Tabella1[[#This Row],[TOT. ORE]]))</f>
        <v>210</v>
      </c>
      <c r="Y2070" s="6">
        <f>Tabella1[[#This Row],[TOT. MINUTI]]-Tabella1[[#This Row],[FERMO MACCHINA]]</f>
        <v>210</v>
      </c>
      <c r="Z2070" s="6">
        <f>ROUNDDOWN(Tabella1[[#This Row],[DIFFERENZA EFFETTIVA - SCARTI]]/Tabella1[[#This Row],[TEMPO EFFETTIVO]]*60,0)</f>
        <v>28</v>
      </c>
    </row>
    <row r="2071" spans="1:26" x14ac:dyDescent="0.25">
      <c r="A2071" s="1">
        <v>44840</v>
      </c>
      <c r="B2071">
        <v>2</v>
      </c>
      <c r="C2071" s="6" t="str">
        <f>VLOOKUP(Tabella1[[#This Row],[COD. OPERATORE]],Tabella3[],2,FALSE)</f>
        <v>DAVIDE</v>
      </c>
      <c r="D2071" t="s">
        <v>56</v>
      </c>
      <c r="E2071" t="s">
        <v>309</v>
      </c>
      <c r="F2071" t="s">
        <v>64</v>
      </c>
      <c r="G2071" s="6" t="str">
        <f>VLOOKUP(Tabella1[[#This Row],[COD. MACCHINA]],Tabella35[],2,FALSE)</f>
        <v>MANUALE</v>
      </c>
      <c r="H2071">
        <v>0</v>
      </c>
      <c r="I2071">
        <v>11</v>
      </c>
      <c r="J2071" s="6">
        <f>Tabella1[[#This Row],[ASS. FINALI]]-Tabella1[[#This Row],[ASS.INIZIALI]]</f>
        <v>11</v>
      </c>
      <c r="K2071" t="s">
        <v>20</v>
      </c>
      <c r="M2071" s="6">
        <f>ROUNDDOWN(IF(Tabella1[[#This Row],[DOPPIO OPERATORE '[SI/NO']]]="SI",Tabella1[[#This Row],[DIFFERENZA]]/2,Tabella1[[#This Row],[DIFFERENZA]]),0)</f>
        <v>11</v>
      </c>
      <c r="O2071" s="6">
        <f>Tabella1[[#This Row],[DIFFERENZA EFFETTIVA SE DOPPIO OPERATORE]]-Tabella1[[#This Row],[SCARTI]]</f>
        <v>11</v>
      </c>
      <c r="P2071" s="4">
        <v>0.72916666666666663</v>
      </c>
      <c r="Q2071" s="4">
        <v>0.75</v>
      </c>
      <c r="R2071" s="5">
        <f>Tabella1[[#This Row],[ORA FINE MATTINA]]-Tabella1[[#This Row],[ORA INIZIO MATTINA]]</f>
        <v>2.083333333333337E-2</v>
      </c>
      <c r="S2071" s="4"/>
      <c r="T2071" s="4"/>
      <c r="U2071" s="5">
        <f>Tabella1[[#This Row],[ORA FINE POMERIGGIO]]-Tabella1[[#This Row],[ORA INIZIO POMERIGGIO]]</f>
        <v>0</v>
      </c>
      <c r="V2071" s="5">
        <f>Tabella1[[#This Row],[TOT. TEMPO POMERIGGIO]]+Tabella1[[#This Row],[TOT. TEMPO MATTINA]]</f>
        <v>2.083333333333337E-2</v>
      </c>
      <c r="W2071" s="7">
        <f>((HOUR(Tabella1[[#This Row],[TOT. ORE]])*60)+MINUTE(Tabella1[[#This Row],[TOT. ORE]]))</f>
        <v>30</v>
      </c>
      <c r="Y2071" s="6">
        <f>Tabella1[[#This Row],[TOT. MINUTI]]-Tabella1[[#This Row],[FERMO MACCHINA]]</f>
        <v>30</v>
      </c>
      <c r="Z2071" s="6">
        <f>ROUNDDOWN(Tabella1[[#This Row],[DIFFERENZA EFFETTIVA - SCARTI]]/Tabella1[[#This Row],[TEMPO EFFETTIVO]]*60,0)</f>
        <v>22</v>
      </c>
    </row>
    <row r="2072" spans="1:26" x14ac:dyDescent="0.25">
      <c r="A2072" s="1">
        <v>44841</v>
      </c>
      <c r="B2072">
        <v>2</v>
      </c>
      <c r="C2072" s="6" t="str">
        <f>VLOOKUP(Tabella1[[#This Row],[COD. OPERATORE]],Tabella3[],2,FALSE)</f>
        <v>DAVIDE</v>
      </c>
      <c r="D2072" t="s">
        <v>56</v>
      </c>
      <c r="E2072" t="s">
        <v>309</v>
      </c>
      <c r="F2072" t="s">
        <v>64</v>
      </c>
      <c r="G2072" s="6" t="str">
        <f>VLOOKUP(Tabella1[[#This Row],[COD. MACCHINA]],Tabella35[],2,FALSE)</f>
        <v>MANUALE</v>
      </c>
      <c r="H2072">
        <v>11</v>
      </c>
      <c r="I2072">
        <v>60</v>
      </c>
      <c r="J2072" s="6">
        <f>Tabella1[[#This Row],[ASS. FINALI]]-Tabella1[[#This Row],[ASS.INIZIALI]]</f>
        <v>49</v>
      </c>
      <c r="K2072" t="s">
        <v>20</v>
      </c>
      <c r="M2072" s="6">
        <f>ROUNDDOWN(IF(Tabella1[[#This Row],[DOPPIO OPERATORE '[SI/NO']]]="SI",Tabella1[[#This Row],[DIFFERENZA]]/2,Tabella1[[#This Row],[DIFFERENZA]]),0)</f>
        <v>49</v>
      </c>
      <c r="O2072" s="6">
        <f>Tabella1[[#This Row],[DIFFERENZA EFFETTIVA SE DOPPIO OPERATORE]]-Tabella1[[#This Row],[SCARTI]]</f>
        <v>49</v>
      </c>
      <c r="P2072" s="4">
        <v>0.33333333333333331</v>
      </c>
      <c r="Q2072" s="4">
        <v>0.41666666666666669</v>
      </c>
      <c r="R2072" s="5">
        <f>Tabella1[[#This Row],[ORA FINE MATTINA]]-Tabella1[[#This Row],[ORA INIZIO MATTINA]]</f>
        <v>8.333333333333337E-2</v>
      </c>
      <c r="S2072" s="4"/>
      <c r="T2072" s="4"/>
      <c r="U2072" s="5">
        <f>Tabella1[[#This Row],[ORA FINE POMERIGGIO]]-Tabella1[[#This Row],[ORA INIZIO POMERIGGIO]]</f>
        <v>0</v>
      </c>
      <c r="V2072" s="5">
        <f>Tabella1[[#This Row],[TOT. TEMPO POMERIGGIO]]+Tabella1[[#This Row],[TOT. TEMPO MATTINA]]</f>
        <v>8.333333333333337E-2</v>
      </c>
      <c r="W2072" s="7">
        <f>((HOUR(Tabella1[[#This Row],[TOT. ORE]])*60)+MINUTE(Tabella1[[#This Row],[TOT. ORE]]))</f>
        <v>120</v>
      </c>
      <c r="Y2072" s="6">
        <f>Tabella1[[#This Row],[TOT. MINUTI]]-Tabella1[[#This Row],[FERMO MACCHINA]]</f>
        <v>120</v>
      </c>
      <c r="Z2072" s="6">
        <f>ROUNDDOWN(Tabella1[[#This Row],[DIFFERENZA EFFETTIVA - SCARTI]]/Tabella1[[#This Row],[TEMPO EFFETTIVO]]*60,0)</f>
        <v>24</v>
      </c>
    </row>
    <row r="2073" spans="1:26" x14ac:dyDescent="0.25">
      <c r="A2073" s="1">
        <v>44841</v>
      </c>
      <c r="B2073">
        <v>2</v>
      </c>
      <c r="C2073" s="6" t="str">
        <f>VLOOKUP(Tabella1[[#This Row],[COD. OPERATORE]],Tabella3[],2,FALSE)</f>
        <v>DAVIDE</v>
      </c>
      <c r="D2073" t="s">
        <v>56</v>
      </c>
      <c r="E2073" t="s">
        <v>324</v>
      </c>
      <c r="F2073" t="s">
        <v>64</v>
      </c>
      <c r="G2073" s="6" t="str">
        <f>VLOOKUP(Tabella1[[#This Row],[COD. MACCHINA]],Tabella35[],2,FALSE)</f>
        <v>MANUALE</v>
      </c>
      <c r="H2073">
        <v>70</v>
      </c>
      <c r="I2073">
        <v>205</v>
      </c>
      <c r="J2073" s="6">
        <f>Tabella1[[#This Row],[ASS. FINALI]]-Tabella1[[#This Row],[ASS.INIZIALI]]</f>
        <v>135</v>
      </c>
      <c r="K2073" t="s">
        <v>20</v>
      </c>
      <c r="M2073" s="6">
        <f>ROUNDDOWN(IF(Tabella1[[#This Row],[DOPPIO OPERATORE '[SI/NO']]]="SI",Tabella1[[#This Row],[DIFFERENZA]]/2,Tabella1[[#This Row],[DIFFERENZA]]),0)</f>
        <v>135</v>
      </c>
      <c r="O2073" s="6">
        <f>Tabella1[[#This Row],[DIFFERENZA EFFETTIVA SE DOPPIO OPERATORE]]-Tabella1[[#This Row],[SCARTI]]</f>
        <v>135</v>
      </c>
      <c r="P2073" s="4">
        <v>0.33333333333333331</v>
      </c>
      <c r="Q2073" s="4">
        <v>0.5</v>
      </c>
      <c r="R2073" s="5">
        <f>Tabella1[[#This Row],[ORA FINE MATTINA]]-Tabella1[[#This Row],[ORA INIZIO MATTINA]]</f>
        <v>0.16666666666666669</v>
      </c>
      <c r="S2073" s="4"/>
      <c r="T2073" s="4"/>
      <c r="U2073" s="5">
        <f>Tabella1[[#This Row],[ORA FINE POMERIGGIO]]-Tabella1[[#This Row],[ORA INIZIO POMERIGGIO]]</f>
        <v>0</v>
      </c>
      <c r="V2073" s="5">
        <f>Tabella1[[#This Row],[TOT. TEMPO POMERIGGIO]]+Tabella1[[#This Row],[TOT. TEMPO MATTINA]]</f>
        <v>0.16666666666666669</v>
      </c>
      <c r="W2073" s="7">
        <f>((HOUR(Tabella1[[#This Row],[TOT. ORE]])*60)+MINUTE(Tabella1[[#This Row],[TOT. ORE]]))</f>
        <v>240</v>
      </c>
      <c r="Y2073" s="6">
        <f>Tabella1[[#This Row],[TOT. MINUTI]]-Tabella1[[#This Row],[FERMO MACCHINA]]</f>
        <v>240</v>
      </c>
      <c r="Z2073" s="6">
        <f>ROUNDDOWN(Tabella1[[#This Row],[DIFFERENZA EFFETTIVA - SCARTI]]/Tabella1[[#This Row],[TEMPO EFFETTIVO]]*60,0)</f>
        <v>33</v>
      </c>
    </row>
    <row r="2074" spans="1:26" x14ac:dyDescent="0.25">
      <c r="A2074" s="1">
        <v>44842</v>
      </c>
      <c r="B2074">
        <v>2</v>
      </c>
      <c r="C2074" s="6" t="str">
        <f>VLOOKUP(Tabella1[[#This Row],[COD. OPERATORE]],Tabella3[],2,FALSE)</f>
        <v>DAVIDE</v>
      </c>
      <c r="D2074" t="s">
        <v>56</v>
      </c>
      <c r="E2074" t="s">
        <v>118</v>
      </c>
      <c r="F2074">
        <v>12</v>
      </c>
      <c r="G2074" s="6" t="str">
        <f>VLOOKUP(Tabella1[[#This Row],[COD. MACCHINA]],Tabella35[],2,FALSE)</f>
        <v>FRESA matr.550/6</v>
      </c>
      <c r="H2074">
        <v>0</v>
      </c>
      <c r="I2074">
        <v>1800</v>
      </c>
      <c r="J2074" s="6">
        <f>Tabella1[[#This Row],[ASS. FINALI]]-Tabella1[[#This Row],[ASS.INIZIALI]]</f>
        <v>1800</v>
      </c>
      <c r="K2074" t="s">
        <v>20</v>
      </c>
      <c r="M2074" s="6">
        <f>ROUNDDOWN(IF(Tabella1[[#This Row],[DOPPIO OPERATORE '[SI/NO']]]="SI",Tabella1[[#This Row],[DIFFERENZA]]/2,Tabella1[[#This Row],[DIFFERENZA]]),0)</f>
        <v>1800</v>
      </c>
      <c r="O2074" s="6">
        <f>Tabella1[[#This Row],[DIFFERENZA EFFETTIVA SE DOPPIO OPERATORE]]-Tabella1[[#This Row],[SCARTI]]</f>
        <v>1800</v>
      </c>
      <c r="P2074" s="4">
        <v>0.33333333333333331</v>
      </c>
      <c r="Q2074" s="4">
        <v>0.5</v>
      </c>
      <c r="R2074" s="5">
        <f>Tabella1[[#This Row],[ORA FINE MATTINA]]-Tabella1[[#This Row],[ORA INIZIO MATTINA]]</f>
        <v>0.16666666666666669</v>
      </c>
      <c r="S2074" s="4"/>
      <c r="T2074" s="4"/>
      <c r="U2074" s="5">
        <f>Tabella1[[#This Row],[ORA FINE POMERIGGIO]]-Tabella1[[#This Row],[ORA INIZIO POMERIGGIO]]</f>
        <v>0</v>
      </c>
      <c r="V2074" s="5">
        <f>Tabella1[[#This Row],[TOT. TEMPO POMERIGGIO]]+Tabella1[[#This Row],[TOT. TEMPO MATTINA]]</f>
        <v>0.16666666666666669</v>
      </c>
      <c r="W2074" s="7">
        <f>((HOUR(Tabella1[[#This Row],[TOT. ORE]])*60)+MINUTE(Tabella1[[#This Row],[TOT. ORE]]))</f>
        <v>240</v>
      </c>
      <c r="Y2074" s="6">
        <f>Tabella1[[#This Row],[TOT. MINUTI]]-Tabella1[[#This Row],[FERMO MACCHINA]]</f>
        <v>240</v>
      </c>
      <c r="Z2074" s="6">
        <f>ROUNDDOWN(Tabella1[[#This Row],[DIFFERENZA EFFETTIVA - SCARTI]]/Tabella1[[#This Row],[TEMPO EFFETTIVO]]*60,0)</f>
        <v>450</v>
      </c>
    </row>
    <row r="2075" spans="1:26" x14ac:dyDescent="0.25">
      <c r="A2075" s="1">
        <v>44844</v>
      </c>
      <c r="B2075">
        <v>2</v>
      </c>
      <c r="C2075" s="6" t="str">
        <f>VLOOKUP(Tabella1[[#This Row],[COD. OPERATORE]],Tabella3[],2,FALSE)</f>
        <v>DAVIDE</v>
      </c>
      <c r="D2075" t="s">
        <v>56</v>
      </c>
      <c r="E2075" t="s">
        <v>324</v>
      </c>
      <c r="F2075" t="s">
        <v>64</v>
      </c>
      <c r="G2075" s="6" t="str">
        <f>VLOOKUP(Tabella1[[#This Row],[COD. MACCHINA]],Tabella35[],2,FALSE)</f>
        <v>MANUALE</v>
      </c>
      <c r="H2075">
        <v>205</v>
      </c>
      <c r="I2075">
        <v>300</v>
      </c>
      <c r="J2075" s="6">
        <f>Tabella1[[#This Row],[ASS. FINALI]]-Tabella1[[#This Row],[ASS.INIZIALI]]</f>
        <v>95</v>
      </c>
      <c r="K2075" t="s">
        <v>20</v>
      </c>
      <c r="M2075" s="6">
        <f>ROUNDDOWN(IF(Tabella1[[#This Row],[DOPPIO OPERATORE '[SI/NO']]]="SI",Tabella1[[#This Row],[DIFFERENZA]]/2,Tabella1[[#This Row],[DIFFERENZA]]),0)</f>
        <v>95</v>
      </c>
      <c r="O2075" s="6">
        <f>Tabella1[[#This Row],[DIFFERENZA EFFETTIVA SE DOPPIO OPERATORE]]-Tabella1[[#This Row],[SCARTI]]</f>
        <v>95</v>
      </c>
      <c r="P2075" s="4">
        <v>0.41666666666666669</v>
      </c>
      <c r="Q2075" s="4">
        <v>0.5</v>
      </c>
      <c r="R2075" s="5">
        <f>Tabella1[[#This Row],[ORA FINE MATTINA]]-Tabella1[[#This Row],[ORA INIZIO MATTINA]]</f>
        <v>8.3333333333333315E-2</v>
      </c>
      <c r="S2075" s="4">
        <v>0.54166666666666663</v>
      </c>
      <c r="T2075" s="4">
        <v>0.72916666666666663</v>
      </c>
      <c r="U2075" s="5">
        <f>Tabella1[[#This Row],[ORA FINE POMERIGGIO]]-Tabella1[[#This Row],[ORA INIZIO POMERIGGIO]]</f>
        <v>0.1875</v>
      </c>
      <c r="V2075" s="5">
        <f>Tabella1[[#This Row],[TOT. TEMPO POMERIGGIO]]+Tabella1[[#This Row],[TOT. TEMPO MATTINA]]</f>
        <v>0.27083333333333331</v>
      </c>
      <c r="W2075" s="7">
        <f>((HOUR(Tabella1[[#This Row],[TOT. ORE]])*60)+MINUTE(Tabella1[[#This Row],[TOT. ORE]]))</f>
        <v>390</v>
      </c>
      <c r="Y2075" s="6">
        <f>Tabella1[[#This Row],[TOT. MINUTI]]-Tabella1[[#This Row],[FERMO MACCHINA]]</f>
        <v>390</v>
      </c>
      <c r="Z2075" s="6">
        <f>ROUNDDOWN(Tabella1[[#This Row],[DIFFERENZA EFFETTIVA - SCARTI]]/Tabella1[[#This Row],[TEMPO EFFETTIVO]]*60,0)</f>
        <v>14</v>
      </c>
    </row>
    <row r="2076" spans="1:26" x14ac:dyDescent="0.25">
      <c r="A2076" s="1">
        <v>44845</v>
      </c>
      <c r="B2076">
        <v>2</v>
      </c>
      <c r="C2076" s="6" t="str">
        <f>VLOOKUP(Tabella1[[#This Row],[COD. OPERATORE]],Tabella3[],2,FALSE)</f>
        <v>DAVIDE</v>
      </c>
      <c r="D2076" t="s">
        <v>56</v>
      </c>
      <c r="E2076" t="s">
        <v>73</v>
      </c>
      <c r="F2076" t="s">
        <v>64</v>
      </c>
      <c r="G2076" s="6" t="str">
        <f>VLOOKUP(Tabella1[[#This Row],[COD. MACCHINA]],Tabella35[],2,FALSE)</f>
        <v>MANUALE</v>
      </c>
      <c r="H2076">
        <v>0</v>
      </c>
      <c r="I2076">
        <v>1250</v>
      </c>
      <c r="J2076" s="6">
        <f>Tabella1[[#This Row],[ASS. FINALI]]-Tabella1[[#This Row],[ASS.INIZIALI]]</f>
        <v>1250</v>
      </c>
      <c r="K2076" t="s">
        <v>20</v>
      </c>
      <c r="M2076" s="6">
        <f>ROUNDDOWN(IF(Tabella1[[#This Row],[DOPPIO OPERATORE '[SI/NO']]]="SI",Tabella1[[#This Row],[DIFFERENZA]]/2,Tabella1[[#This Row],[DIFFERENZA]]),0)</f>
        <v>1250</v>
      </c>
      <c r="O2076" s="6">
        <f>Tabella1[[#This Row],[DIFFERENZA EFFETTIVA SE DOPPIO OPERATORE]]-Tabella1[[#This Row],[SCARTI]]</f>
        <v>1250</v>
      </c>
      <c r="P2076" s="4">
        <v>0.3125</v>
      </c>
      <c r="Q2076" s="4">
        <v>0.5</v>
      </c>
      <c r="R2076" s="5">
        <f>Tabella1[[#This Row],[ORA FINE MATTINA]]-Tabella1[[#This Row],[ORA INIZIO MATTINA]]</f>
        <v>0.1875</v>
      </c>
      <c r="S2076" s="4"/>
      <c r="T2076" s="4"/>
      <c r="U2076" s="5">
        <f>Tabella1[[#This Row],[ORA FINE POMERIGGIO]]-Tabella1[[#This Row],[ORA INIZIO POMERIGGIO]]</f>
        <v>0</v>
      </c>
      <c r="V2076" s="5">
        <f>Tabella1[[#This Row],[TOT. TEMPO POMERIGGIO]]+Tabella1[[#This Row],[TOT. TEMPO MATTINA]]</f>
        <v>0.1875</v>
      </c>
      <c r="W2076" s="7">
        <f>((HOUR(Tabella1[[#This Row],[TOT. ORE]])*60)+MINUTE(Tabella1[[#This Row],[TOT. ORE]]))</f>
        <v>270</v>
      </c>
      <c r="Y2076" s="6">
        <f>Tabella1[[#This Row],[TOT. MINUTI]]-Tabella1[[#This Row],[FERMO MACCHINA]]</f>
        <v>270</v>
      </c>
      <c r="Z2076" s="6">
        <f>ROUNDDOWN(Tabella1[[#This Row],[DIFFERENZA EFFETTIVA - SCARTI]]/Tabella1[[#This Row],[TEMPO EFFETTIVO]]*60,0)</f>
        <v>277</v>
      </c>
    </row>
    <row r="2077" spans="1:26" x14ac:dyDescent="0.25">
      <c r="A2077" s="1">
        <v>44844</v>
      </c>
      <c r="B2077">
        <v>2</v>
      </c>
      <c r="C2077" s="6" t="str">
        <f>VLOOKUP(Tabella1[[#This Row],[COD. OPERATORE]],Tabella3[],2,FALSE)</f>
        <v>DAVIDE</v>
      </c>
      <c r="D2077" t="s">
        <v>56</v>
      </c>
      <c r="E2077" t="s">
        <v>326</v>
      </c>
      <c r="F2077" t="s">
        <v>64</v>
      </c>
      <c r="G2077" s="6" t="str">
        <f>VLOOKUP(Tabella1[[#This Row],[COD. MACCHINA]],Tabella35[],2,FALSE)</f>
        <v>MANUALE</v>
      </c>
      <c r="H2077">
        <v>0</v>
      </c>
      <c r="I2077">
        <v>120</v>
      </c>
      <c r="J2077" s="6">
        <f>Tabella1[[#This Row],[ASS. FINALI]]-Tabella1[[#This Row],[ASS.INIZIALI]]</f>
        <v>120</v>
      </c>
      <c r="K2077" t="s">
        <v>58</v>
      </c>
      <c r="L2077">
        <v>8</v>
      </c>
      <c r="M2077" s="6">
        <f>ROUNDDOWN(IF(Tabella1[[#This Row],[DOPPIO OPERATORE '[SI/NO']]]="SI",Tabella1[[#This Row],[DIFFERENZA]]/2,Tabella1[[#This Row],[DIFFERENZA]]),0)</f>
        <v>60</v>
      </c>
      <c r="O2077" s="6">
        <f>Tabella1[[#This Row],[DIFFERENZA EFFETTIVA SE DOPPIO OPERATORE]]-Tabella1[[#This Row],[SCARTI]]</f>
        <v>60</v>
      </c>
      <c r="P2077" s="4">
        <v>0.41666666666666669</v>
      </c>
      <c r="Q2077" s="4">
        <v>0.5</v>
      </c>
      <c r="R2077" s="5">
        <f>Tabella1[[#This Row],[ORA FINE MATTINA]]-Tabella1[[#This Row],[ORA INIZIO MATTINA]]</f>
        <v>8.3333333333333315E-2</v>
      </c>
      <c r="S2077" s="4">
        <v>0.5625</v>
      </c>
      <c r="T2077" s="4">
        <v>0.72916666666666663</v>
      </c>
      <c r="U2077" s="5">
        <f>Tabella1[[#This Row],[ORA FINE POMERIGGIO]]-Tabella1[[#This Row],[ORA INIZIO POMERIGGIO]]</f>
        <v>0.16666666666666663</v>
      </c>
      <c r="V2077" s="5">
        <f>Tabella1[[#This Row],[TOT. TEMPO POMERIGGIO]]+Tabella1[[#This Row],[TOT. TEMPO MATTINA]]</f>
        <v>0.24999999999999994</v>
      </c>
      <c r="W2077" s="7">
        <f>((HOUR(Tabella1[[#This Row],[TOT. ORE]])*60)+MINUTE(Tabella1[[#This Row],[TOT. ORE]]))</f>
        <v>360</v>
      </c>
      <c r="Y2077" s="6">
        <f>Tabella1[[#This Row],[TOT. MINUTI]]-Tabella1[[#This Row],[FERMO MACCHINA]]</f>
        <v>360</v>
      </c>
      <c r="Z2077" s="6">
        <f>ROUNDDOWN(Tabella1[[#This Row],[DIFFERENZA EFFETTIVA - SCARTI]]/Tabella1[[#This Row],[TEMPO EFFETTIVO]]*60,0)</f>
        <v>10</v>
      </c>
    </row>
    <row r="2078" spans="1:26" x14ac:dyDescent="0.25">
      <c r="A2078" s="1">
        <v>44845</v>
      </c>
      <c r="B2078">
        <v>2</v>
      </c>
      <c r="C2078" s="6" t="str">
        <f>VLOOKUP(Tabella1[[#This Row],[COD. OPERATORE]],Tabella3[],2,FALSE)</f>
        <v>DAVIDE</v>
      </c>
      <c r="D2078" t="s">
        <v>56</v>
      </c>
      <c r="E2078" t="s">
        <v>73</v>
      </c>
      <c r="F2078" t="s">
        <v>64</v>
      </c>
      <c r="G2078" s="6" t="str">
        <f>VLOOKUP(Tabella1[[#This Row],[COD. MACCHINA]],Tabella35[],2,FALSE)</f>
        <v>MANUALE</v>
      </c>
      <c r="H2078">
        <v>1250</v>
      </c>
      <c r="I2078">
        <v>2500</v>
      </c>
      <c r="J2078" s="6">
        <f>Tabella1[[#This Row],[ASS. FINALI]]-Tabella1[[#This Row],[ASS.INIZIALI]]</f>
        <v>1250</v>
      </c>
      <c r="K2078" t="s">
        <v>58</v>
      </c>
      <c r="L2078">
        <v>8</v>
      </c>
      <c r="M2078" s="6">
        <f>ROUNDDOWN(IF(Tabella1[[#This Row],[DOPPIO OPERATORE '[SI/NO']]]="SI",Tabella1[[#This Row],[DIFFERENZA]]/2,Tabella1[[#This Row],[DIFFERENZA]]),0)</f>
        <v>625</v>
      </c>
      <c r="O2078" s="6">
        <f>Tabella1[[#This Row],[DIFFERENZA EFFETTIVA SE DOPPIO OPERATORE]]-Tabella1[[#This Row],[SCARTI]]</f>
        <v>625</v>
      </c>
      <c r="P2078" s="4">
        <v>0.54166666666666663</v>
      </c>
      <c r="Q2078" s="4">
        <v>0.72916666666666663</v>
      </c>
      <c r="R2078" s="5">
        <f>Tabella1[[#This Row],[ORA FINE MATTINA]]-Tabella1[[#This Row],[ORA INIZIO MATTINA]]</f>
        <v>0.1875</v>
      </c>
      <c r="S2078" s="4"/>
      <c r="T2078" s="4"/>
      <c r="U2078" s="5">
        <f>Tabella1[[#This Row],[ORA FINE POMERIGGIO]]-Tabella1[[#This Row],[ORA INIZIO POMERIGGIO]]</f>
        <v>0</v>
      </c>
      <c r="V2078" s="5">
        <f>Tabella1[[#This Row],[TOT. TEMPO POMERIGGIO]]+Tabella1[[#This Row],[TOT. TEMPO MATTINA]]</f>
        <v>0.1875</v>
      </c>
      <c r="W2078" s="7">
        <f>((HOUR(Tabella1[[#This Row],[TOT. ORE]])*60)+MINUTE(Tabella1[[#This Row],[TOT. ORE]]))</f>
        <v>270</v>
      </c>
      <c r="Y2078" s="6">
        <f>Tabella1[[#This Row],[TOT. MINUTI]]-Tabella1[[#This Row],[FERMO MACCHINA]]</f>
        <v>270</v>
      </c>
      <c r="Z2078" s="6">
        <f>ROUNDDOWN(Tabella1[[#This Row],[DIFFERENZA EFFETTIVA - SCARTI]]/Tabella1[[#This Row],[TEMPO EFFETTIVO]]*60,0)</f>
        <v>138</v>
      </c>
    </row>
    <row r="2079" spans="1:26" x14ac:dyDescent="0.25">
      <c r="A2079" s="1">
        <v>44851</v>
      </c>
      <c r="B2079">
        <v>2</v>
      </c>
      <c r="C2079" s="6" t="str">
        <f>VLOOKUP(Tabella1[[#This Row],[COD. OPERATORE]],Tabella3[],2,FALSE)</f>
        <v>DAVIDE</v>
      </c>
      <c r="D2079" t="s">
        <v>74</v>
      </c>
      <c r="E2079" t="s">
        <v>144</v>
      </c>
      <c r="F2079" t="s">
        <v>64</v>
      </c>
      <c r="G2079" s="6" t="str">
        <f>VLOOKUP(Tabella1[[#This Row],[COD. MACCHINA]],Tabella35[],2,FALSE)</f>
        <v>MANUALE</v>
      </c>
      <c r="H2079">
        <v>2606</v>
      </c>
      <c r="I2079">
        <v>3149</v>
      </c>
      <c r="J2079" s="6">
        <f>Tabella1[[#This Row],[ASS. FINALI]]-Tabella1[[#This Row],[ASS.INIZIALI]]</f>
        <v>543</v>
      </c>
      <c r="K2079" t="s">
        <v>20</v>
      </c>
      <c r="M2079" s="6">
        <f>ROUNDDOWN(IF(Tabella1[[#This Row],[DOPPIO OPERATORE '[SI/NO']]]="SI",Tabella1[[#This Row],[DIFFERENZA]]/2,Tabella1[[#This Row],[DIFFERENZA]]),0)</f>
        <v>543</v>
      </c>
      <c r="O2079" s="6">
        <f>Tabella1[[#This Row],[DIFFERENZA EFFETTIVA SE DOPPIO OPERATORE]]-Tabella1[[#This Row],[SCARTI]]</f>
        <v>543</v>
      </c>
      <c r="P2079" s="4">
        <v>0.33333333333333331</v>
      </c>
      <c r="Q2079" s="4">
        <v>0.5</v>
      </c>
      <c r="R2079" s="5">
        <f>Tabella1[[#This Row],[ORA FINE MATTINA]]-Tabella1[[#This Row],[ORA INIZIO MATTINA]]</f>
        <v>0.16666666666666669</v>
      </c>
      <c r="S2079" s="4"/>
      <c r="T2079" s="4"/>
      <c r="U2079" s="5">
        <f>Tabella1[[#This Row],[ORA FINE POMERIGGIO]]-Tabella1[[#This Row],[ORA INIZIO POMERIGGIO]]</f>
        <v>0</v>
      </c>
      <c r="V2079" s="5">
        <f>Tabella1[[#This Row],[TOT. TEMPO POMERIGGIO]]+Tabella1[[#This Row],[TOT. TEMPO MATTINA]]</f>
        <v>0.16666666666666669</v>
      </c>
      <c r="W2079" s="7">
        <f>((HOUR(Tabella1[[#This Row],[TOT. ORE]])*60)+MINUTE(Tabella1[[#This Row],[TOT. ORE]]))</f>
        <v>240</v>
      </c>
      <c r="Y2079" s="6">
        <f>Tabella1[[#This Row],[TOT. MINUTI]]-Tabella1[[#This Row],[FERMO MACCHINA]]</f>
        <v>240</v>
      </c>
      <c r="Z2079" s="6">
        <f>ROUNDDOWN(Tabella1[[#This Row],[DIFFERENZA EFFETTIVA - SCARTI]]/Tabella1[[#This Row],[TEMPO EFFETTIVO]]*60,0)</f>
        <v>135</v>
      </c>
    </row>
    <row r="2080" spans="1:26" x14ac:dyDescent="0.25">
      <c r="A2080" s="1">
        <v>44851</v>
      </c>
      <c r="B2080">
        <v>2</v>
      </c>
      <c r="C2080" s="6" t="str">
        <f>VLOOKUP(Tabella1[[#This Row],[COD. OPERATORE]],Tabella3[],2,FALSE)</f>
        <v>DAVIDE</v>
      </c>
      <c r="D2080" t="s">
        <v>56</v>
      </c>
      <c r="E2080" t="s">
        <v>249</v>
      </c>
      <c r="F2080" t="s">
        <v>64</v>
      </c>
      <c r="G2080" s="6" t="str">
        <f>VLOOKUP(Tabella1[[#This Row],[COD. MACCHINA]],Tabella35[],2,FALSE)</f>
        <v>MANUALE</v>
      </c>
      <c r="H2080">
        <v>0</v>
      </c>
      <c r="I2080">
        <v>300</v>
      </c>
      <c r="J2080" s="6">
        <f>Tabella1[[#This Row],[ASS. FINALI]]-Tabella1[[#This Row],[ASS.INIZIALI]]</f>
        <v>300</v>
      </c>
      <c r="K2080" t="s">
        <v>20</v>
      </c>
      <c r="M2080" s="6">
        <f>ROUNDDOWN(IF(Tabella1[[#This Row],[DOPPIO OPERATORE '[SI/NO']]]="SI",Tabella1[[#This Row],[DIFFERENZA]]/2,Tabella1[[#This Row],[DIFFERENZA]]),0)</f>
        <v>300</v>
      </c>
      <c r="O2080" s="6">
        <f>Tabella1[[#This Row],[DIFFERENZA EFFETTIVA SE DOPPIO OPERATORE]]-Tabella1[[#This Row],[SCARTI]]</f>
        <v>300</v>
      </c>
      <c r="P2080" s="4">
        <v>0.58333333333333337</v>
      </c>
      <c r="Q2080" s="4">
        <v>0.67708333333333337</v>
      </c>
      <c r="R2080" s="5">
        <f>Tabella1[[#This Row],[ORA FINE MATTINA]]-Tabella1[[#This Row],[ORA INIZIO MATTINA]]</f>
        <v>9.375E-2</v>
      </c>
      <c r="S2080" s="4"/>
      <c r="T2080" s="4"/>
      <c r="U2080" s="5">
        <f>Tabella1[[#This Row],[ORA FINE POMERIGGIO]]-Tabella1[[#This Row],[ORA INIZIO POMERIGGIO]]</f>
        <v>0</v>
      </c>
      <c r="V2080" s="5">
        <f>Tabella1[[#This Row],[TOT. TEMPO POMERIGGIO]]+Tabella1[[#This Row],[TOT. TEMPO MATTINA]]</f>
        <v>9.375E-2</v>
      </c>
      <c r="W2080" s="7">
        <f>((HOUR(Tabella1[[#This Row],[TOT. ORE]])*60)+MINUTE(Tabella1[[#This Row],[TOT. ORE]]))</f>
        <v>135</v>
      </c>
      <c r="Y2080" s="6">
        <f>Tabella1[[#This Row],[TOT. MINUTI]]-Tabella1[[#This Row],[FERMO MACCHINA]]</f>
        <v>135</v>
      </c>
      <c r="Z2080" s="6">
        <f>ROUNDDOWN(Tabella1[[#This Row],[DIFFERENZA EFFETTIVA - SCARTI]]/Tabella1[[#This Row],[TEMPO EFFETTIVO]]*60,0)</f>
        <v>133</v>
      </c>
    </row>
    <row r="2081" spans="1:27" x14ac:dyDescent="0.25">
      <c r="A2081" s="1">
        <v>44851</v>
      </c>
      <c r="B2081">
        <v>2</v>
      </c>
      <c r="C2081" s="6" t="str">
        <f>VLOOKUP(Tabella1[[#This Row],[COD. OPERATORE]],Tabella3[],2,FALSE)</f>
        <v>DAVIDE</v>
      </c>
      <c r="D2081" t="s">
        <v>56</v>
      </c>
      <c r="E2081" t="s">
        <v>71</v>
      </c>
      <c r="F2081" t="s">
        <v>64</v>
      </c>
      <c r="G2081" s="6" t="str">
        <f>VLOOKUP(Tabella1[[#This Row],[COD. MACCHINA]],Tabella35[],2,FALSE)</f>
        <v>MANUALE</v>
      </c>
      <c r="H2081">
        <v>1400</v>
      </c>
      <c r="I2081">
        <v>1670</v>
      </c>
      <c r="J2081" s="6">
        <f>Tabella1[[#This Row],[ASS. FINALI]]-Tabella1[[#This Row],[ASS.INIZIALI]]</f>
        <v>270</v>
      </c>
      <c r="K2081" t="s">
        <v>20</v>
      </c>
      <c r="M2081" s="6">
        <f>ROUNDDOWN(IF(Tabella1[[#This Row],[DOPPIO OPERATORE '[SI/NO']]]="SI",Tabella1[[#This Row],[DIFFERENZA]]/2,Tabella1[[#This Row],[DIFFERENZA]]),0)</f>
        <v>270</v>
      </c>
      <c r="O2081" s="6">
        <f>Tabella1[[#This Row],[DIFFERENZA EFFETTIVA SE DOPPIO OPERATORE]]-Tabella1[[#This Row],[SCARTI]]</f>
        <v>270</v>
      </c>
      <c r="P2081" s="4">
        <v>0.67708333333333337</v>
      </c>
      <c r="Q2081" s="4">
        <v>0.75</v>
      </c>
      <c r="R2081" s="5">
        <f>Tabella1[[#This Row],[ORA FINE MATTINA]]-Tabella1[[#This Row],[ORA INIZIO MATTINA]]</f>
        <v>7.291666666666663E-2</v>
      </c>
      <c r="S2081" s="4"/>
      <c r="T2081" s="4"/>
      <c r="U2081" s="5">
        <f>Tabella1[[#This Row],[ORA FINE POMERIGGIO]]-Tabella1[[#This Row],[ORA INIZIO POMERIGGIO]]</f>
        <v>0</v>
      </c>
      <c r="V2081" s="5">
        <f>Tabella1[[#This Row],[TOT. TEMPO POMERIGGIO]]+Tabella1[[#This Row],[TOT. TEMPO MATTINA]]</f>
        <v>7.291666666666663E-2</v>
      </c>
      <c r="W2081" s="7">
        <f>((HOUR(Tabella1[[#This Row],[TOT. ORE]])*60)+MINUTE(Tabella1[[#This Row],[TOT. ORE]]))</f>
        <v>105</v>
      </c>
      <c r="Y2081" s="6">
        <f>Tabella1[[#This Row],[TOT. MINUTI]]-Tabella1[[#This Row],[FERMO MACCHINA]]</f>
        <v>105</v>
      </c>
      <c r="Z2081" s="6">
        <f>ROUNDDOWN(Tabella1[[#This Row],[DIFFERENZA EFFETTIVA - SCARTI]]/Tabella1[[#This Row],[TEMPO EFFETTIVO]]*60,0)</f>
        <v>154</v>
      </c>
    </row>
    <row r="2082" spans="1:27" x14ac:dyDescent="0.25">
      <c r="A2082" s="1">
        <v>44852</v>
      </c>
      <c r="B2082">
        <v>2</v>
      </c>
      <c r="C2082" s="6" t="str">
        <f>VLOOKUP(Tabella1[[#This Row],[COD. OPERATORE]],Tabella3[],2,FALSE)</f>
        <v>DAVIDE</v>
      </c>
      <c r="D2082" t="s">
        <v>56</v>
      </c>
      <c r="E2082" t="s">
        <v>604</v>
      </c>
      <c r="F2082" t="s">
        <v>64</v>
      </c>
      <c r="G2082" s="6" t="str">
        <f>VLOOKUP(Tabella1[[#This Row],[COD. MACCHINA]],Tabella35[],2,FALSE)</f>
        <v>MANUALE</v>
      </c>
      <c r="H2082">
        <v>0</v>
      </c>
      <c r="I2082">
        <v>241</v>
      </c>
      <c r="J2082" s="6">
        <f>Tabella1[[#This Row],[ASS. FINALI]]-Tabella1[[#This Row],[ASS.INIZIALI]]</f>
        <v>241</v>
      </c>
      <c r="K2082" t="s">
        <v>20</v>
      </c>
      <c r="M2082" s="6">
        <f>ROUNDDOWN(IF(Tabella1[[#This Row],[DOPPIO OPERATORE '[SI/NO']]]="SI",Tabella1[[#This Row],[DIFFERENZA]]/2,Tabella1[[#This Row],[DIFFERENZA]]),0)</f>
        <v>241</v>
      </c>
      <c r="O2082" s="6">
        <f>Tabella1[[#This Row],[DIFFERENZA EFFETTIVA SE DOPPIO OPERATORE]]-Tabella1[[#This Row],[SCARTI]]</f>
        <v>241</v>
      </c>
      <c r="P2082" s="4">
        <v>0.33333333333333331</v>
      </c>
      <c r="Q2082" s="4">
        <v>0.5</v>
      </c>
      <c r="R2082" s="5">
        <f>Tabella1[[#This Row],[ORA FINE MATTINA]]-Tabella1[[#This Row],[ORA INIZIO MATTINA]]</f>
        <v>0.16666666666666669</v>
      </c>
      <c r="S2082" s="4"/>
      <c r="T2082" s="4"/>
      <c r="U2082" s="5">
        <f>Tabella1[[#This Row],[ORA FINE POMERIGGIO]]-Tabella1[[#This Row],[ORA INIZIO POMERIGGIO]]</f>
        <v>0</v>
      </c>
      <c r="V2082" s="5">
        <f>Tabella1[[#This Row],[TOT. TEMPO POMERIGGIO]]+Tabella1[[#This Row],[TOT. TEMPO MATTINA]]</f>
        <v>0.16666666666666669</v>
      </c>
      <c r="W2082" s="7">
        <f>((HOUR(Tabella1[[#This Row],[TOT. ORE]])*60)+MINUTE(Tabella1[[#This Row],[TOT. ORE]]))</f>
        <v>240</v>
      </c>
      <c r="Y2082" s="6">
        <f>Tabella1[[#This Row],[TOT. MINUTI]]-Tabella1[[#This Row],[FERMO MACCHINA]]</f>
        <v>240</v>
      </c>
      <c r="Z2082" s="6">
        <f>ROUNDDOWN(Tabella1[[#This Row],[DIFFERENZA EFFETTIVA - SCARTI]]/Tabella1[[#This Row],[TEMPO EFFETTIVO]]*60,0)</f>
        <v>60</v>
      </c>
    </row>
    <row r="2083" spans="1:27" x14ac:dyDescent="0.25">
      <c r="A2083" s="1">
        <v>44852</v>
      </c>
      <c r="B2083">
        <v>2</v>
      </c>
      <c r="C2083" s="6" t="str">
        <f>VLOOKUP(Tabella1[[#This Row],[COD. OPERATORE]],Tabella3[],2,FALSE)</f>
        <v>DAVIDE</v>
      </c>
      <c r="D2083" t="s">
        <v>74</v>
      </c>
      <c r="E2083" t="s">
        <v>144</v>
      </c>
      <c r="F2083">
        <v>4</v>
      </c>
      <c r="G2083" s="6" t="str">
        <f>VLOOKUP(Tabella1[[#This Row],[COD. MACCHINA]],Tabella35[],2,FALSE)</f>
        <v>LASER VERDE</v>
      </c>
      <c r="H2083">
        <v>3930</v>
      </c>
      <c r="I2083">
        <v>4614</v>
      </c>
      <c r="J2083" s="6">
        <f>Tabella1[[#This Row],[ASS. FINALI]]-Tabella1[[#This Row],[ASS.INIZIALI]]</f>
        <v>684</v>
      </c>
      <c r="K2083" t="s">
        <v>20</v>
      </c>
      <c r="M2083" s="6">
        <f>ROUNDDOWN(IF(Tabella1[[#This Row],[DOPPIO OPERATORE '[SI/NO']]]="SI",Tabella1[[#This Row],[DIFFERENZA]]/2,Tabella1[[#This Row],[DIFFERENZA]]),0)</f>
        <v>684</v>
      </c>
      <c r="O2083" s="6">
        <f>Tabella1[[#This Row],[DIFFERENZA EFFETTIVA SE DOPPIO OPERATORE]]-Tabella1[[#This Row],[SCARTI]]</f>
        <v>684</v>
      </c>
      <c r="P2083" s="4">
        <v>0.58333333333333337</v>
      </c>
      <c r="Q2083" s="4">
        <v>0.75</v>
      </c>
      <c r="R2083" s="5">
        <f>Tabella1[[#This Row],[ORA FINE MATTINA]]-Tabella1[[#This Row],[ORA INIZIO MATTINA]]</f>
        <v>0.16666666666666663</v>
      </c>
      <c r="S2083" s="4"/>
      <c r="T2083" s="4"/>
      <c r="U2083" s="5">
        <f>Tabella1[[#This Row],[ORA FINE POMERIGGIO]]-Tabella1[[#This Row],[ORA INIZIO POMERIGGIO]]</f>
        <v>0</v>
      </c>
      <c r="V2083" s="5">
        <f>Tabella1[[#This Row],[TOT. TEMPO POMERIGGIO]]+Tabella1[[#This Row],[TOT. TEMPO MATTINA]]</f>
        <v>0.16666666666666663</v>
      </c>
      <c r="W2083" s="7">
        <f>((HOUR(Tabella1[[#This Row],[TOT. ORE]])*60)+MINUTE(Tabella1[[#This Row],[TOT. ORE]]))</f>
        <v>240</v>
      </c>
      <c r="Y2083" s="6">
        <f>Tabella1[[#This Row],[TOT. MINUTI]]-Tabella1[[#This Row],[FERMO MACCHINA]]</f>
        <v>240</v>
      </c>
      <c r="Z2083" s="6">
        <f>ROUNDDOWN(Tabella1[[#This Row],[DIFFERENZA EFFETTIVA - SCARTI]]/Tabella1[[#This Row],[TEMPO EFFETTIVO]]*60,0)</f>
        <v>171</v>
      </c>
    </row>
    <row r="2084" spans="1:27" x14ac:dyDescent="0.25">
      <c r="A2084" s="1">
        <v>44853</v>
      </c>
      <c r="B2084">
        <v>2</v>
      </c>
      <c r="C2084" s="6" t="str">
        <f>VLOOKUP(Tabella1[[#This Row],[COD. OPERATORE]],Tabella3[],2,FALSE)</f>
        <v>DAVIDE</v>
      </c>
      <c r="D2084" t="s">
        <v>56</v>
      </c>
      <c r="E2084" t="s">
        <v>495</v>
      </c>
      <c r="F2084">
        <v>1</v>
      </c>
      <c r="G2084" s="6" t="str">
        <f>VLOOKUP(Tabella1[[#This Row],[COD. MACCHINA]],Tabella35[],2,FALSE)</f>
        <v>TRAPANO A COLONNA</v>
      </c>
      <c r="H2084">
        <v>482</v>
      </c>
      <c r="I2084">
        <v>765</v>
      </c>
      <c r="J2084" s="6">
        <f>Tabella1[[#This Row],[ASS. FINALI]]-Tabella1[[#This Row],[ASS.INIZIALI]]</f>
        <v>283</v>
      </c>
      <c r="K2084" t="s">
        <v>20</v>
      </c>
      <c r="M2084" s="6">
        <f>ROUNDDOWN(IF(Tabella1[[#This Row],[DOPPIO OPERATORE '[SI/NO']]]="SI",Tabella1[[#This Row],[DIFFERENZA]]/2,Tabella1[[#This Row],[DIFFERENZA]]),0)</f>
        <v>283</v>
      </c>
      <c r="O2084" s="6">
        <f>Tabella1[[#This Row],[DIFFERENZA EFFETTIVA SE DOPPIO OPERATORE]]-Tabella1[[#This Row],[SCARTI]]</f>
        <v>283</v>
      </c>
      <c r="P2084" s="4">
        <v>0.33333333333333331</v>
      </c>
      <c r="Q2084" s="4">
        <v>0.5</v>
      </c>
      <c r="R2084" s="5">
        <f>Tabella1[[#This Row],[ORA FINE MATTINA]]-Tabella1[[#This Row],[ORA INIZIO MATTINA]]</f>
        <v>0.16666666666666669</v>
      </c>
      <c r="S2084" s="4"/>
      <c r="T2084" s="4"/>
      <c r="U2084" s="5">
        <f>Tabella1[[#This Row],[ORA FINE POMERIGGIO]]-Tabella1[[#This Row],[ORA INIZIO POMERIGGIO]]</f>
        <v>0</v>
      </c>
      <c r="V2084" s="5">
        <f>Tabella1[[#This Row],[TOT. TEMPO POMERIGGIO]]+Tabella1[[#This Row],[TOT. TEMPO MATTINA]]</f>
        <v>0.16666666666666669</v>
      </c>
      <c r="W2084" s="7">
        <f>((HOUR(Tabella1[[#This Row],[TOT. ORE]])*60)+MINUTE(Tabella1[[#This Row],[TOT. ORE]]))</f>
        <v>240</v>
      </c>
      <c r="Y2084" s="6">
        <f>Tabella1[[#This Row],[TOT. MINUTI]]-Tabella1[[#This Row],[FERMO MACCHINA]]</f>
        <v>240</v>
      </c>
      <c r="Z2084" s="6">
        <f>ROUNDDOWN(Tabella1[[#This Row],[DIFFERENZA EFFETTIVA - SCARTI]]/Tabella1[[#This Row],[TEMPO EFFETTIVO]]*60,0)</f>
        <v>70</v>
      </c>
    </row>
    <row r="2085" spans="1:27" x14ac:dyDescent="0.25">
      <c r="A2085" s="1">
        <v>44853</v>
      </c>
      <c r="B2085">
        <v>2</v>
      </c>
      <c r="C2085" s="6" t="str">
        <f>VLOOKUP(Tabella1[[#This Row],[COD. OPERATORE]],Tabella3[],2,FALSE)</f>
        <v>DAVIDE</v>
      </c>
      <c r="D2085" t="s">
        <v>74</v>
      </c>
      <c r="E2085" t="s">
        <v>144</v>
      </c>
      <c r="F2085">
        <v>4</v>
      </c>
      <c r="G2085" s="6" t="str">
        <f>VLOOKUP(Tabella1[[#This Row],[COD. MACCHINA]],Tabella35[],2,FALSE)</f>
        <v>LASER VERDE</v>
      </c>
      <c r="H2085">
        <v>5357</v>
      </c>
      <c r="I2085">
        <v>5818</v>
      </c>
      <c r="J2085" s="6">
        <f>Tabella1[[#This Row],[ASS. FINALI]]-Tabella1[[#This Row],[ASS.INIZIALI]]</f>
        <v>461</v>
      </c>
      <c r="K2085" t="s">
        <v>20</v>
      </c>
      <c r="M2085" s="6">
        <f>ROUNDDOWN(IF(Tabella1[[#This Row],[DOPPIO OPERATORE '[SI/NO']]]="SI",Tabella1[[#This Row],[DIFFERENZA]]/2,Tabella1[[#This Row],[DIFFERENZA]]),0)</f>
        <v>461</v>
      </c>
      <c r="O2085" s="6">
        <f>Tabella1[[#This Row],[DIFFERENZA EFFETTIVA SE DOPPIO OPERATORE]]-Tabella1[[#This Row],[SCARTI]]</f>
        <v>461</v>
      </c>
      <c r="P2085" s="4">
        <v>0.58333333333333337</v>
      </c>
      <c r="Q2085" s="4">
        <v>0.6875</v>
      </c>
      <c r="R2085" s="5">
        <f>Tabella1[[#This Row],[ORA FINE MATTINA]]-Tabella1[[#This Row],[ORA INIZIO MATTINA]]</f>
        <v>0.10416666666666663</v>
      </c>
      <c r="S2085" s="4"/>
      <c r="T2085" s="4"/>
      <c r="U2085" s="5">
        <f>Tabella1[[#This Row],[ORA FINE POMERIGGIO]]-Tabella1[[#This Row],[ORA INIZIO POMERIGGIO]]</f>
        <v>0</v>
      </c>
      <c r="V2085" s="5">
        <f>Tabella1[[#This Row],[TOT. TEMPO POMERIGGIO]]+Tabella1[[#This Row],[TOT. TEMPO MATTINA]]</f>
        <v>0.10416666666666663</v>
      </c>
      <c r="W2085" s="7">
        <f>((HOUR(Tabella1[[#This Row],[TOT. ORE]])*60)+MINUTE(Tabella1[[#This Row],[TOT. ORE]]))</f>
        <v>150</v>
      </c>
      <c r="Y2085" s="6">
        <f>Tabella1[[#This Row],[TOT. MINUTI]]-Tabella1[[#This Row],[FERMO MACCHINA]]</f>
        <v>150</v>
      </c>
      <c r="Z2085" s="6">
        <f>ROUNDDOWN(Tabella1[[#This Row],[DIFFERENZA EFFETTIVA - SCARTI]]/Tabella1[[#This Row],[TEMPO EFFETTIVO]]*60,0)</f>
        <v>184</v>
      </c>
    </row>
    <row r="2086" spans="1:27" x14ac:dyDescent="0.25">
      <c r="A2086" s="1">
        <v>44853</v>
      </c>
      <c r="B2086">
        <v>2</v>
      </c>
      <c r="C2086" s="6" t="str">
        <f>VLOOKUP(Tabella1[[#This Row],[COD. OPERATORE]],Tabella3[],2,FALSE)</f>
        <v>DAVIDE</v>
      </c>
      <c r="D2086" t="s">
        <v>56</v>
      </c>
      <c r="E2086" t="s">
        <v>71</v>
      </c>
      <c r="F2086" t="s">
        <v>64</v>
      </c>
      <c r="G2086" s="6" t="str">
        <f>VLOOKUP(Tabella1[[#This Row],[COD. MACCHINA]],Tabella35[],2,FALSE)</f>
        <v>MANUALE</v>
      </c>
      <c r="H2086">
        <v>260</v>
      </c>
      <c r="I2086">
        <v>320</v>
      </c>
      <c r="J2086" s="6">
        <f>Tabella1[[#This Row],[ASS. FINALI]]-Tabella1[[#This Row],[ASS.INIZIALI]]</f>
        <v>60</v>
      </c>
      <c r="K2086" t="s">
        <v>20</v>
      </c>
      <c r="M2086" s="6">
        <f>ROUNDDOWN(IF(Tabella1[[#This Row],[DOPPIO OPERATORE '[SI/NO']]]="SI",Tabella1[[#This Row],[DIFFERENZA]]/2,Tabella1[[#This Row],[DIFFERENZA]]),0)</f>
        <v>60</v>
      </c>
      <c r="O2086" s="6">
        <f>Tabella1[[#This Row],[DIFFERENZA EFFETTIVA SE DOPPIO OPERATORE]]-Tabella1[[#This Row],[SCARTI]]</f>
        <v>60</v>
      </c>
      <c r="P2086" s="4">
        <v>0.61111111111111105</v>
      </c>
      <c r="Q2086" s="4">
        <v>0.70833333333333337</v>
      </c>
      <c r="R2086" s="5">
        <f>Tabella1[[#This Row],[ORA FINE MATTINA]]-Tabella1[[#This Row],[ORA INIZIO MATTINA]]</f>
        <v>9.7222222222222321E-2</v>
      </c>
      <c r="S2086" s="4"/>
      <c r="T2086" s="4"/>
      <c r="U2086" s="5">
        <f>Tabella1[[#This Row],[ORA FINE POMERIGGIO]]-Tabella1[[#This Row],[ORA INIZIO POMERIGGIO]]</f>
        <v>0</v>
      </c>
      <c r="V2086" s="5">
        <f>Tabella1[[#This Row],[TOT. TEMPO POMERIGGIO]]+Tabella1[[#This Row],[TOT. TEMPO MATTINA]]</f>
        <v>9.7222222222222321E-2</v>
      </c>
      <c r="W2086" s="7">
        <f>((HOUR(Tabella1[[#This Row],[TOT. ORE]])*60)+MINUTE(Tabella1[[#This Row],[TOT. ORE]]))</f>
        <v>140</v>
      </c>
      <c r="Y2086" s="6">
        <f>Tabella1[[#This Row],[TOT. MINUTI]]-Tabella1[[#This Row],[FERMO MACCHINA]]</f>
        <v>140</v>
      </c>
      <c r="Z2086" s="6">
        <f>ROUNDDOWN(Tabella1[[#This Row],[DIFFERENZA EFFETTIVA - SCARTI]]/Tabella1[[#This Row],[TEMPO EFFETTIVO]]*60,0)</f>
        <v>25</v>
      </c>
    </row>
    <row r="2087" spans="1:27" x14ac:dyDescent="0.25">
      <c r="A2087" s="1">
        <v>44854</v>
      </c>
      <c r="B2087">
        <v>2</v>
      </c>
      <c r="C2087" s="6" t="str">
        <f>VLOOKUP(Tabella1[[#This Row],[COD. OPERATORE]],Tabella3[],2,FALSE)</f>
        <v>DAVIDE</v>
      </c>
      <c r="D2087" t="s">
        <v>56</v>
      </c>
      <c r="E2087" t="s">
        <v>495</v>
      </c>
      <c r="F2087">
        <v>1</v>
      </c>
      <c r="G2087" s="6" t="str">
        <f>VLOOKUP(Tabella1[[#This Row],[COD. MACCHINA]],Tabella35[],2,FALSE)</f>
        <v>TRAPANO A COLONNA</v>
      </c>
      <c r="H2087">
        <v>1062</v>
      </c>
      <c r="I2087">
        <v>1457</v>
      </c>
      <c r="J2087" s="6">
        <f>Tabella1[[#This Row],[ASS. FINALI]]-Tabella1[[#This Row],[ASS.INIZIALI]]</f>
        <v>395</v>
      </c>
      <c r="K2087" t="s">
        <v>20</v>
      </c>
      <c r="M2087" s="6">
        <f>ROUNDDOWN(IF(Tabella1[[#This Row],[DOPPIO OPERATORE '[SI/NO']]]="SI",Tabella1[[#This Row],[DIFFERENZA]]/2,Tabella1[[#This Row],[DIFFERENZA]]),0)</f>
        <v>395</v>
      </c>
      <c r="O2087" s="6">
        <f>Tabella1[[#This Row],[DIFFERENZA EFFETTIVA SE DOPPIO OPERATORE]]-Tabella1[[#This Row],[SCARTI]]</f>
        <v>395</v>
      </c>
      <c r="P2087" s="4">
        <v>0.33333333333333331</v>
      </c>
      <c r="Q2087" s="4">
        <v>0.5</v>
      </c>
      <c r="R2087" s="5">
        <f>Tabella1[[#This Row],[ORA FINE MATTINA]]-Tabella1[[#This Row],[ORA INIZIO MATTINA]]</f>
        <v>0.16666666666666669</v>
      </c>
      <c r="S2087" s="4"/>
      <c r="T2087" s="4"/>
      <c r="U2087" s="5">
        <f>Tabella1[[#This Row],[ORA FINE POMERIGGIO]]-Tabella1[[#This Row],[ORA INIZIO POMERIGGIO]]</f>
        <v>0</v>
      </c>
      <c r="V2087" s="5">
        <f>Tabella1[[#This Row],[TOT. TEMPO POMERIGGIO]]+Tabella1[[#This Row],[TOT. TEMPO MATTINA]]</f>
        <v>0.16666666666666669</v>
      </c>
      <c r="W2087" s="7">
        <f>((HOUR(Tabella1[[#This Row],[TOT. ORE]])*60)+MINUTE(Tabella1[[#This Row],[TOT. ORE]]))</f>
        <v>240</v>
      </c>
      <c r="Y2087" s="6">
        <f>Tabella1[[#This Row],[TOT. MINUTI]]-Tabella1[[#This Row],[FERMO MACCHINA]]</f>
        <v>240</v>
      </c>
      <c r="Z2087" s="6">
        <f>ROUNDDOWN(Tabella1[[#This Row],[DIFFERENZA EFFETTIVA - SCARTI]]/Tabella1[[#This Row],[TEMPO EFFETTIVO]]*60,0)</f>
        <v>98</v>
      </c>
    </row>
    <row r="2088" spans="1:27" x14ac:dyDescent="0.25">
      <c r="A2088" s="1">
        <v>44851</v>
      </c>
      <c r="B2088">
        <v>1</v>
      </c>
      <c r="C2088" s="6" t="str">
        <f>VLOOKUP(Tabella1[[#This Row],[COD. OPERATORE]],Tabella3[],2,FALSE)</f>
        <v>ROBY</v>
      </c>
      <c r="D2088" t="s">
        <v>74</v>
      </c>
      <c r="E2088" t="s">
        <v>144</v>
      </c>
      <c r="F2088">
        <v>4</v>
      </c>
      <c r="G2088" s="6" t="str">
        <f>VLOOKUP(Tabella1[[#This Row],[COD. MACCHINA]],Tabella35[],2,FALSE)</f>
        <v>LASER VERDE</v>
      </c>
      <c r="H2088">
        <v>3149</v>
      </c>
      <c r="I2088">
        <v>3775</v>
      </c>
      <c r="J2088" s="6">
        <f>Tabella1[[#This Row],[ASS. FINALI]]-Tabella1[[#This Row],[ASS.INIZIALI]]</f>
        <v>626</v>
      </c>
      <c r="K2088" t="s">
        <v>20</v>
      </c>
      <c r="M2088" s="6">
        <f>ROUNDDOWN(IF(Tabella1[[#This Row],[DOPPIO OPERATORE '[SI/NO']]]="SI",Tabella1[[#This Row],[DIFFERENZA]]/2,Tabella1[[#This Row],[DIFFERENZA]]),0)</f>
        <v>626</v>
      </c>
      <c r="O2088" s="6">
        <f>Tabella1[[#This Row],[DIFFERENZA EFFETTIVA SE DOPPIO OPERATORE]]-Tabella1[[#This Row],[SCARTI]]</f>
        <v>626</v>
      </c>
      <c r="P2088" s="4">
        <v>0.5625</v>
      </c>
      <c r="Q2088" s="4">
        <v>0.72916666666666663</v>
      </c>
      <c r="R2088" s="5">
        <f>Tabella1[[#This Row],[ORA FINE MATTINA]]-Tabella1[[#This Row],[ORA INIZIO MATTINA]]</f>
        <v>0.16666666666666663</v>
      </c>
      <c r="S2088" s="4"/>
      <c r="T2088" s="4"/>
      <c r="U2088" s="5">
        <f>Tabella1[[#This Row],[ORA FINE POMERIGGIO]]-Tabella1[[#This Row],[ORA INIZIO POMERIGGIO]]</f>
        <v>0</v>
      </c>
      <c r="V2088" s="5">
        <f>Tabella1[[#This Row],[TOT. TEMPO POMERIGGIO]]+Tabella1[[#This Row],[TOT. TEMPO MATTINA]]</f>
        <v>0.16666666666666663</v>
      </c>
      <c r="W2088" s="7">
        <f>((HOUR(Tabella1[[#This Row],[TOT. ORE]])*60)+MINUTE(Tabella1[[#This Row],[TOT. ORE]]))</f>
        <v>240</v>
      </c>
      <c r="Y2088" s="6">
        <f>Tabella1[[#This Row],[TOT. MINUTI]]-Tabella1[[#This Row],[FERMO MACCHINA]]</f>
        <v>240</v>
      </c>
      <c r="Z2088" s="6">
        <f>ROUNDDOWN(Tabella1[[#This Row],[DIFFERENZA EFFETTIVA - SCARTI]]/Tabella1[[#This Row],[TEMPO EFFETTIVO]]*60,0)</f>
        <v>156</v>
      </c>
    </row>
    <row r="2089" spans="1:27" x14ac:dyDescent="0.25">
      <c r="A2089" s="1">
        <v>44852</v>
      </c>
      <c r="B2089">
        <v>1</v>
      </c>
      <c r="C2089" s="6" t="str">
        <f>VLOOKUP(Tabella1[[#This Row],[COD. OPERATORE]],Tabella3[],2,FALSE)</f>
        <v>ROBY</v>
      </c>
      <c r="D2089" t="s">
        <v>56</v>
      </c>
      <c r="E2089" t="s">
        <v>600</v>
      </c>
      <c r="F2089">
        <v>22</v>
      </c>
      <c r="G2089" s="6" t="str">
        <f>VLOOKUP(Tabella1[[#This Row],[COD. MACCHINA]],Tabella35[],2,FALSE)</f>
        <v>LASER VIOLA</v>
      </c>
      <c r="H2089">
        <v>980</v>
      </c>
      <c r="I2089">
        <v>1204</v>
      </c>
      <c r="J2089" s="6">
        <f>Tabella1[[#This Row],[ASS. FINALI]]-Tabella1[[#This Row],[ASS.INIZIALI]]</f>
        <v>224</v>
      </c>
      <c r="K2089" t="s">
        <v>20</v>
      </c>
      <c r="M2089" s="6">
        <f>ROUNDDOWN(IF(Tabella1[[#This Row],[DOPPIO OPERATORE '[SI/NO']]]="SI",Tabella1[[#This Row],[DIFFERENZA]]/2,Tabella1[[#This Row],[DIFFERENZA]]),0)</f>
        <v>224</v>
      </c>
      <c r="O2089" s="6">
        <f>Tabella1[[#This Row],[DIFFERENZA EFFETTIVA SE DOPPIO OPERATORE]]-Tabella1[[#This Row],[SCARTI]]</f>
        <v>224</v>
      </c>
      <c r="P2089" s="4">
        <v>0.34027777777777773</v>
      </c>
      <c r="Q2089" s="4">
        <v>0.45833333333333331</v>
      </c>
      <c r="R2089" s="5">
        <f>Tabella1[[#This Row],[ORA FINE MATTINA]]-Tabella1[[#This Row],[ORA INIZIO MATTINA]]</f>
        <v>0.11805555555555558</v>
      </c>
      <c r="S2089" s="4"/>
      <c r="T2089" s="4"/>
      <c r="U2089" s="5">
        <f>Tabella1[[#This Row],[ORA FINE POMERIGGIO]]-Tabella1[[#This Row],[ORA INIZIO POMERIGGIO]]</f>
        <v>0</v>
      </c>
      <c r="V2089" s="5">
        <f>Tabella1[[#This Row],[TOT. TEMPO POMERIGGIO]]+Tabella1[[#This Row],[TOT. TEMPO MATTINA]]</f>
        <v>0.11805555555555558</v>
      </c>
      <c r="W2089" s="7">
        <f>((HOUR(Tabella1[[#This Row],[TOT. ORE]])*60)+MINUTE(Tabella1[[#This Row],[TOT. ORE]]))</f>
        <v>170</v>
      </c>
      <c r="Y2089" s="6">
        <f>Tabella1[[#This Row],[TOT. MINUTI]]-Tabella1[[#This Row],[FERMO MACCHINA]]</f>
        <v>170</v>
      </c>
      <c r="Z2089" s="6">
        <f>ROUNDDOWN(Tabella1[[#This Row],[DIFFERENZA EFFETTIVA - SCARTI]]/Tabella1[[#This Row],[TEMPO EFFETTIVO]]*60,0)</f>
        <v>79</v>
      </c>
    </row>
    <row r="2090" spans="1:27" x14ac:dyDescent="0.25">
      <c r="A2090" s="1">
        <v>44852</v>
      </c>
      <c r="B2090">
        <v>1</v>
      </c>
      <c r="C2090" s="6" t="str">
        <f>VLOOKUP(Tabella1[[#This Row],[COD. OPERATORE]],Tabella3[],2,FALSE)</f>
        <v>ROBY</v>
      </c>
      <c r="D2090" t="s">
        <v>74</v>
      </c>
      <c r="E2090" t="s">
        <v>144</v>
      </c>
      <c r="F2090">
        <v>4</v>
      </c>
      <c r="G2090" s="6" t="str">
        <f>VLOOKUP(Tabella1[[#This Row],[COD. MACCHINA]],Tabella35[],2,FALSE)</f>
        <v>LASER VERDE</v>
      </c>
      <c r="H2090">
        <v>3775</v>
      </c>
      <c r="I2090">
        <v>3926</v>
      </c>
      <c r="J2090" s="6">
        <f>Tabella1[[#This Row],[ASS. FINALI]]-Tabella1[[#This Row],[ASS.INIZIALI]]</f>
        <v>151</v>
      </c>
      <c r="K2090" t="s">
        <v>20</v>
      </c>
      <c r="M2090" s="6">
        <f>ROUNDDOWN(IF(Tabella1[[#This Row],[DOPPIO OPERATORE '[SI/NO']]]="SI",Tabella1[[#This Row],[DIFFERENZA]]/2,Tabella1[[#This Row],[DIFFERENZA]]),0)</f>
        <v>151</v>
      </c>
      <c r="O2090" s="6">
        <f>Tabella1[[#This Row],[DIFFERENZA EFFETTIVA SE DOPPIO OPERATORE]]-Tabella1[[#This Row],[SCARTI]]</f>
        <v>151</v>
      </c>
      <c r="P2090" s="4">
        <v>0.45833333333333331</v>
      </c>
      <c r="Q2090" s="4">
        <v>0.5</v>
      </c>
      <c r="R2090" s="5">
        <f>Tabella1[[#This Row],[ORA FINE MATTINA]]-Tabella1[[#This Row],[ORA INIZIO MATTINA]]</f>
        <v>4.1666666666666685E-2</v>
      </c>
      <c r="S2090" s="4"/>
      <c r="T2090" s="4"/>
      <c r="U2090" s="5">
        <f>Tabella1[[#This Row],[ORA FINE POMERIGGIO]]-Tabella1[[#This Row],[ORA INIZIO POMERIGGIO]]</f>
        <v>0</v>
      </c>
      <c r="V2090" s="5">
        <f>Tabella1[[#This Row],[TOT. TEMPO POMERIGGIO]]+Tabella1[[#This Row],[TOT. TEMPO MATTINA]]</f>
        <v>4.1666666666666685E-2</v>
      </c>
      <c r="W2090" s="7">
        <f>((HOUR(Tabella1[[#This Row],[TOT. ORE]])*60)+MINUTE(Tabella1[[#This Row],[TOT. ORE]]))</f>
        <v>60</v>
      </c>
      <c r="X2090">
        <v>10</v>
      </c>
      <c r="Y2090" s="6">
        <f>Tabella1[[#This Row],[TOT. MINUTI]]-Tabella1[[#This Row],[FERMO MACCHINA]]</f>
        <v>50</v>
      </c>
      <c r="Z2090" s="6">
        <f>ROUNDDOWN(Tabella1[[#This Row],[DIFFERENZA EFFETTIVA - SCARTI]]/Tabella1[[#This Row],[TEMPO EFFETTIVO]]*60,0)</f>
        <v>181</v>
      </c>
      <c r="AA2090" t="s">
        <v>606</v>
      </c>
    </row>
    <row r="2091" spans="1:27" x14ac:dyDescent="0.25">
      <c r="A2091" s="1">
        <v>44852</v>
      </c>
      <c r="B2091">
        <v>1</v>
      </c>
      <c r="C2091" s="6" t="str">
        <f>VLOOKUP(Tabella1[[#This Row],[COD. OPERATORE]],Tabella3[],2,FALSE)</f>
        <v>ROBY</v>
      </c>
      <c r="D2091" t="s">
        <v>56</v>
      </c>
      <c r="E2091" t="s">
        <v>604</v>
      </c>
      <c r="F2091">
        <v>1</v>
      </c>
      <c r="G2091" s="6" t="str">
        <f>VLOOKUP(Tabella1[[#This Row],[COD. MACCHINA]],Tabella35[],2,FALSE)</f>
        <v>TRAPANO A COLONNA</v>
      </c>
      <c r="H2091">
        <v>241</v>
      </c>
      <c r="I2091">
        <v>482</v>
      </c>
      <c r="J2091" s="6">
        <f>Tabella1[[#This Row],[ASS. FINALI]]-Tabella1[[#This Row],[ASS.INIZIALI]]</f>
        <v>241</v>
      </c>
      <c r="K2091" t="s">
        <v>20</v>
      </c>
      <c r="M2091" s="6">
        <f>ROUNDDOWN(IF(Tabella1[[#This Row],[DOPPIO OPERATORE '[SI/NO']]]="SI",Tabella1[[#This Row],[DIFFERENZA]]/2,Tabella1[[#This Row],[DIFFERENZA]]),0)</f>
        <v>241</v>
      </c>
      <c r="O2091" s="6">
        <f>Tabella1[[#This Row],[DIFFERENZA EFFETTIVA SE DOPPIO OPERATORE]]-Tabella1[[#This Row],[SCARTI]]</f>
        <v>241</v>
      </c>
      <c r="P2091" s="4">
        <v>0.5625</v>
      </c>
      <c r="Q2091" s="4">
        <v>0.72916666666666663</v>
      </c>
      <c r="R2091" s="5">
        <f>Tabella1[[#This Row],[ORA FINE MATTINA]]-Tabella1[[#This Row],[ORA INIZIO MATTINA]]</f>
        <v>0.16666666666666663</v>
      </c>
      <c r="S2091" s="4"/>
      <c r="T2091" s="4"/>
      <c r="U2091" s="5">
        <f>Tabella1[[#This Row],[ORA FINE POMERIGGIO]]-Tabella1[[#This Row],[ORA INIZIO POMERIGGIO]]</f>
        <v>0</v>
      </c>
      <c r="V2091" s="5">
        <f>Tabella1[[#This Row],[TOT. TEMPO POMERIGGIO]]+Tabella1[[#This Row],[TOT. TEMPO MATTINA]]</f>
        <v>0.16666666666666663</v>
      </c>
      <c r="W2091" s="7">
        <f>((HOUR(Tabella1[[#This Row],[TOT. ORE]])*60)+MINUTE(Tabella1[[#This Row],[TOT. ORE]]))</f>
        <v>240</v>
      </c>
      <c r="X2091">
        <v>15</v>
      </c>
      <c r="Y2091" s="6">
        <f>Tabella1[[#This Row],[TOT. MINUTI]]-Tabella1[[#This Row],[FERMO MACCHINA]]</f>
        <v>225</v>
      </c>
      <c r="Z2091" s="6">
        <f>ROUNDDOWN(Tabella1[[#This Row],[DIFFERENZA EFFETTIVA - SCARTI]]/Tabella1[[#This Row],[TEMPO EFFETTIVO]]*60,0)</f>
        <v>64</v>
      </c>
      <c r="AA2091" t="s">
        <v>605</v>
      </c>
    </row>
    <row r="2092" spans="1:27" x14ac:dyDescent="0.25">
      <c r="A2092" s="1">
        <v>44853</v>
      </c>
      <c r="B2092">
        <v>1</v>
      </c>
      <c r="C2092" s="6" t="str">
        <f>VLOOKUP(Tabella1[[#This Row],[COD. OPERATORE]],Tabella3[],2,FALSE)</f>
        <v>ROBY</v>
      </c>
      <c r="D2092" t="s">
        <v>74</v>
      </c>
      <c r="E2092" t="s">
        <v>144</v>
      </c>
      <c r="F2092">
        <v>4</v>
      </c>
      <c r="G2092" s="6" t="str">
        <f>VLOOKUP(Tabella1[[#This Row],[COD. MACCHINA]],Tabella35[],2,FALSE)</f>
        <v>LASER VERDE</v>
      </c>
      <c r="H2092">
        <v>4614</v>
      </c>
      <c r="I2092">
        <v>5357</v>
      </c>
      <c r="J2092" s="6">
        <f>Tabella1[[#This Row],[ASS. FINALI]]-Tabella1[[#This Row],[ASS.INIZIALI]]</f>
        <v>743</v>
      </c>
      <c r="K2092" t="s">
        <v>20</v>
      </c>
      <c r="M2092" s="6">
        <f>ROUNDDOWN(IF(Tabella1[[#This Row],[DOPPIO OPERATORE '[SI/NO']]]="SI",Tabella1[[#This Row],[DIFFERENZA]]/2,Tabella1[[#This Row],[DIFFERENZA]]),0)</f>
        <v>743</v>
      </c>
      <c r="O2092" s="6">
        <f>Tabella1[[#This Row],[DIFFERENZA EFFETTIVA SE DOPPIO OPERATORE]]-Tabella1[[#This Row],[SCARTI]]</f>
        <v>743</v>
      </c>
      <c r="P2092" s="4">
        <v>0.33333333333333331</v>
      </c>
      <c r="Q2092" s="4">
        <v>0.5</v>
      </c>
      <c r="R2092" s="5">
        <f>Tabella1[[#This Row],[ORA FINE MATTINA]]-Tabella1[[#This Row],[ORA INIZIO MATTINA]]</f>
        <v>0.16666666666666669</v>
      </c>
      <c r="S2092" s="4"/>
      <c r="T2092" s="4"/>
      <c r="U2092" s="5">
        <f>Tabella1[[#This Row],[ORA FINE POMERIGGIO]]-Tabella1[[#This Row],[ORA INIZIO POMERIGGIO]]</f>
        <v>0</v>
      </c>
      <c r="V2092" s="5">
        <f>Tabella1[[#This Row],[TOT. TEMPO POMERIGGIO]]+Tabella1[[#This Row],[TOT. TEMPO MATTINA]]</f>
        <v>0.16666666666666669</v>
      </c>
      <c r="W2092" s="7">
        <f>((HOUR(Tabella1[[#This Row],[TOT. ORE]])*60)+MINUTE(Tabella1[[#This Row],[TOT. ORE]]))</f>
        <v>240</v>
      </c>
      <c r="Y2092" s="6">
        <f>Tabella1[[#This Row],[TOT. MINUTI]]-Tabella1[[#This Row],[FERMO MACCHINA]]</f>
        <v>240</v>
      </c>
      <c r="Z2092" s="6">
        <f>ROUNDDOWN(Tabella1[[#This Row],[DIFFERENZA EFFETTIVA - SCARTI]]/Tabella1[[#This Row],[TEMPO EFFETTIVO]]*60,0)</f>
        <v>185</v>
      </c>
    </row>
    <row r="2093" spans="1:27" x14ac:dyDescent="0.25">
      <c r="A2093" s="1">
        <v>44853</v>
      </c>
      <c r="B2093">
        <v>1</v>
      </c>
      <c r="C2093" s="6" t="str">
        <f>VLOOKUP(Tabella1[[#This Row],[COD. OPERATORE]],Tabella3[],2,FALSE)</f>
        <v>ROBY</v>
      </c>
      <c r="D2093" t="s">
        <v>56</v>
      </c>
      <c r="E2093" t="s">
        <v>604</v>
      </c>
      <c r="F2093">
        <v>1</v>
      </c>
      <c r="G2093" s="6" t="str">
        <f>VLOOKUP(Tabella1[[#This Row],[COD. MACCHINA]],Tabella35[],2,FALSE)</f>
        <v>TRAPANO A COLONNA</v>
      </c>
      <c r="H2093">
        <v>765</v>
      </c>
      <c r="I2093">
        <v>1062</v>
      </c>
      <c r="J2093" s="6">
        <f>Tabella1[[#This Row],[ASS. FINALI]]-Tabella1[[#This Row],[ASS.INIZIALI]]</f>
        <v>297</v>
      </c>
      <c r="K2093" t="s">
        <v>20</v>
      </c>
      <c r="M2093" s="6">
        <f>ROUNDDOWN(IF(Tabella1[[#This Row],[DOPPIO OPERATORE '[SI/NO']]]="SI",Tabella1[[#This Row],[DIFFERENZA]]/2,Tabella1[[#This Row],[DIFFERENZA]]),0)</f>
        <v>297</v>
      </c>
      <c r="O2093" s="6">
        <f>Tabella1[[#This Row],[DIFFERENZA EFFETTIVA SE DOPPIO OPERATORE]]-Tabella1[[#This Row],[SCARTI]]</f>
        <v>297</v>
      </c>
      <c r="P2093" s="4">
        <v>0.5625</v>
      </c>
      <c r="Q2093" s="4">
        <v>0.72916666666666663</v>
      </c>
      <c r="R2093" s="5">
        <f>Tabella1[[#This Row],[ORA FINE MATTINA]]-Tabella1[[#This Row],[ORA INIZIO MATTINA]]</f>
        <v>0.16666666666666663</v>
      </c>
      <c r="S2093" s="4"/>
      <c r="T2093" s="4"/>
      <c r="U2093" s="5">
        <f>Tabella1[[#This Row],[ORA FINE POMERIGGIO]]-Tabella1[[#This Row],[ORA INIZIO POMERIGGIO]]</f>
        <v>0</v>
      </c>
      <c r="V2093" s="5">
        <f>Tabella1[[#This Row],[TOT. TEMPO POMERIGGIO]]+Tabella1[[#This Row],[TOT. TEMPO MATTINA]]</f>
        <v>0.16666666666666663</v>
      </c>
      <c r="W2093" s="7">
        <f>((HOUR(Tabella1[[#This Row],[TOT. ORE]])*60)+MINUTE(Tabella1[[#This Row],[TOT. ORE]]))</f>
        <v>240</v>
      </c>
      <c r="Y2093" s="6">
        <f>Tabella1[[#This Row],[TOT. MINUTI]]-Tabella1[[#This Row],[FERMO MACCHINA]]</f>
        <v>240</v>
      </c>
      <c r="Z2093" s="6">
        <f>ROUNDDOWN(Tabella1[[#This Row],[DIFFERENZA EFFETTIVA - SCARTI]]/Tabella1[[#This Row],[TEMPO EFFETTIVO]]*60,0)</f>
        <v>74</v>
      </c>
      <c r="AA2093" t="s">
        <v>147</v>
      </c>
    </row>
    <row r="2094" spans="1:27" x14ac:dyDescent="0.25">
      <c r="A2094" s="1">
        <v>44854</v>
      </c>
      <c r="B2094">
        <v>1</v>
      </c>
      <c r="C2094" s="6" t="str">
        <f>VLOOKUP(Tabella1[[#This Row],[COD. OPERATORE]],Tabella3[],2,FALSE)</f>
        <v>ROBY</v>
      </c>
      <c r="D2094" t="s">
        <v>56</v>
      </c>
      <c r="E2094" t="s">
        <v>71</v>
      </c>
      <c r="F2094" t="s">
        <v>64</v>
      </c>
      <c r="G2094" s="6" t="str">
        <f>VLOOKUP(Tabella1[[#This Row],[COD. MACCHINA]],Tabella35[],2,FALSE)</f>
        <v>MANUALE</v>
      </c>
      <c r="H2094">
        <v>356</v>
      </c>
      <c r="I2094">
        <v>750</v>
      </c>
      <c r="J2094" s="6">
        <f>Tabella1[[#This Row],[ASS. FINALI]]-Tabella1[[#This Row],[ASS.INIZIALI]]</f>
        <v>394</v>
      </c>
      <c r="K2094" t="s">
        <v>20</v>
      </c>
      <c r="M2094" s="6">
        <f>ROUNDDOWN(IF(Tabella1[[#This Row],[DOPPIO OPERATORE '[SI/NO']]]="SI",Tabella1[[#This Row],[DIFFERENZA]]/2,Tabella1[[#This Row],[DIFFERENZA]]),0)</f>
        <v>394</v>
      </c>
      <c r="O2094" s="6">
        <f>Tabella1[[#This Row],[DIFFERENZA EFFETTIVA SE DOPPIO OPERATORE]]-Tabella1[[#This Row],[SCARTI]]</f>
        <v>394</v>
      </c>
      <c r="P2094" s="4">
        <v>0.33333333333333331</v>
      </c>
      <c r="Q2094" s="4">
        <v>0.45833333333333331</v>
      </c>
      <c r="R2094" s="5">
        <f>Tabella1[[#This Row],[ORA FINE MATTINA]]-Tabella1[[#This Row],[ORA INIZIO MATTINA]]</f>
        <v>0.125</v>
      </c>
      <c r="S2094" s="4"/>
      <c r="T2094" s="4"/>
      <c r="U2094" s="5">
        <f>Tabella1[[#This Row],[ORA FINE POMERIGGIO]]-Tabella1[[#This Row],[ORA INIZIO POMERIGGIO]]</f>
        <v>0</v>
      </c>
      <c r="V2094" s="5">
        <f>Tabella1[[#This Row],[TOT. TEMPO POMERIGGIO]]+Tabella1[[#This Row],[TOT. TEMPO MATTINA]]</f>
        <v>0.125</v>
      </c>
      <c r="W2094" s="7">
        <f>((HOUR(Tabella1[[#This Row],[TOT. ORE]])*60)+MINUTE(Tabella1[[#This Row],[TOT. ORE]]))</f>
        <v>180</v>
      </c>
      <c r="Y2094" s="6">
        <f>Tabella1[[#This Row],[TOT. MINUTI]]-Tabella1[[#This Row],[FERMO MACCHINA]]</f>
        <v>180</v>
      </c>
      <c r="Z2094" s="6">
        <f>ROUNDDOWN(Tabella1[[#This Row],[DIFFERENZA EFFETTIVA - SCARTI]]/Tabella1[[#This Row],[TEMPO EFFETTIVO]]*60,0)</f>
        <v>131</v>
      </c>
    </row>
    <row r="2095" spans="1:27" x14ac:dyDescent="0.25">
      <c r="A2095" s="1">
        <v>44854</v>
      </c>
      <c r="B2095">
        <v>1</v>
      </c>
      <c r="C2095" s="6" t="str">
        <f>VLOOKUP(Tabella1[[#This Row],[COD. OPERATORE]],Tabella3[],2,FALSE)</f>
        <v>ROBY</v>
      </c>
      <c r="D2095" t="s">
        <v>56</v>
      </c>
      <c r="E2095" t="s">
        <v>71</v>
      </c>
      <c r="F2095" t="s">
        <v>64</v>
      </c>
      <c r="G2095" s="6" t="str">
        <f>VLOOKUP(Tabella1[[#This Row],[COD. MACCHINA]],Tabella35[],2,FALSE)</f>
        <v>MANUALE</v>
      </c>
      <c r="H2095">
        <v>750</v>
      </c>
      <c r="I2095">
        <v>1000</v>
      </c>
      <c r="J2095" s="6">
        <f>Tabella1[[#This Row],[ASS. FINALI]]-Tabella1[[#This Row],[ASS.INIZIALI]]</f>
        <v>250</v>
      </c>
      <c r="K2095" t="s">
        <v>20</v>
      </c>
      <c r="M2095" s="6">
        <f>ROUNDDOWN(IF(Tabella1[[#This Row],[DOPPIO OPERATORE '[SI/NO']]]="SI",Tabella1[[#This Row],[DIFFERENZA]]/2,Tabella1[[#This Row],[DIFFERENZA]]),0)</f>
        <v>250</v>
      </c>
      <c r="O2095" s="6">
        <f>Tabella1[[#This Row],[DIFFERENZA EFFETTIVA SE DOPPIO OPERATORE]]-Tabella1[[#This Row],[SCARTI]]</f>
        <v>250</v>
      </c>
      <c r="P2095" s="4">
        <v>0.46527777777777773</v>
      </c>
      <c r="Q2095" s="4">
        <v>0.5</v>
      </c>
      <c r="R2095" s="5">
        <f>Tabella1[[#This Row],[ORA FINE MATTINA]]-Tabella1[[#This Row],[ORA INIZIO MATTINA]]</f>
        <v>3.4722222222222265E-2</v>
      </c>
      <c r="S2095" s="4"/>
      <c r="T2095" s="4"/>
      <c r="U2095" s="5">
        <f>Tabella1[[#This Row],[ORA FINE POMERIGGIO]]-Tabella1[[#This Row],[ORA INIZIO POMERIGGIO]]</f>
        <v>0</v>
      </c>
      <c r="V2095" s="5">
        <f>Tabella1[[#This Row],[TOT. TEMPO POMERIGGIO]]+Tabella1[[#This Row],[TOT. TEMPO MATTINA]]</f>
        <v>3.4722222222222265E-2</v>
      </c>
      <c r="W2095" s="7">
        <f>((HOUR(Tabella1[[#This Row],[TOT. ORE]])*60)+MINUTE(Tabella1[[#This Row],[TOT. ORE]]))</f>
        <v>50</v>
      </c>
      <c r="Y2095" s="6">
        <f>Tabella1[[#This Row],[TOT. MINUTI]]-Tabella1[[#This Row],[FERMO MACCHINA]]</f>
        <v>50</v>
      </c>
      <c r="Z2095" s="6">
        <f>ROUNDDOWN(Tabella1[[#This Row],[DIFFERENZA EFFETTIVA - SCARTI]]/Tabella1[[#This Row],[TEMPO EFFETTIVO]]*60,0)</f>
        <v>300</v>
      </c>
    </row>
    <row r="2096" spans="1:27" x14ac:dyDescent="0.25">
      <c r="A2096" s="1">
        <v>44854</v>
      </c>
      <c r="B2096">
        <v>1</v>
      </c>
      <c r="C2096" s="6" t="str">
        <f>VLOOKUP(Tabella1[[#This Row],[COD. OPERATORE]],Tabella3[],2,FALSE)</f>
        <v>ROBY</v>
      </c>
      <c r="D2096" t="s">
        <v>56</v>
      </c>
      <c r="E2096" t="s">
        <v>95</v>
      </c>
      <c r="F2096" t="s">
        <v>64</v>
      </c>
      <c r="G2096" s="6" t="str">
        <f>VLOOKUP(Tabella1[[#This Row],[COD. MACCHINA]],Tabella35[],2,FALSE)</f>
        <v>MANUALE</v>
      </c>
      <c r="H2096">
        <v>290</v>
      </c>
      <c r="I2096">
        <v>400</v>
      </c>
      <c r="J2096" s="6">
        <f>Tabella1[[#This Row],[ASS. FINALI]]-Tabella1[[#This Row],[ASS.INIZIALI]]</f>
        <v>110</v>
      </c>
      <c r="K2096" t="s">
        <v>58</v>
      </c>
      <c r="L2096">
        <v>8</v>
      </c>
      <c r="M2096" s="6">
        <f>ROUNDDOWN(IF(Tabella1[[#This Row],[DOPPIO OPERATORE '[SI/NO']]]="SI",Tabella1[[#This Row],[DIFFERENZA]]/2,Tabella1[[#This Row],[DIFFERENZA]]),0)</f>
        <v>55</v>
      </c>
      <c r="O2096" s="6">
        <f>Tabella1[[#This Row],[DIFFERENZA EFFETTIVA SE DOPPIO OPERATORE]]-Tabella1[[#This Row],[SCARTI]]</f>
        <v>55</v>
      </c>
      <c r="P2096" s="4">
        <v>0.5625</v>
      </c>
      <c r="Q2096" s="4">
        <v>0.58333333333333337</v>
      </c>
      <c r="R2096" s="5">
        <f>Tabella1[[#This Row],[ORA FINE MATTINA]]-Tabella1[[#This Row],[ORA INIZIO MATTINA]]</f>
        <v>2.083333333333337E-2</v>
      </c>
      <c r="S2096" s="4"/>
      <c r="T2096" s="4"/>
      <c r="U2096" s="5">
        <f>Tabella1[[#This Row],[ORA FINE POMERIGGIO]]-Tabella1[[#This Row],[ORA INIZIO POMERIGGIO]]</f>
        <v>0</v>
      </c>
      <c r="V2096" s="5">
        <f>Tabella1[[#This Row],[TOT. TEMPO POMERIGGIO]]+Tabella1[[#This Row],[TOT. TEMPO MATTINA]]</f>
        <v>2.083333333333337E-2</v>
      </c>
      <c r="W2096" s="7">
        <f>((HOUR(Tabella1[[#This Row],[TOT. ORE]])*60)+MINUTE(Tabella1[[#This Row],[TOT. ORE]]))</f>
        <v>30</v>
      </c>
      <c r="Y2096" s="6">
        <f>Tabella1[[#This Row],[TOT. MINUTI]]-Tabella1[[#This Row],[FERMO MACCHINA]]</f>
        <v>30</v>
      </c>
      <c r="Z2096" s="6">
        <f>ROUNDDOWN(Tabella1[[#This Row],[DIFFERENZA EFFETTIVA - SCARTI]]/Tabella1[[#This Row],[TEMPO EFFETTIVO]]*60,0)</f>
        <v>110</v>
      </c>
    </row>
    <row r="2097" spans="1:26" x14ac:dyDescent="0.25">
      <c r="A2097" s="1">
        <v>44854</v>
      </c>
      <c r="B2097">
        <v>1</v>
      </c>
      <c r="C2097" s="6" t="str">
        <f>VLOOKUP(Tabella1[[#This Row],[COD. OPERATORE]],Tabella3[],2,FALSE)</f>
        <v>ROBY</v>
      </c>
      <c r="D2097" t="s">
        <v>56</v>
      </c>
      <c r="E2097" t="s">
        <v>604</v>
      </c>
      <c r="F2097">
        <v>1</v>
      </c>
      <c r="G2097" s="6" t="str">
        <f>VLOOKUP(Tabella1[[#This Row],[COD. MACCHINA]],Tabella35[],2,FALSE)</f>
        <v>TRAPANO A COLONNA</v>
      </c>
      <c r="H2097">
        <v>1457</v>
      </c>
      <c r="I2097">
        <v>1782</v>
      </c>
      <c r="J2097" s="6">
        <f>Tabella1[[#This Row],[ASS. FINALI]]-Tabella1[[#This Row],[ASS.INIZIALI]]</f>
        <v>325</v>
      </c>
      <c r="K2097" t="s">
        <v>20</v>
      </c>
      <c r="M2097" s="6">
        <f>ROUNDDOWN(IF(Tabella1[[#This Row],[DOPPIO OPERATORE '[SI/NO']]]="SI",Tabella1[[#This Row],[DIFFERENZA]]/2,Tabella1[[#This Row],[DIFFERENZA]]),0)</f>
        <v>325</v>
      </c>
      <c r="O2097" s="6">
        <f>Tabella1[[#This Row],[DIFFERENZA EFFETTIVA SE DOPPIO OPERATORE]]-Tabella1[[#This Row],[SCARTI]]</f>
        <v>325</v>
      </c>
      <c r="P2097" s="4">
        <v>0.58680555555555558</v>
      </c>
      <c r="Q2097" s="4">
        <v>0.72916666666666663</v>
      </c>
      <c r="R2097" s="5">
        <f>Tabella1[[#This Row],[ORA FINE MATTINA]]-Tabella1[[#This Row],[ORA INIZIO MATTINA]]</f>
        <v>0.14236111111111105</v>
      </c>
      <c r="S2097" s="4"/>
      <c r="T2097" s="4"/>
      <c r="U2097" s="5">
        <f>Tabella1[[#This Row],[ORA FINE POMERIGGIO]]-Tabella1[[#This Row],[ORA INIZIO POMERIGGIO]]</f>
        <v>0</v>
      </c>
      <c r="V2097" s="5">
        <f>Tabella1[[#This Row],[TOT. TEMPO POMERIGGIO]]+Tabella1[[#This Row],[TOT. TEMPO MATTINA]]</f>
        <v>0.14236111111111105</v>
      </c>
      <c r="W2097" s="7">
        <f>((HOUR(Tabella1[[#This Row],[TOT. ORE]])*60)+MINUTE(Tabella1[[#This Row],[TOT. ORE]]))</f>
        <v>205</v>
      </c>
      <c r="Y2097" s="6">
        <f>Tabella1[[#This Row],[TOT. MINUTI]]-Tabella1[[#This Row],[FERMO MACCHINA]]</f>
        <v>205</v>
      </c>
      <c r="Z2097" s="6">
        <f>ROUNDDOWN(Tabella1[[#This Row],[DIFFERENZA EFFETTIVA - SCARTI]]/Tabella1[[#This Row],[TEMPO EFFETTIVO]]*60,0)</f>
        <v>95</v>
      </c>
    </row>
    <row r="2098" spans="1:26" x14ac:dyDescent="0.25">
      <c r="A2098" s="1">
        <v>44854</v>
      </c>
      <c r="B2098">
        <v>2</v>
      </c>
      <c r="C2098" s="6" t="str">
        <f>VLOOKUP(Tabella1[[#This Row],[COD. OPERATORE]],Tabella3[],2,FALSE)</f>
        <v>DAVIDE</v>
      </c>
      <c r="D2098" t="s">
        <v>56</v>
      </c>
      <c r="E2098" t="s">
        <v>95</v>
      </c>
      <c r="F2098" t="s">
        <v>64</v>
      </c>
      <c r="G2098" s="6" t="str">
        <f>VLOOKUP(Tabella1[[#This Row],[COD. MACCHINA]],Tabella35[],2,FALSE)</f>
        <v>MANUALE</v>
      </c>
      <c r="H2098">
        <v>0</v>
      </c>
      <c r="I2098">
        <v>400</v>
      </c>
      <c r="J2098" s="6">
        <f>Tabella1[[#This Row],[ASS. FINALI]]-Tabella1[[#This Row],[ASS.INIZIALI]]</f>
        <v>400</v>
      </c>
      <c r="K2098" t="s">
        <v>20</v>
      </c>
      <c r="M2098" s="6">
        <f>ROUNDDOWN(IF(Tabella1[[#This Row],[DOPPIO OPERATORE '[SI/NO']]]="SI",Tabella1[[#This Row],[DIFFERENZA]]/2,Tabella1[[#This Row],[DIFFERENZA]]),0)</f>
        <v>400</v>
      </c>
      <c r="O2098" s="6">
        <f>Tabella1[[#This Row],[DIFFERENZA EFFETTIVA SE DOPPIO OPERATORE]]-Tabella1[[#This Row],[SCARTI]]</f>
        <v>400</v>
      </c>
      <c r="P2098" s="4">
        <v>0.58333333333333337</v>
      </c>
      <c r="Q2098" s="4">
        <v>0.72916666666666663</v>
      </c>
      <c r="R2098" s="5">
        <f>Tabella1[[#This Row],[ORA FINE MATTINA]]-Tabella1[[#This Row],[ORA INIZIO MATTINA]]</f>
        <v>0.14583333333333326</v>
      </c>
      <c r="S2098" s="4"/>
      <c r="T2098" s="4"/>
      <c r="U2098" s="5">
        <f>Tabella1[[#This Row],[ORA FINE POMERIGGIO]]-Tabella1[[#This Row],[ORA INIZIO POMERIGGIO]]</f>
        <v>0</v>
      </c>
      <c r="V2098" s="5">
        <f>Tabella1[[#This Row],[TOT. TEMPO POMERIGGIO]]+Tabella1[[#This Row],[TOT. TEMPO MATTINA]]</f>
        <v>0.14583333333333326</v>
      </c>
      <c r="W2098" s="7">
        <f>((HOUR(Tabella1[[#This Row],[TOT. ORE]])*60)+MINUTE(Tabella1[[#This Row],[TOT. ORE]]))</f>
        <v>210</v>
      </c>
      <c r="Y2098" s="6">
        <f>Tabella1[[#This Row],[TOT. MINUTI]]-Tabella1[[#This Row],[FERMO MACCHINA]]</f>
        <v>210</v>
      </c>
      <c r="Z2098" s="6">
        <f>ROUNDDOWN(Tabella1[[#This Row],[DIFFERENZA EFFETTIVA - SCARTI]]/Tabella1[[#This Row],[TEMPO EFFETTIVO]]*60,0)</f>
        <v>114</v>
      </c>
    </row>
    <row r="2099" spans="1:26" x14ac:dyDescent="0.25">
      <c r="A2099" s="1">
        <v>44854</v>
      </c>
      <c r="B2099">
        <v>2</v>
      </c>
      <c r="C2099" s="6" t="str">
        <f>VLOOKUP(Tabella1[[#This Row],[COD. OPERATORE]],Tabella3[],2,FALSE)</f>
        <v>DAVIDE</v>
      </c>
      <c r="D2099" t="s">
        <v>56</v>
      </c>
      <c r="E2099" t="s">
        <v>71</v>
      </c>
      <c r="F2099" t="s">
        <v>64</v>
      </c>
      <c r="G2099" s="6" t="str">
        <f>VLOOKUP(Tabella1[[#This Row],[COD. MACCHINA]],Tabella35[],2,FALSE)</f>
        <v>MANUALE</v>
      </c>
      <c r="H2099">
        <v>0</v>
      </c>
      <c r="I2099">
        <v>36</v>
      </c>
      <c r="J2099" s="6">
        <f>Tabella1[[#This Row],[ASS. FINALI]]-Tabella1[[#This Row],[ASS.INIZIALI]]</f>
        <v>36</v>
      </c>
      <c r="K2099" t="s">
        <v>20</v>
      </c>
      <c r="M2099" s="6">
        <f>ROUNDDOWN(IF(Tabella1[[#This Row],[DOPPIO OPERATORE '[SI/NO']]]="SI",Tabella1[[#This Row],[DIFFERENZA]]/2,Tabella1[[#This Row],[DIFFERENZA]]),0)</f>
        <v>36</v>
      </c>
      <c r="O2099" s="6">
        <f>Tabella1[[#This Row],[DIFFERENZA EFFETTIVA SE DOPPIO OPERATORE]]-Tabella1[[#This Row],[SCARTI]]</f>
        <v>36</v>
      </c>
      <c r="P2099" s="4">
        <v>0.73611111111111116</v>
      </c>
      <c r="Q2099" s="4">
        <v>0.75</v>
      </c>
      <c r="R2099" s="5">
        <f>Tabella1[[#This Row],[ORA FINE MATTINA]]-Tabella1[[#This Row],[ORA INIZIO MATTINA]]</f>
        <v>1.388888888888884E-2</v>
      </c>
      <c r="S2099" s="4"/>
      <c r="T2099" s="4"/>
      <c r="U2099" s="5">
        <f>Tabella1[[#This Row],[ORA FINE POMERIGGIO]]-Tabella1[[#This Row],[ORA INIZIO POMERIGGIO]]</f>
        <v>0</v>
      </c>
      <c r="V2099" s="5">
        <f>Tabella1[[#This Row],[TOT. TEMPO POMERIGGIO]]+Tabella1[[#This Row],[TOT. TEMPO MATTINA]]</f>
        <v>1.388888888888884E-2</v>
      </c>
      <c r="W2099" s="7">
        <f>((HOUR(Tabella1[[#This Row],[TOT. ORE]])*60)+MINUTE(Tabella1[[#This Row],[TOT. ORE]]))</f>
        <v>20</v>
      </c>
      <c r="Y2099" s="6">
        <f>Tabella1[[#This Row],[TOT. MINUTI]]-Tabella1[[#This Row],[FERMO MACCHINA]]</f>
        <v>20</v>
      </c>
      <c r="Z2099" s="6">
        <f>ROUNDDOWN(Tabella1[[#This Row],[DIFFERENZA EFFETTIVA - SCARTI]]/Tabella1[[#This Row],[TEMPO EFFETTIVO]]*60,0)</f>
        <v>108</v>
      </c>
    </row>
    <row r="2100" spans="1:26" x14ac:dyDescent="0.25">
      <c r="A2100" s="1">
        <v>44854</v>
      </c>
      <c r="B2100">
        <v>2</v>
      </c>
      <c r="C2100" s="6" t="str">
        <f>VLOOKUP(Tabella1[[#This Row],[COD. OPERATORE]],Tabella3[],2,FALSE)</f>
        <v>DAVIDE</v>
      </c>
      <c r="D2100" t="s">
        <v>56</v>
      </c>
      <c r="E2100" t="s">
        <v>71</v>
      </c>
      <c r="F2100" t="s">
        <v>64</v>
      </c>
      <c r="G2100" s="6" t="str">
        <f>VLOOKUP(Tabella1[[#This Row],[COD. MACCHINA]],Tabella35[],2,FALSE)</f>
        <v>MANUALE</v>
      </c>
      <c r="H2100">
        <v>36</v>
      </c>
      <c r="I2100">
        <v>150</v>
      </c>
      <c r="J2100" s="6">
        <f>Tabella1[[#This Row],[ASS. FINALI]]-Tabella1[[#This Row],[ASS.INIZIALI]]</f>
        <v>114</v>
      </c>
      <c r="K2100" t="s">
        <v>20</v>
      </c>
      <c r="M2100" s="6">
        <f>ROUNDDOWN(IF(Tabella1[[#This Row],[DOPPIO OPERATORE '[SI/NO']]]="SI",Tabella1[[#This Row],[DIFFERENZA]]/2,Tabella1[[#This Row],[DIFFERENZA]]),0)</f>
        <v>114</v>
      </c>
      <c r="O2100" s="6">
        <f>Tabella1[[#This Row],[DIFFERENZA EFFETTIVA SE DOPPIO OPERATORE]]-Tabella1[[#This Row],[SCARTI]]</f>
        <v>114</v>
      </c>
      <c r="P2100" s="4">
        <v>0.33333333333333331</v>
      </c>
      <c r="Q2100" s="4">
        <v>0.375</v>
      </c>
      <c r="R2100" s="5">
        <f>Tabella1[[#This Row],[ORA FINE MATTINA]]-Tabella1[[#This Row],[ORA INIZIO MATTINA]]</f>
        <v>4.1666666666666685E-2</v>
      </c>
      <c r="S2100" s="4"/>
      <c r="T2100" s="4"/>
      <c r="U2100" s="5">
        <f>Tabella1[[#This Row],[ORA FINE POMERIGGIO]]-Tabella1[[#This Row],[ORA INIZIO POMERIGGIO]]</f>
        <v>0</v>
      </c>
      <c r="V2100" s="5">
        <f>Tabella1[[#This Row],[TOT. TEMPO POMERIGGIO]]+Tabella1[[#This Row],[TOT. TEMPO MATTINA]]</f>
        <v>4.1666666666666685E-2</v>
      </c>
      <c r="W2100" s="7">
        <f>((HOUR(Tabella1[[#This Row],[TOT. ORE]])*60)+MINUTE(Tabella1[[#This Row],[TOT. ORE]]))</f>
        <v>60</v>
      </c>
      <c r="Y2100" s="6">
        <f>Tabella1[[#This Row],[TOT. MINUTI]]-Tabella1[[#This Row],[FERMO MACCHINA]]</f>
        <v>60</v>
      </c>
      <c r="Z2100" s="6">
        <f>ROUNDDOWN(Tabella1[[#This Row],[DIFFERENZA EFFETTIVA - SCARTI]]/Tabella1[[#This Row],[TEMPO EFFETTIVO]]*60,0)</f>
        <v>114</v>
      </c>
    </row>
    <row r="2101" spans="1:26" x14ac:dyDescent="0.25">
      <c r="A2101" s="1">
        <v>44854</v>
      </c>
      <c r="B2101">
        <v>2</v>
      </c>
      <c r="C2101" s="6" t="str">
        <f>VLOOKUP(Tabella1[[#This Row],[COD. OPERATORE]],Tabella3[],2,FALSE)</f>
        <v>DAVIDE</v>
      </c>
      <c r="D2101" t="s">
        <v>198</v>
      </c>
      <c r="E2101" t="s">
        <v>607</v>
      </c>
      <c r="F2101" t="s">
        <v>64</v>
      </c>
      <c r="G2101" s="6" t="str">
        <f>VLOOKUP(Tabella1[[#This Row],[COD. MACCHINA]],Tabella35[],2,FALSE)</f>
        <v>MANUALE</v>
      </c>
      <c r="H2101">
        <v>0</v>
      </c>
      <c r="I2101">
        <v>78</v>
      </c>
      <c r="J2101" s="6">
        <f>Tabella1[[#This Row],[ASS. FINALI]]-Tabella1[[#This Row],[ASS.INIZIALI]]</f>
        <v>78</v>
      </c>
      <c r="K2101" t="s">
        <v>20</v>
      </c>
      <c r="M2101" s="6">
        <f>ROUNDDOWN(IF(Tabella1[[#This Row],[DOPPIO OPERATORE '[SI/NO']]]="SI",Tabella1[[#This Row],[DIFFERENZA]]/2,Tabella1[[#This Row],[DIFFERENZA]]),0)</f>
        <v>78</v>
      </c>
      <c r="O2101" s="6">
        <f>Tabella1[[#This Row],[DIFFERENZA EFFETTIVA SE DOPPIO OPERATORE]]-Tabella1[[#This Row],[SCARTI]]</f>
        <v>78</v>
      </c>
      <c r="P2101" s="4">
        <v>0.375</v>
      </c>
      <c r="Q2101" s="4">
        <v>0.5</v>
      </c>
      <c r="R2101" s="5">
        <f>Tabella1[[#This Row],[ORA FINE MATTINA]]-Tabella1[[#This Row],[ORA INIZIO MATTINA]]</f>
        <v>0.125</v>
      </c>
      <c r="S2101" s="4"/>
      <c r="T2101" s="4"/>
      <c r="U2101" s="5">
        <f>Tabella1[[#This Row],[ORA FINE POMERIGGIO]]-Tabella1[[#This Row],[ORA INIZIO POMERIGGIO]]</f>
        <v>0</v>
      </c>
      <c r="V2101" s="5">
        <f>Tabella1[[#This Row],[TOT. TEMPO POMERIGGIO]]+Tabella1[[#This Row],[TOT. TEMPO MATTINA]]</f>
        <v>0.125</v>
      </c>
      <c r="W2101" s="7">
        <f>((HOUR(Tabella1[[#This Row],[TOT. ORE]])*60)+MINUTE(Tabella1[[#This Row],[TOT. ORE]]))</f>
        <v>180</v>
      </c>
      <c r="Y2101" s="6">
        <f>Tabella1[[#This Row],[TOT. MINUTI]]-Tabella1[[#This Row],[FERMO MACCHINA]]</f>
        <v>180</v>
      </c>
      <c r="Z2101" s="6">
        <f>ROUNDDOWN(Tabella1[[#This Row],[DIFFERENZA EFFETTIVA - SCARTI]]/Tabella1[[#This Row],[TEMPO EFFETTIVO]]*60,0)</f>
        <v>26</v>
      </c>
    </row>
    <row r="2102" spans="1:26" x14ac:dyDescent="0.25">
      <c r="A2102" s="1">
        <v>44854</v>
      </c>
      <c r="B2102">
        <v>2</v>
      </c>
      <c r="C2102" s="6" t="str">
        <f>VLOOKUP(Tabella1[[#This Row],[COD. OPERATORE]],Tabella3[],2,FALSE)</f>
        <v>DAVIDE</v>
      </c>
      <c r="D2102" t="s">
        <v>198</v>
      </c>
      <c r="E2102" t="s">
        <v>607</v>
      </c>
      <c r="F2102" t="s">
        <v>64</v>
      </c>
      <c r="G2102" s="6" t="str">
        <f>VLOOKUP(Tabella1[[#This Row],[COD. MACCHINA]],Tabella35[],2,FALSE)</f>
        <v>MANUALE</v>
      </c>
      <c r="H2102">
        <v>78</v>
      </c>
      <c r="I2102">
        <v>242</v>
      </c>
      <c r="J2102" s="6">
        <f>Tabella1[[#This Row],[ASS. FINALI]]-Tabella1[[#This Row],[ASS.INIZIALI]]</f>
        <v>164</v>
      </c>
      <c r="K2102" t="s">
        <v>20</v>
      </c>
      <c r="M2102" s="6">
        <f>ROUNDDOWN(IF(Tabella1[[#This Row],[DOPPIO OPERATORE '[SI/NO']]]="SI",Tabella1[[#This Row],[DIFFERENZA]]/2,Tabella1[[#This Row],[DIFFERENZA]]),0)</f>
        <v>164</v>
      </c>
      <c r="O2102" s="6">
        <f>Tabella1[[#This Row],[DIFFERENZA EFFETTIVA SE DOPPIO OPERATORE]]-Tabella1[[#This Row],[SCARTI]]</f>
        <v>164</v>
      </c>
      <c r="P2102" s="4">
        <v>0.58333333333333337</v>
      </c>
      <c r="Q2102" s="4">
        <v>0.73611111111111116</v>
      </c>
      <c r="R2102" s="5">
        <f>Tabella1[[#This Row],[ORA FINE MATTINA]]-Tabella1[[#This Row],[ORA INIZIO MATTINA]]</f>
        <v>0.15277777777777779</v>
      </c>
      <c r="S2102" s="4"/>
      <c r="T2102" s="4"/>
      <c r="U2102" s="5">
        <f>Tabella1[[#This Row],[ORA FINE POMERIGGIO]]-Tabella1[[#This Row],[ORA INIZIO POMERIGGIO]]</f>
        <v>0</v>
      </c>
      <c r="V2102" s="5">
        <f>Tabella1[[#This Row],[TOT. TEMPO POMERIGGIO]]+Tabella1[[#This Row],[TOT. TEMPO MATTINA]]</f>
        <v>0.15277777777777779</v>
      </c>
      <c r="W2102" s="7">
        <f>((HOUR(Tabella1[[#This Row],[TOT. ORE]])*60)+MINUTE(Tabella1[[#This Row],[TOT. ORE]]))</f>
        <v>220</v>
      </c>
      <c r="Y2102" s="6">
        <f>Tabella1[[#This Row],[TOT. MINUTI]]-Tabella1[[#This Row],[FERMO MACCHINA]]</f>
        <v>220</v>
      </c>
      <c r="Z2102" s="6">
        <f>ROUNDDOWN(Tabella1[[#This Row],[DIFFERENZA EFFETTIVA - SCARTI]]/Tabella1[[#This Row],[TEMPO EFFETTIVO]]*60,0)</f>
        <v>44</v>
      </c>
    </row>
    <row r="2103" spans="1:26" x14ac:dyDescent="0.25">
      <c r="A2103" s="1">
        <v>44858</v>
      </c>
      <c r="B2103">
        <v>2</v>
      </c>
      <c r="C2103" s="6" t="str">
        <f>VLOOKUP(Tabella1[[#This Row],[COD. OPERATORE]],Tabella3[],2,FALSE)</f>
        <v>DAVIDE</v>
      </c>
      <c r="D2103" t="s">
        <v>56</v>
      </c>
      <c r="E2103" t="s">
        <v>608</v>
      </c>
      <c r="F2103" t="s">
        <v>64</v>
      </c>
      <c r="G2103" s="6" t="str">
        <f>VLOOKUP(Tabella1[[#This Row],[COD. MACCHINA]],Tabella35[],2,FALSE)</f>
        <v>MANUALE</v>
      </c>
      <c r="H2103">
        <v>96</v>
      </c>
      <c r="I2103">
        <v>120</v>
      </c>
      <c r="J2103" s="6">
        <f>Tabella1[[#This Row],[ASS. FINALI]]-Tabella1[[#This Row],[ASS.INIZIALI]]</f>
        <v>24</v>
      </c>
      <c r="K2103" t="s">
        <v>20</v>
      </c>
      <c r="M2103" s="6">
        <f>ROUNDDOWN(IF(Tabella1[[#This Row],[DOPPIO OPERATORE '[SI/NO']]]="SI",Tabella1[[#This Row],[DIFFERENZA]]/2,Tabella1[[#This Row],[DIFFERENZA]]),0)</f>
        <v>24</v>
      </c>
      <c r="O2103" s="6">
        <f>Tabella1[[#This Row],[DIFFERENZA EFFETTIVA SE DOPPIO OPERATORE]]-Tabella1[[#This Row],[SCARTI]]</f>
        <v>24</v>
      </c>
      <c r="P2103" s="4">
        <v>0.33333333333333331</v>
      </c>
      <c r="Q2103" s="4">
        <v>0.38541666666666669</v>
      </c>
      <c r="R2103" s="5">
        <f>Tabella1[[#This Row],[ORA FINE MATTINA]]-Tabella1[[#This Row],[ORA INIZIO MATTINA]]</f>
        <v>5.208333333333337E-2</v>
      </c>
      <c r="S2103" s="4"/>
      <c r="T2103" s="4"/>
      <c r="U2103" s="5">
        <f>Tabella1[[#This Row],[ORA FINE POMERIGGIO]]-Tabella1[[#This Row],[ORA INIZIO POMERIGGIO]]</f>
        <v>0</v>
      </c>
      <c r="V2103" s="5">
        <f>Tabella1[[#This Row],[TOT. TEMPO POMERIGGIO]]+Tabella1[[#This Row],[TOT. TEMPO MATTINA]]</f>
        <v>5.208333333333337E-2</v>
      </c>
      <c r="W2103" s="7">
        <f>((HOUR(Tabella1[[#This Row],[TOT. ORE]])*60)+MINUTE(Tabella1[[#This Row],[TOT. ORE]]))</f>
        <v>75</v>
      </c>
      <c r="Y2103" s="6">
        <f>Tabella1[[#This Row],[TOT. MINUTI]]-Tabella1[[#This Row],[FERMO MACCHINA]]</f>
        <v>75</v>
      </c>
      <c r="Z2103" s="6">
        <f>ROUNDDOWN(Tabella1[[#This Row],[DIFFERENZA EFFETTIVA - SCARTI]]/Tabella1[[#This Row],[TEMPO EFFETTIVO]]*60,0)</f>
        <v>19</v>
      </c>
    </row>
    <row r="2104" spans="1:26" x14ac:dyDescent="0.25">
      <c r="A2104" s="1">
        <v>44858</v>
      </c>
      <c r="B2104">
        <v>2</v>
      </c>
      <c r="C2104" s="6" t="str">
        <f>VLOOKUP(Tabella1[[#This Row],[COD. OPERATORE]],Tabella3[],2,FALSE)</f>
        <v>DAVIDE</v>
      </c>
      <c r="D2104" t="s">
        <v>56</v>
      </c>
      <c r="E2104" t="s">
        <v>604</v>
      </c>
      <c r="F2104" t="s">
        <v>64</v>
      </c>
      <c r="G2104" s="6" t="str">
        <f>VLOOKUP(Tabella1[[#This Row],[COD. MACCHINA]],Tabella35[],2,FALSE)</f>
        <v>MANUALE</v>
      </c>
      <c r="H2104">
        <v>150</v>
      </c>
      <c r="I2104">
        <v>230</v>
      </c>
      <c r="J2104" s="6">
        <f>Tabella1[[#This Row],[ASS. FINALI]]-Tabella1[[#This Row],[ASS.INIZIALI]]</f>
        <v>80</v>
      </c>
      <c r="K2104" t="s">
        <v>20</v>
      </c>
      <c r="M2104" s="6">
        <f>ROUNDDOWN(IF(Tabella1[[#This Row],[DOPPIO OPERATORE '[SI/NO']]]="SI",Tabella1[[#This Row],[DIFFERENZA]]/2,Tabella1[[#This Row],[DIFFERENZA]]),0)</f>
        <v>80</v>
      </c>
      <c r="O2104" s="6">
        <f>Tabella1[[#This Row],[DIFFERENZA EFFETTIVA SE DOPPIO OPERATORE]]-Tabella1[[#This Row],[SCARTI]]</f>
        <v>80</v>
      </c>
      <c r="P2104" s="4">
        <v>0.3888888888888889</v>
      </c>
      <c r="Q2104" s="4">
        <v>0.5</v>
      </c>
      <c r="R2104" s="5">
        <f>Tabella1[[#This Row],[ORA FINE MATTINA]]-Tabella1[[#This Row],[ORA INIZIO MATTINA]]</f>
        <v>0.1111111111111111</v>
      </c>
      <c r="S2104" s="4"/>
      <c r="T2104" s="4"/>
      <c r="U2104" s="5">
        <f>Tabella1[[#This Row],[ORA FINE POMERIGGIO]]-Tabella1[[#This Row],[ORA INIZIO POMERIGGIO]]</f>
        <v>0</v>
      </c>
      <c r="V2104" s="5">
        <f>Tabella1[[#This Row],[TOT. TEMPO POMERIGGIO]]+Tabella1[[#This Row],[TOT. TEMPO MATTINA]]</f>
        <v>0.1111111111111111</v>
      </c>
      <c r="W2104" s="7">
        <f>((HOUR(Tabella1[[#This Row],[TOT. ORE]])*60)+MINUTE(Tabella1[[#This Row],[TOT. ORE]]))</f>
        <v>160</v>
      </c>
      <c r="Y2104" s="6">
        <f>Tabella1[[#This Row],[TOT. MINUTI]]-Tabella1[[#This Row],[FERMO MACCHINA]]</f>
        <v>160</v>
      </c>
      <c r="Z2104" s="6">
        <f>ROUNDDOWN(Tabella1[[#This Row],[DIFFERENZA EFFETTIVA - SCARTI]]/Tabella1[[#This Row],[TEMPO EFFETTIVO]]*60,0)</f>
        <v>30</v>
      </c>
    </row>
    <row r="2105" spans="1:26" x14ac:dyDescent="0.25">
      <c r="A2105" s="1">
        <v>44858</v>
      </c>
      <c r="B2105">
        <v>2</v>
      </c>
      <c r="C2105" s="6" t="str">
        <f>VLOOKUP(Tabella1[[#This Row],[COD. OPERATORE]],Tabella3[],2,FALSE)</f>
        <v>DAVIDE</v>
      </c>
      <c r="D2105" t="s">
        <v>56</v>
      </c>
      <c r="E2105" t="s">
        <v>604</v>
      </c>
      <c r="F2105" t="s">
        <v>64</v>
      </c>
      <c r="G2105" s="6" t="str">
        <f>VLOOKUP(Tabella1[[#This Row],[COD. MACCHINA]],Tabella35[],2,FALSE)</f>
        <v>MANUALE</v>
      </c>
      <c r="H2105">
        <v>230</v>
      </c>
      <c r="I2105">
        <v>341</v>
      </c>
      <c r="J2105" s="6">
        <f>Tabella1[[#This Row],[ASS. FINALI]]-Tabella1[[#This Row],[ASS.INIZIALI]]</f>
        <v>111</v>
      </c>
      <c r="K2105" t="s">
        <v>20</v>
      </c>
      <c r="M2105" s="6">
        <f>ROUNDDOWN(IF(Tabella1[[#This Row],[DOPPIO OPERATORE '[SI/NO']]]="SI",Tabella1[[#This Row],[DIFFERENZA]]/2,Tabella1[[#This Row],[DIFFERENZA]]),0)</f>
        <v>111</v>
      </c>
      <c r="O2105" s="6">
        <f>Tabella1[[#This Row],[DIFFERENZA EFFETTIVA SE DOPPIO OPERATORE]]-Tabella1[[#This Row],[SCARTI]]</f>
        <v>111</v>
      </c>
      <c r="P2105" s="4">
        <v>0.58333333333333337</v>
      </c>
      <c r="Q2105" s="4">
        <v>0.75</v>
      </c>
      <c r="R2105" s="5">
        <f>Tabella1[[#This Row],[ORA FINE MATTINA]]-Tabella1[[#This Row],[ORA INIZIO MATTINA]]</f>
        <v>0.16666666666666663</v>
      </c>
      <c r="S2105" s="4"/>
      <c r="T2105" s="4"/>
      <c r="U2105" s="5">
        <f>Tabella1[[#This Row],[ORA FINE POMERIGGIO]]-Tabella1[[#This Row],[ORA INIZIO POMERIGGIO]]</f>
        <v>0</v>
      </c>
      <c r="V2105" s="5">
        <f>Tabella1[[#This Row],[TOT. TEMPO POMERIGGIO]]+Tabella1[[#This Row],[TOT. TEMPO MATTINA]]</f>
        <v>0.16666666666666663</v>
      </c>
      <c r="W2105" s="7">
        <f>((HOUR(Tabella1[[#This Row],[TOT. ORE]])*60)+MINUTE(Tabella1[[#This Row],[TOT. ORE]]))</f>
        <v>240</v>
      </c>
      <c r="Y2105" s="6">
        <f>Tabella1[[#This Row],[TOT. MINUTI]]-Tabella1[[#This Row],[FERMO MACCHINA]]</f>
        <v>240</v>
      </c>
      <c r="Z2105" s="6">
        <f>ROUNDDOWN(Tabella1[[#This Row],[DIFFERENZA EFFETTIVA - SCARTI]]/Tabella1[[#This Row],[TEMPO EFFETTIVO]]*60,0)</f>
        <v>27</v>
      </c>
    </row>
    <row r="2106" spans="1:26" x14ac:dyDescent="0.25">
      <c r="A2106" s="1">
        <v>44859</v>
      </c>
      <c r="B2106">
        <v>2</v>
      </c>
      <c r="C2106" s="6" t="str">
        <f>VLOOKUP(Tabella1[[#This Row],[COD. OPERATORE]],Tabella3[],2,FALSE)</f>
        <v>DAVIDE</v>
      </c>
      <c r="D2106" t="s">
        <v>56</v>
      </c>
      <c r="E2106" t="s">
        <v>604</v>
      </c>
      <c r="F2106" t="s">
        <v>64</v>
      </c>
      <c r="G2106" s="6" t="str">
        <f>VLOOKUP(Tabella1[[#This Row],[COD. MACCHINA]],Tabella35[],2,FALSE)</f>
        <v>MANUALE</v>
      </c>
      <c r="H2106">
        <v>11</v>
      </c>
      <c r="I2106">
        <v>67</v>
      </c>
      <c r="J2106" s="6">
        <f>Tabella1[[#This Row],[ASS. FINALI]]-Tabella1[[#This Row],[ASS.INIZIALI]]</f>
        <v>56</v>
      </c>
      <c r="K2106" t="s">
        <v>20</v>
      </c>
      <c r="M2106" s="6">
        <f>ROUNDDOWN(IF(Tabella1[[#This Row],[DOPPIO OPERATORE '[SI/NO']]]="SI",Tabella1[[#This Row],[DIFFERENZA]]/2,Tabella1[[#This Row],[DIFFERENZA]]),0)</f>
        <v>56</v>
      </c>
      <c r="O2106" s="6">
        <f>Tabella1[[#This Row],[DIFFERENZA EFFETTIVA SE DOPPIO OPERATORE]]-Tabella1[[#This Row],[SCARTI]]</f>
        <v>56</v>
      </c>
      <c r="P2106" s="4">
        <v>0.33333333333333331</v>
      </c>
      <c r="Q2106" s="4">
        <v>0.41666666666666669</v>
      </c>
      <c r="R2106" s="5">
        <f>Tabella1[[#This Row],[ORA FINE MATTINA]]-Tabella1[[#This Row],[ORA INIZIO MATTINA]]</f>
        <v>8.333333333333337E-2</v>
      </c>
      <c r="S2106" s="4"/>
      <c r="T2106" s="4"/>
      <c r="U2106" s="5">
        <f>Tabella1[[#This Row],[ORA FINE POMERIGGIO]]-Tabella1[[#This Row],[ORA INIZIO POMERIGGIO]]</f>
        <v>0</v>
      </c>
      <c r="V2106" s="5">
        <f>Tabella1[[#This Row],[TOT. TEMPO POMERIGGIO]]+Tabella1[[#This Row],[TOT. TEMPO MATTINA]]</f>
        <v>8.333333333333337E-2</v>
      </c>
      <c r="W2106" s="7">
        <f>((HOUR(Tabella1[[#This Row],[TOT. ORE]])*60)+MINUTE(Tabella1[[#This Row],[TOT. ORE]]))</f>
        <v>120</v>
      </c>
      <c r="Y2106" s="6">
        <f>Tabella1[[#This Row],[TOT. MINUTI]]-Tabella1[[#This Row],[FERMO MACCHINA]]</f>
        <v>120</v>
      </c>
      <c r="Z2106" s="6">
        <f>ROUNDDOWN(Tabella1[[#This Row],[DIFFERENZA EFFETTIVA - SCARTI]]/Tabella1[[#This Row],[TEMPO EFFETTIVO]]*60,0)</f>
        <v>28</v>
      </c>
    </row>
    <row r="2107" spans="1:26" x14ac:dyDescent="0.25">
      <c r="A2107" s="1">
        <v>44859</v>
      </c>
      <c r="B2107">
        <v>2</v>
      </c>
      <c r="C2107" s="6" t="str">
        <f>VLOOKUP(Tabella1[[#This Row],[COD. OPERATORE]],Tabella3[],2,FALSE)</f>
        <v>DAVIDE</v>
      </c>
      <c r="D2107" t="s">
        <v>56</v>
      </c>
      <c r="E2107" t="s">
        <v>324</v>
      </c>
      <c r="F2107" t="s">
        <v>64</v>
      </c>
      <c r="G2107" s="6" t="str">
        <f>VLOOKUP(Tabella1[[#This Row],[COD. MACCHINA]],Tabella35[],2,FALSE)</f>
        <v>MANUALE</v>
      </c>
      <c r="H2107">
        <v>0</v>
      </c>
      <c r="I2107">
        <v>43</v>
      </c>
      <c r="J2107" s="6">
        <f>Tabella1[[#This Row],[ASS. FINALI]]-Tabella1[[#This Row],[ASS.INIZIALI]]</f>
        <v>43</v>
      </c>
      <c r="K2107" t="s">
        <v>20</v>
      </c>
      <c r="M2107" s="6">
        <f>ROUNDDOWN(IF(Tabella1[[#This Row],[DOPPIO OPERATORE '[SI/NO']]]="SI",Tabella1[[#This Row],[DIFFERENZA]]/2,Tabella1[[#This Row],[DIFFERENZA]]),0)</f>
        <v>43</v>
      </c>
      <c r="O2107" s="6">
        <f>Tabella1[[#This Row],[DIFFERENZA EFFETTIVA SE DOPPIO OPERATORE]]-Tabella1[[#This Row],[SCARTI]]</f>
        <v>43</v>
      </c>
      <c r="P2107" s="4">
        <v>0.41666666666666669</v>
      </c>
      <c r="Q2107" s="4">
        <v>0.5</v>
      </c>
      <c r="R2107" s="5">
        <f>Tabella1[[#This Row],[ORA FINE MATTINA]]-Tabella1[[#This Row],[ORA INIZIO MATTINA]]</f>
        <v>8.3333333333333315E-2</v>
      </c>
      <c r="S2107" s="4"/>
      <c r="T2107" s="4"/>
      <c r="U2107" s="5">
        <f>Tabella1[[#This Row],[ORA FINE POMERIGGIO]]-Tabella1[[#This Row],[ORA INIZIO POMERIGGIO]]</f>
        <v>0</v>
      </c>
      <c r="V2107" s="5">
        <f>Tabella1[[#This Row],[TOT. TEMPO POMERIGGIO]]+Tabella1[[#This Row],[TOT. TEMPO MATTINA]]</f>
        <v>8.3333333333333315E-2</v>
      </c>
      <c r="W2107" s="7">
        <f>((HOUR(Tabella1[[#This Row],[TOT. ORE]])*60)+MINUTE(Tabella1[[#This Row],[TOT. ORE]]))</f>
        <v>120</v>
      </c>
      <c r="Y2107" s="6">
        <f>Tabella1[[#This Row],[TOT. MINUTI]]-Tabella1[[#This Row],[FERMO MACCHINA]]</f>
        <v>120</v>
      </c>
      <c r="Z2107" s="6">
        <f>ROUNDDOWN(Tabella1[[#This Row],[DIFFERENZA EFFETTIVA - SCARTI]]/Tabella1[[#This Row],[TEMPO EFFETTIVO]]*60,0)</f>
        <v>21</v>
      </c>
    </row>
    <row r="2108" spans="1:26" x14ac:dyDescent="0.25">
      <c r="A2108" s="1">
        <v>44854</v>
      </c>
      <c r="B2108">
        <v>31</v>
      </c>
      <c r="C2108" s="6" t="str">
        <f>VLOOKUP(Tabella1[[#This Row],[COD. OPERATORE]],Tabella3[],2,FALSE)</f>
        <v>MARISTELLA</v>
      </c>
      <c r="D2108" t="s">
        <v>16</v>
      </c>
      <c r="E2108" t="s">
        <v>62</v>
      </c>
      <c r="F2108">
        <v>9</v>
      </c>
      <c r="G2108" s="6" t="str">
        <f>VLOOKUP(Tabella1[[#This Row],[COD. MACCHINA]],Tabella35[],2,FALSE)</f>
        <v>MONTAGGIO ANELLINI</v>
      </c>
      <c r="H2108">
        <v>0</v>
      </c>
      <c r="I2108">
        <v>1000</v>
      </c>
      <c r="J2108" s="6">
        <f>Tabella1[[#This Row],[ASS. FINALI]]-Tabella1[[#This Row],[ASS.INIZIALI]]</f>
        <v>1000</v>
      </c>
      <c r="K2108" t="s">
        <v>20</v>
      </c>
      <c r="M2108" s="6">
        <f>ROUNDDOWN(IF(Tabella1[[#This Row],[DOPPIO OPERATORE '[SI/NO']]]="SI",Tabella1[[#This Row],[DIFFERENZA]]/2,Tabella1[[#This Row],[DIFFERENZA]]),0)</f>
        <v>1000</v>
      </c>
      <c r="O2108" s="6">
        <f>Tabella1[[#This Row],[DIFFERENZA EFFETTIVA SE DOPPIO OPERATORE]]-Tabella1[[#This Row],[SCARTI]]</f>
        <v>1000</v>
      </c>
      <c r="P2108" s="4">
        <v>0.46180555555555558</v>
      </c>
      <c r="Q2108" s="4">
        <v>0.5</v>
      </c>
      <c r="R2108" s="5">
        <f>Tabella1[[#This Row],[ORA FINE MATTINA]]-Tabella1[[#This Row],[ORA INIZIO MATTINA]]</f>
        <v>3.819444444444442E-2</v>
      </c>
      <c r="S2108" s="4"/>
      <c r="T2108" s="4"/>
      <c r="U2108" s="5">
        <f>Tabella1[[#This Row],[ORA FINE POMERIGGIO]]-Tabella1[[#This Row],[ORA INIZIO POMERIGGIO]]</f>
        <v>0</v>
      </c>
      <c r="V2108" s="5">
        <f>Tabella1[[#This Row],[TOT. TEMPO POMERIGGIO]]+Tabella1[[#This Row],[TOT. TEMPO MATTINA]]</f>
        <v>3.819444444444442E-2</v>
      </c>
      <c r="W2108" s="7">
        <f>((HOUR(Tabella1[[#This Row],[TOT. ORE]])*60)+MINUTE(Tabella1[[#This Row],[TOT. ORE]]))</f>
        <v>55</v>
      </c>
      <c r="Y2108" s="6">
        <f>Tabella1[[#This Row],[TOT. MINUTI]]-Tabella1[[#This Row],[FERMO MACCHINA]]</f>
        <v>55</v>
      </c>
      <c r="Z2108" s="6">
        <f>ROUNDDOWN(Tabella1[[#This Row],[DIFFERENZA EFFETTIVA - SCARTI]]/Tabella1[[#This Row],[TEMPO EFFETTIVO]]*60,0)</f>
        <v>1090</v>
      </c>
    </row>
    <row r="2109" spans="1:26" x14ac:dyDescent="0.25">
      <c r="A2109" s="1">
        <v>44854</v>
      </c>
      <c r="B2109">
        <v>31</v>
      </c>
      <c r="C2109" s="6" t="str">
        <f>VLOOKUP(Tabella1[[#This Row],[COD. OPERATORE]],Tabella3[],2,FALSE)</f>
        <v>MARISTELLA</v>
      </c>
      <c r="D2109" t="s">
        <v>16</v>
      </c>
      <c r="E2109" t="s">
        <v>26</v>
      </c>
      <c r="F2109">
        <v>8</v>
      </c>
      <c r="G2109" s="6" t="str">
        <f>VLOOKUP(Tabella1[[#This Row],[COD. MACCHINA]],Tabella35[],2,FALSE)</f>
        <v>MONTAGGIO RUOTE</v>
      </c>
      <c r="H2109">
        <v>0</v>
      </c>
      <c r="I2109">
        <v>1500</v>
      </c>
      <c r="J2109" s="6">
        <f>Tabella1[[#This Row],[ASS. FINALI]]-Tabella1[[#This Row],[ASS.INIZIALI]]</f>
        <v>1500</v>
      </c>
      <c r="K2109" t="s">
        <v>20</v>
      </c>
      <c r="M2109" s="6">
        <f>ROUNDDOWN(IF(Tabella1[[#This Row],[DOPPIO OPERATORE '[SI/NO']]]="SI",Tabella1[[#This Row],[DIFFERENZA]]/2,Tabella1[[#This Row],[DIFFERENZA]]),0)</f>
        <v>1500</v>
      </c>
      <c r="O2109" s="6">
        <f>Tabella1[[#This Row],[DIFFERENZA EFFETTIVA SE DOPPIO OPERATORE]]-Tabella1[[#This Row],[SCARTI]]</f>
        <v>1500</v>
      </c>
      <c r="P2109" s="4">
        <v>0.5625</v>
      </c>
      <c r="Q2109" s="4">
        <v>0.72916666666666663</v>
      </c>
      <c r="R2109" s="5">
        <f>Tabella1[[#This Row],[ORA FINE MATTINA]]-Tabella1[[#This Row],[ORA INIZIO MATTINA]]</f>
        <v>0.16666666666666663</v>
      </c>
      <c r="S2109" s="4"/>
      <c r="T2109" s="4"/>
      <c r="U2109" s="5">
        <f>Tabella1[[#This Row],[ORA FINE POMERIGGIO]]-Tabella1[[#This Row],[ORA INIZIO POMERIGGIO]]</f>
        <v>0</v>
      </c>
      <c r="V2109" s="5">
        <f>Tabella1[[#This Row],[TOT. TEMPO POMERIGGIO]]+Tabella1[[#This Row],[TOT. TEMPO MATTINA]]</f>
        <v>0.16666666666666663</v>
      </c>
      <c r="W2109" s="7">
        <f>((HOUR(Tabella1[[#This Row],[TOT. ORE]])*60)+MINUTE(Tabella1[[#This Row],[TOT. ORE]]))</f>
        <v>240</v>
      </c>
      <c r="Y2109" s="6">
        <f>Tabella1[[#This Row],[TOT. MINUTI]]-Tabella1[[#This Row],[FERMO MACCHINA]]</f>
        <v>240</v>
      </c>
      <c r="Z2109" s="6">
        <f>ROUNDDOWN(Tabella1[[#This Row],[DIFFERENZA EFFETTIVA - SCARTI]]/Tabella1[[#This Row],[TEMPO EFFETTIVO]]*60,0)</f>
        <v>375</v>
      </c>
    </row>
    <row r="2110" spans="1:26" x14ac:dyDescent="0.25">
      <c r="A2110" s="1">
        <v>44855</v>
      </c>
      <c r="B2110">
        <v>31</v>
      </c>
      <c r="C2110" s="6" t="str">
        <f>VLOOKUP(Tabella1[[#This Row],[COD. OPERATORE]],Tabella3[],2,FALSE)</f>
        <v>MARISTELLA</v>
      </c>
      <c r="D2110" t="s">
        <v>16</v>
      </c>
      <c r="E2110" t="s">
        <v>26</v>
      </c>
      <c r="F2110">
        <v>8</v>
      </c>
      <c r="G2110" s="6" t="str">
        <f>VLOOKUP(Tabella1[[#This Row],[COD. MACCHINA]],Tabella35[],2,FALSE)</f>
        <v>MONTAGGIO RUOTE</v>
      </c>
      <c r="H2110">
        <v>0</v>
      </c>
      <c r="I2110">
        <v>2350</v>
      </c>
      <c r="J2110" s="6">
        <f>Tabella1[[#This Row],[ASS. FINALI]]-Tabella1[[#This Row],[ASS.INIZIALI]]</f>
        <v>2350</v>
      </c>
      <c r="K2110" t="s">
        <v>20</v>
      </c>
      <c r="M2110" s="6">
        <f>ROUNDDOWN(IF(Tabella1[[#This Row],[DOPPIO OPERATORE '[SI/NO']]]="SI",Tabella1[[#This Row],[DIFFERENZA]]/2,Tabella1[[#This Row],[DIFFERENZA]]),0)</f>
        <v>2350</v>
      </c>
      <c r="O2110" s="6">
        <f>Tabella1[[#This Row],[DIFFERENZA EFFETTIVA SE DOPPIO OPERATORE]]-Tabella1[[#This Row],[SCARTI]]</f>
        <v>2350</v>
      </c>
      <c r="P2110" s="4">
        <v>0.33333333333333331</v>
      </c>
      <c r="Q2110" s="4">
        <v>0.5</v>
      </c>
      <c r="R2110" s="5">
        <f>Tabella1[[#This Row],[ORA FINE MATTINA]]-Tabella1[[#This Row],[ORA INIZIO MATTINA]]</f>
        <v>0.16666666666666669</v>
      </c>
      <c r="S2110" s="4">
        <v>0.5625</v>
      </c>
      <c r="T2110" s="4">
        <v>0.72916666666666663</v>
      </c>
      <c r="U2110" s="5">
        <f>Tabella1[[#This Row],[ORA FINE POMERIGGIO]]-Tabella1[[#This Row],[ORA INIZIO POMERIGGIO]]</f>
        <v>0.16666666666666663</v>
      </c>
      <c r="V2110" s="5">
        <f>Tabella1[[#This Row],[TOT. TEMPO POMERIGGIO]]+Tabella1[[#This Row],[TOT. TEMPO MATTINA]]</f>
        <v>0.33333333333333331</v>
      </c>
      <c r="W2110" s="7">
        <f>((HOUR(Tabella1[[#This Row],[TOT. ORE]])*60)+MINUTE(Tabella1[[#This Row],[TOT. ORE]]))</f>
        <v>480</v>
      </c>
      <c r="Y2110" s="6">
        <f>Tabella1[[#This Row],[TOT. MINUTI]]-Tabella1[[#This Row],[FERMO MACCHINA]]</f>
        <v>480</v>
      </c>
      <c r="Z2110" s="6">
        <f>ROUNDDOWN(Tabella1[[#This Row],[DIFFERENZA EFFETTIVA - SCARTI]]/Tabella1[[#This Row],[TEMPO EFFETTIVO]]*60,0)</f>
        <v>293</v>
      </c>
    </row>
    <row r="2111" spans="1:26" x14ac:dyDescent="0.25">
      <c r="A2111" s="1">
        <v>44856</v>
      </c>
      <c r="B2111">
        <v>31</v>
      </c>
      <c r="C2111" s="6" t="str">
        <f>VLOOKUP(Tabella1[[#This Row],[COD. OPERATORE]],Tabella3[],2,FALSE)</f>
        <v>MARISTELLA</v>
      </c>
      <c r="D2111" t="s">
        <v>16</v>
      </c>
      <c r="E2111" t="s">
        <v>26</v>
      </c>
      <c r="F2111">
        <v>6</v>
      </c>
      <c r="G2111" s="6" t="str">
        <f>VLOOKUP(Tabella1[[#This Row],[COD. MACCHINA]],Tabella35[],2,FALSE)</f>
        <v>MSA matr.4319</v>
      </c>
      <c r="H2111">
        <v>657941</v>
      </c>
      <c r="I2111">
        <v>658458</v>
      </c>
      <c r="J2111" s="6">
        <f>Tabella1[[#This Row],[ASS. FINALI]]-Tabella1[[#This Row],[ASS.INIZIALI]]</f>
        <v>517</v>
      </c>
      <c r="K2111" t="s">
        <v>20</v>
      </c>
      <c r="M2111" s="6">
        <f>ROUNDDOWN(IF(Tabella1[[#This Row],[DOPPIO OPERATORE '[SI/NO']]]="SI",Tabella1[[#This Row],[DIFFERENZA]]/2,Tabella1[[#This Row],[DIFFERENZA]]),0)</f>
        <v>517</v>
      </c>
      <c r="O2111" s="6">
        <f>Tabella1[[#This Row],[DIFFERENZA EFFETTIVA SE DOPPIO OPERATORE]]-Tabella1[[#This Row],[SCARTI]]</f>
        <v>517</v>
      </c>
      <c r="P2111" s="4">
        <v>0.33333333333333331</v>
      </c>
      <c r="Q2111" s="4">
        <v>0.41666666666666669</v>
      </c>
      <c r="R2111" s="5">
        <f>Tabella1[[#This Row],[ORA FINE MATTINA]]-Tabella1[[#This Row],[ORA INIZIO MATTINA]]</f>
        <v>8.333333333333337E-2</v>
      </c>
      <c r="S2111" s="4"/>
      <c r="T2111" s="4"/>
      <c r="U2111" s="5">
        <f>Tabella1[[#This Row],[ORA FINE POMERIGGIO]]-Tabella1[[#This Row],[ORA INIZIO POMERIGGIO]]</f>
        <v>0</v>
      </c>
      <c r="V2111" s="5">
        <f>Tabella1[[#This Row],[TOT. TEMPO POMERIGGIO]]+Tabella1[[#This Row],[TOT. TEMPO MATTINA]]</f>
        <v>8.333333333333337E-2</v>
      </c>
      <c r="W2111" s="7">
        <f>((HOUR(Tabella1[[#This Row],[TOT. ORE]])*60)+MINUTE(Tabella1[[#This Row],[TOT. ORE]]))</f>
        <v>120</v>
      </c>
      <c r="Y2111" s="6">
        <f>Tabella1[[#This Row],[TOT. MINUTI]]-Tabella1[[#This Row],[FERMO MACCHINA]]</f>
        <v>120</v>
      </c>
      <c r="Z2111" s="6">
        <f>ROUNDDOWN(Tabella1[[#This Row],[DIFFERENZA EFFETTIVA - SCARTI]]/Tabella1[[#This Row],[TEMPO EFFETTIVO]]*60,0)</f>
        <v>258</v>
      </c>
    </row>
    <row r="2112" spans="1:26" x14ac:dyDescent="0.25">
      <c r="A2112" s="1">
        <v>44856</v>
      </c>
      <c r="B2112">
        <v>31</v>
      </c>
      <c r="C2112" s="6" t="str">
        <f>VLOOKUP(Tabella1[[#This Row],[COD. OPERATORE]],Tabella3[],2,FALSE)</f>
        <v>MARISTELLA</v>
      </c>
      <c r="D2112" t="s">
        <v>16</v>
      </c>
      <c r="E2112" t="s">
        <v>26</v>
      </c>
      <c r="F2112">
        <v>8</v>
      </c>
      <c r="G2112" s="6" t="str">
        <f>VLOOKUP(Tabella1[[#This Row],[COD. MACCHINA]],Tabella35[],2,FALSE)</f>
        <v>MONTAGGIO RUOTE</v>
      </c>
      <c r="H2112">
        <v>0</v>
      </c>
      <c r="I2112">
        <v>750</v>
      </c>
      <c r="J2112" s="6">
        <f>Tabella1[[#This Row],[ASS. FINALI]]-Tabella1[[#This Row],[ASS.INIZIALI]]</f>
        <v>750</v>
      </c>
      <c r="K2112" t="s">
        <v>20</v>
      </c>
      <c r="M2112" s="6">
        <f>ROUNDDOWN(IF(Tabella1[[#This Row],[DOPPIO OPERATORE '[SI/NO']]]="SI",Tabella1[[#This Row],[DIFFERENZA]]/2,Tabella1[[#This Row],[DIFFERENZA]]),0)</f>
        <v>750</v>
      </c>
      <c r="O2112" s="6">
        <f>Tabella1[[#This Row],[DIFFERENZA EFFETTIVA SE DOPPIO OPERATORE]]-Tabella1[[#This Row],[SCARTI]]</f>
        <v>750</v>
      </c>
      <c r="P2112" s="4">
        <v>0.33333333333333331</v>
      </c>
      <c r="Q2112" s="4">
        <v>0.41666666666666669</v>
      </c>
      <c r="R2112" s="5">
        <f>Tabella1[[#This Row],[ORA FINE MATTINA]]-Tabella1[[#This Row],[ORA INIZIO MATTINA]]</f>
        <v>8.333333333333337E-2</v>
      </c>
      <c r="S2112" s="4"/>
      <c r="T2112" s="4"/>
      <c r="U2112" s="5">
        <f>Tabella1[[#This Row],[ORA FINE POMERIGGIO]]-Tabella1[[#This Row],[ORA INIZIO POMERIGGIO]]</f>
        <v>0</v>
      </c>
      <c r="V2112" s="5">
        <f>Tabella1[[#This Row],[TOT. TEMPO POMERIGGIO]]+Tabella1[[#This Row],[TOT. TEMPO MATTINA]]</f>
        <v>8.333333333333337E-2</v>
      </c>
      <c r="W2112" s="7">
        <f>((HOUR(Tabella1[[#This Row],[TOT. ORE]])*60)+MINUTE(Tabella1[[#This Row],[TOT. ORE]]))</f>
        <v>120</v>
      </c>
      <c r="Y2112" s="6">
        <f>Tabella1[[#This Row],[TOT. MINUTI]]-Tabella1[[#This Row],[FERMO MACCHINA]]</f>
        <v>120</v>
      </c>
      <c r="Z2112" s="6">
        <f>ROUNDDOWN(Tabella1[[#This Row],[DIFFERENZA EFFETTIVA - SCARTI]]/Tabella1[[#This Row],[TEMPO EFFETTIVO]]*60,0)</f>
        <v>375</v>
      </c>
    </row>
    <row r="2113" spans="1:27" x14ac:dyDescent="0.25">
      <c r="A2113" s="1">
        <v>44856</v>
      </c>
      <c r="B2113">
        <v>31</v>
      </c>
      <c r="C2113" s="6" t="str">
        <f>VLOOKUP(Tabella1[[#This Row],[COD. OPERATORE]],Tabella3[],2,FALSE)</f>
        <v>MARISTELLA</v>
      </c>
      <c r="D2113" t="s">
        <v>16</v>
      </c>
      <c r="E2113" t="s">
        <v>26</v>
      </c>
      <c r="F2113">
        <v>8</v>
      </c>
      <c r="G2113" s="6" t="str">
        <f>VLOOKUP(Tabella1[[#This Row],[COD. MACCHINA]],Tabella35[],2,FALSE)</f>
        <v>MONTAGGIO RUOTE</v>
      </c>
      <c r="H2113">
        <v>0</v>
      </c>
      <c r="I2113">
        <v>1800</v>
      </c>
      <c r="J2113" s="6">
        <f>Tabella1[[#This Row],[ASS. FINALI]]-Tabella1[[#This Row],[ASS.INIZIALI]]</f>
        <v>1800</v>
      </c>
      <c r="K2113" t="s">
        <v>20</v>
      </c>
      <c r="M2113" s="6">
        <f>ROUNDDOWN(IF(Tabella1[[#This Row],[DOPPIO OPERATORE '[SI/NO']]]="SI",Tabella1[[#This Row],[DIFFERENZA]]/2,Tabella1[[#This Row],[DIFFERENZA]]),0)</f>
        <v>1800</v>
      </c>
      <c r="O2113" s="6">
        <f>Tabella1[[#This Row],[DIFFERENZA EFFETTIVA SE DOPPIO OPERATORE]]-Tabella1[[#This Row],[SCARTI]]</f>
        <v>1800</v>
      </c>
      <c r="P2113" s="4">
        <v>0.33333333333333331</v>
      </c>
      <c r="Q2113" s="4">
        <v>0.5</v>
      </c>
      <c r="R2113" s="5">
        <f>Tabella1[[#This Row],[ORA FINE MATTINA]]-Tabella1[[#This Row],[ORA INIZIO MATTINA]]</f>
        <v>0.16666666666666669</v>
      </c>
      <c r="S2113" s="4">
        <v>0.5625</v>
      </c>
      <c r="T2113" s="4">
        <v>0.59375</v>
      </c>
      <c r="U2113" s="5">
        <f>Tabella1[[#This Row],[ORA FINE POMERIGGIO]]-Tabella1[[#This Row],[ORA INIZIO POMERIGGIO]]</f>
        <v>3.125E-2</v>
      </c>
      <c r="V2113" s="5">
        <f>Tabella1[[#This Row],[TOT. TEMPO POMERIGGIO]]+Tabella1[[#This Row],[TOT. TEMPO MATTINA]]</f>
        <v>0.19791666666666669</v>
      </c>
      <c r="W2113" s="7">
        <f>((HOUR(Tabella1[[#This Row],[TOT. ORE]])*60)+MINUTE(Tabella1[[#This Row],[TOT. ORE]]))</f>
        <v>285</v>
      </c>
      <c r="Y2113" s="6">
        <f>Tabella1[[#This Row],[TOT. MINUTI]]-Tabella1[[#This Row],[FERMO MACCHINA]]</f>
        <v>285</v>
      </c>
      <c r="Z2113" s="6">
        <f>ROUNDDOWN(Tabella1[[#This Row],[DIFFERENZA EFFETTIVA - SCARTI]]/Tabella1[[#This Row],[TEMPO EFFETTIVO]]*60,0)</f>
        <v>378</v>
      </c>
    </row>
    <row r="2114" spans="1:27" x14ac:dyDescent="0.25">
      <c r="A2114" s="1">
        <v>44858</v>
      </c>
      <c r="B2114">
        <v>31</v>
      </c>
      <c r="C2114" s="6" t="str">
        <f>VLOOKUP(Tabella1[[#This Row],[COD. OPERATORE]],Tabella3[],2,FALSE)</f>
        <v>MARISTELLA</v>
      </c>
      <c r="D2114" t="s">
        <v>16</v>
      </c>
      <c r="E2114" t="s">
        <v>26</v>
      </c>
      <c r="F2114">
        <v>6</v>
      </c>
      <c r="G2114" s="6" t="str">
        <f>VLOOKUP(Tabella1[[#This Row],[COD. MACCHINA]],Tabella35[],2,FALSE)</f>
        <v>MSA matr.4319</v>
      </c>
      <c r="H2114">
        <v>658458</v>
      </c>
      <c r="I2114">
        <v>659174</v>
      </c>
      <c r="J2114" s="6">
        <f>Tabella1[[#This Row],[ASS. FINALI]]-Tabella1[[#This Row],[ASS.INIZIALI]]</f>
        <v>716</v>
      </c>
      <c r="K2114" t="s">
        <v>20</v>
      </c>
      <c r="M2114" s="6">
        <f>ROUNDDOWN(IF(Tabella1[[#This Row],[DOPPIO OPERATORE '[SI/NO']]]="SI",Tabella1[[#This Row],[DIFFERENZA]]/2,Tabella1[[#This Row],[DIFFERENZA]]),0)</f>
        <v>716</v>
      </c>
      <c r="O2114" s="6">
        <f>Tabella1[[#This Row],[DIFFERENZA EFFETTIVA SE DOPPIO OPERATORE]]-Tabella1[[#This Row],[SCARTI]]</f>
        <v>716</v>
      </c>
      <c r="P2114" s="4">
        <v>0.59375</v>
      </c>
      <c r="Q2114" s="4">
        <v>0.6875</v>
      </c>
      <c r="R2114" s="5">
        <f>Tabella1[[#This Row],[ORA FINE MATTINA]]-Tabella1[[#This Row],[ORA INIZIO MATTINA]]</f>
        <v>9.375E-2</v>
      </c>
      <c r="S2114" s="4"/>
      <c r="T2114" s="4"/>
      <c r="U2114" s="5">
        <f>Tabella1[[#This Row],[ORA FINE POMERIGGIO]]-Tabella1[[#This Row],[ORA INIZIO POMERIGGIO]]</f>
        <v>0</v>
      </c>
      <c r="V2114" s="5">
        <f>Tabella1[[#This Row],[TOT. TEMPO POMERIGGIO]]+Tabella1[[#This Row],[TOT. TEMPO MATTINA]]</f>
        <v>9.375E-2</v>
      </c>
      <c r="W2114" s="7">
        <f>((HOUR(Tabella1[[#This Row],[TOT. ORE]])*60)+MINUTE(Tabella1[[#This Row],[TOT. ORE]]))</f>
        <v>135</v>
      </c>
      <c r="Y2114" s="6">
        <f>Tabella1[[#This Row],[TOT. MINUTI]]-Tabella1[[#This Row],[FERMO MACCHINA]]</f>
        <v>135</v>
      </c>
      <c r="Z2114" s="6">
        <f>ROUNDDOWN(Tabella1[[#This Row],[DIFFERENZA EFFETTIVA - SCARTI]]/Tabella1[[#This Row],[TEMPO EFFETTIVO]]*60,0)</f>
        <v>318</v>
      </c>
    </row>
    <row r="2115" spans="1:27" x14ac:dyDescent="0.25">
      <c r="A2115" s="1">
        <v>44858</v>
      </c>
      <c r="B2115">
        <v>31</v>
      </c>
      <c r="C2115" s="6" t="str">
        <f>VLOOKUP(Tabella1[[#This Row],[COD. OPERATORE]],Tabella3[],2,FALSE)</f>
        <v>MARISTELLA</v>
      </c>
      <c r="D2115" t="s">
        <v>16</v>
      </c>
      <c r="E2115" t="s">
        <v>26</v>
      </c>
      <c r="F2115">
        <v>8</v>
      </c>
      <c r="G2115" s="6" t="str">
        <f>VLOOKUP(Tabella1[[#This Row],[COD. MACCHINA]],Tabella35[],2,FALSE)</f>
        <v>MONTAGGIO RUOTE</v>
      </c>
      <c r="H2115">
        <v>0</v>
      </c>
      <c r="I2115">
        <v>350</v>
      </c>
      <c r="J2115" s="6">
        <f>Tabella1[[#This Row],[ASS. FINALI]]-Tabella1[[#This Row],[ASS.INIZIALI]]</f>
        <v>350</v>
      </c>
      <c r="K2115" t="s">
        <v>20</v>
      </c>
      <c r="M2115" s="6">
        <f>ROUNDDOWN(IF(Tabella1[[#This Row],[DOPPIO OPERATORE '[SI/NO']]]="SI",Tabella1[[#This Row],[DIFFERENZA]]/2,Tabella1[[#This Row],[DIFFERENZA]]),0)</f>
        <v>350</v>
      </c>
      <c r="O2115" s="6">
        <f>Tabella1[[#This Row],[DIFFERENZA EFFETTIVA SE DOPPIO OPERATORE]]-Tabella1[[#This Row],[SCARTI]]</f>
        <v>350</v>
      </c>
      <c r="P2115" s="4">
        <v>0.6875</v>
      </c>
      <c r="Q2115" s="4">
        <v>0.72916666666666663</v>
      </c>
      <c r="R2115" s="5">
        <f>Tabella1[[#This Row],[ORA FINE MATTINA]]-Tabella1[[#This Row],[ORA INIZIO MATTINA]]</f>
        <v>4.166666666666663E-2</v>
      </c>
      <c r="S2115" s="4"/>
      <c r="T2115" s="4"/>
      <c r="U2115" s="5">
        <f>Tabella1[[#This Row],[ORA FINE POMERIGGIO]]-Tabella1[[#This Row],[ORA INIZIO POMERIGGIO]]</f>
        <v>0</v>
      </c>
      <c r="V2115" s="5">
        <f>Tabella1[[#This Row],[TOT. TEMPO POMERIGGIO]]+Tabella1[[#This Row],[TOT. TEMPO MATTINA]]</f>
        <v>4.166666666666663E-2</v>
      </c>
      <c r="W2115" s="7">
        <f>((HOUR(Tabella1[[#This Row],[TOT. ORE]])*60)+MINUTE(Tabella1[[#This Row],[TOT. ORE]]))</f>
        <v>60</v>
      </c>
      <c r="Y2115" s="6">
        <f>Tabella1[[#This Row],[TOT. MINUTI]]-Tabella1[[#This Row],[FERMO MACCHINA]]</f>
        <v>60</v>
      </c>
      <c r="Z2115" s="6">
        <f>ROUNDDOWN(Tabella1[[#This Row],[DIFFERENZA EFFETTIVA - SCARTI]]/Tabella1[[#This Row],[TEMPO EFFETTIVO]]*60,0)</f>
        <v>350</v>
      </c>
    </row>
    <row r="2116" spans="1:27" x14ac:dyDescent="0.25">
      <c r="A2116" s="1">
        <v>44859</v>
      </c>
      <c r="B2116">
        <v>31</v>
      </c>
      <c r="C2116" s="6" t="str">
        <f>VLOOKUP(Tabella1[[#This Row],[COD. OPERATORE]],Tabella3[],2,FALSE)</f>
        <v>MARISTELLA</v>
      </c>
      <c r="D2116" t="s">
        <v>16</v>
      </c>
      <c r="E2116" t="s">
        <v>26</v>
      </c>
      <c r="F2116">
        <v>8</v>
      </c>
      <c r="G2116" s="6" t="str">
        <f>VLOOKUP(Tabella1[[#This Row],[COD. MACCHINA]],Tabella35[],2,FALSE)</f>
        <v>MONTAGGIO RUOTE</v>
      </c>
      <c r="H2116">
        <v>0</v>
      </c>
      <c r="I2116">
        <v>1500</v>
      </c>
      <c r="J2116" s="6">
        <f>Tabella1[[#This Row],[ASS. FINALI]]-Tabella1[[#This Row],[ASS.INIZIALI]]</f>
        <v>1500</v>
      </c>
      <c r="K2116" t="s">
        <v>20</v>
      </c>
      <c r="M2116" s="6">
        <f>ROUNDDOWN(IF(Tabella1[[#This Row],[DOPPIO OPERATORE '[SI/NO']]]="SI",Tabella1[[#This Row],[DIFFERENZA]]/2,Tabella1[[#This Row],[DIFFERENZA]]),0)</f>
        <v>1500</v>
      </c>
      <c r="O2116" s="6">
        <f>Tabella1[[#This Row],[DIFFERENZA EFFETTIVA SE DOPPIO OPERATORE]]-Tabella1[[#This Row],[SCARTI]]</f>
        <v>1500</v>
      </c>
      <c r="P2116" s="4">
        <v>0.33333333333333331</v>
      </c>
      <c r="Q2116" s="4">
        <v>0.59027777777777779</v>
      </c>
      <c r="R2116" s="5">
        <f>Tabella1[[#This Row],[ORA FINE MATTINA]]-Tabella1[[#This Row],[ORA INIZIO MATTINA]]</f>
        <v>0.25694444444444448</v>
      </c>
      <c r="S2116" s="4"/>
      <c r="T2116" s="4"/>
      <c r="U2116" s="5">
        <f>Tabella1[[#This Row],[ORA FINE POMERIGGIO]]-Tabella1[[#This Row],[ORA INIZIO POMERIGGIO]]</f>
        <v>0</v>
      </c>
      <c r="V2116" s="5">
        <f>Tabella1[[#This Row],[TOT. TEMPO POMERIGGIO]]+Tabella1[[#This Row],[TOT. TEMPO MATTINA]]</f>
        <v>0.25694444444444448</v>
      </c>
      <c r="W2116" s="7">
        <f>((HOUR(Tabella1[[#This Row],[TOT. ORE]])*60)+MINUTE(Tabella1[[#This Row],[TOT. ORE]]))</f>
        <v>370</v>
      </c>
      <c r="Y2116" s="6">
        <f>Tabella1[[#This Row],[TOT. MINUTI]]-Tabella1[[#This Row],[FERMO MACCHINA]]</f>
        <v>370</v>
      </c>
      <c r="Z2116" s="6">
        <f>ROUNDDOWN(Tabella1[[#This Row],[DIFFERENZA EFFETTIVA - SCARTI]]/Tabella1[[#This Row],[TEMPO EFFETTIVO]]*60,0)</f>
        <v>243</v>
      </c>
      <c r="AA2116" t="s">
        <v>609</v>
      </c>
    </row>
    <row r="2117" spans="1:27" x14ac:dyDescent="0.25">
      <c r="A2117" s="1">
        <v>44859</v>
      </c>
      <c r="B2117">
        <v>31</v>
      </c>
      <c r="C2117" s="6" t="str">
        <f>VLOOKUP(Tabella1[[#This Row],[COD. OPERATORE]],Tabella3[],2,FALSE)</f>
        <v>MARISTELLA</v>
      </c>
      <c r="D2117" t="s">
        <v>16</v>
      </c>
      <c r="E2117" t="s">
        <v>26</v>
      </c>
      <c r="F2117">
        <v>6</v>
      </c>
      <c r="G2117" s="6" t="str">
        <f>VLOOKUP(Tabella1[[#This Row],[COD. MACCHINA]],Tabella35[],2,FALSE)</f>
        <v>MSA matr.4319</v>
      </c>
      <c r="H2117">
        <v>659175</v>
      </c>
      <c r="I2117">
        <v>659675</v>
      </c>
      <c r="J2117" s="6">
        <f>Tabella1[[#This Row],[ASS. FINALI]]-Tabella1[[#This Row],[ASS.INIZIALI]]</f>
        <v>500</v>
      </c>
      <c r="K2117" t="s">
        <v>20</v>
      </c>
      <c r="M2117" s="6">
        <f>ROUNDDOWN(IF(Tabella1[[#This Row],[DOPPIO OPERATORE '[SI/NO']]]="SI",Tabella1[[#This Row],[DIFFERENZA]]/2,Tabella1[[#This Row],[DIFFERENZA]]),0)</f>
        <v>500</v>
      </c>
      <c r="O2117" s="6">
        <f>Tabella1[[#This Row],[DIFFERENZA EFFETTIVA SE DOPPIO OPERATORE]]-Tabella1[[#This Row],[SCARTI]]</f>
        <v>500</v>
      </c>
      <c r="P2117" s="4">
        <v>0.59027777777777779</v>
      </c>
      <c r="Q2117" s="4">
        <v>0.65625</v>
      </c>
      <c r="R2117" s="5">
        <f>Tabella1[[#This Row],[ORA FINE MATTINA]]-Tabella1[[#This Row],[ORA INIZIO MATTINA]]</f>
        <v>6.597222222222221E-2</v>
      </c>
      <c r="S2117" s="4"/>
      <c r="T2117" s="4"/>
      <c r="U2117" s="5">
        <f>Tabella1[[#This Row],[ORA FINE POMERIGGIO]]-Tabella1[[#This Row],[ORA INIZIO POMERIGGIO]]</f>
        <v>0</v>
      </c>
      <c r="V2117" s="5">
        <f>Tabella1[[#This Row],[TOT. TEMPO POMERIGGIO]]+Tabella1[[#This Row],[TOT. TEMPO MATTINA]]</f>
        <v>6.597222222222221E-2</v>
      </c>
      <c r="W2117" s="7">
        <f>((HOUR(Tabella1[[#This Row],[TOT. ORE]])*60)+MINUTE(Tabella1[[#This Row],[TOT. ORE]]))</f>
        <v>95</v>
      </c>
      <c r="Y2117" s="6">
        <f>Tabella1[[#This Row],[TOT. MINUTI]]-Tabella1[[#This Row],[FERMO MACCHINA]]</f>
        <v>95</v>
      </c>
      <c r="Z2117" s="6">
        <f>ROUNDDOWN(Tabella1[[#This Row],[DIFFERENZA EFFETTIVA - SCARTI]]/Tabella1[[#This Row],[TEMPO EFFETTIVO]]*60,0)</f>
        <v>315</v>
      </c>
    </row>
    <row r="2118" spans="1:27" x14ac:dyDescent="0.25">
      <c r="A2118" s="1">
        <v>44855</v>
      </c>
      <c r="B2118">
        <v>1</v>
      </c>
      <c r="C2118" s="6" t="str">
        <f>VLOOKUP(Tabella1[[#This Row],[COD. OPERATORE]],Tabella3[],2,FALSE)</f>
        <v>ROBY</v>
      </c>
      <c r="D2118" t="s">
        <v>56</v>
      </c>
      <c r="E2118" t="s">
        <v>604</v>
      </c>
      <c r="F2118">
        <v>1</v>
      </c>
      <c r="G2118" s="6" t="str">
        <f>VLOOKUP(Tabella1[[#This Row],[COD. MACCHINA]],Tabella35[],2,FALSE)</f>
        <v>TRAPANO A COLONNA</v>
      </c>
      <c r="H2118">
        <v>1782</v>
      </c>
      <c r="I2118">
        <v>1875</v>
      </c>
      <c r="J2118" s="6">
        <f>Tabella1[[#This Row],[ASS. FINALI]]-Tabella1[[#This Row],[ASS.INIZIALI]]</f>
        <v>93</v>
      </c>
      <c r="K2118" t="s">
        <v>20</v>
      </c>
      <c r="M2118" s="6">
        <f>ROUNDDOWN(IF(Tabella1[[#This Row],[DOPPIO OPERATORE '[SI/NO']]]="SI",Tabella1[[#This Row],[DIFFERENZA]]/2,Tabella1[[#This Row],[DIFFERENZA]]),0)</f>
        <v>93</v>
      </c>
      <c r="O2118" s="6">
        <f>Tabella1[[#This Row],[DIFFERENZA EFFETTIVA SE DOPPIO OPERATORE]]-Tabella1[[#This Row],[SCARTI]]</f>
        <v>93</v>
      </c>
      <c r="P2118" s="4">
        <v>0.33333333333333331</v>
      </c>
      <c r="Q2118" s="4">
        <v>0.41666666666666669</v>
      </c>
      <c r="R2118" s="5">
        <f>Tabella1[[#This Row],[ORA FINE MATTINA]]-Tabella1[[#This Row],[ORA INIZIO MATTINA]]</f>
        <v>8.333333333333337E-2</v>
      </c>
      <c r="S2118" s="4"/>
      <c r="T2118" s="4"/>
      <c r="U2118" s="5">
        <f>Tabella1[[#This Row],[ORA FINE POMERIGGIO]]-Tabella1[[#This Row],[ORA INIZIO POMERIGGIO]]</f>
        <v>0</v>
      </c>
      <c r="V2118" s="5">
        <f>Tabella1[[#This Row],[TOT. TEMPO POMERIGGIO]]+Tabella1[[#This Row],[TOT. TEMPO MATTINA]]</f>
        <v>8.333333333333337E-2</v>
      </c>
      <c r="W2118" s="7">
        <f>((HOUR(Tabella1[[#This Row],[TOT. ORE]])*60)+MINUTE(Tabella1[[#This Row],[TOT. ORE]]))</f>
        <v>120</v>
      </c>
      <c r="Y2118" s="6">
        <f>Tabella1[[#This Row],[TOT. MINUTI]]-Tabella1[[#This Row],[FERMO MACCHINA]]</f>
        <v>120</v>
      </c>
      <c r="Z2118" s="6">
        <f>ROUNDDOWN(Tabella1[[#This Row],[DIFFERENZA EFFETTIVA - SCARTI]]/Tabella1[[#This Row],[TEMPO EFFETTIVO]]*60,0)</f>
        <v>46</v>
      </c>
    </row>
    <row r="2119" spans="1:27" x14ac:dyDescent="0.25">
      <c r="A2119" s="1">
        <v>44855</v>
      </c>
      <c r="B2119">
        <v>1</v>
      </c>
      <c r="C2119" s="6" t="str">
        <f>VLOOKUP(Tabella1[[#This Row],[COD. OPERATORE]],Tabella3[],2,FALSE)</f>
        <v>ROBY</v>
      </c>
      <c r="D2119" t="s">
        <v>76</v>
      </c>
      <c r="E2119" t="s">
        <v>596</v>
      </c>
      <c r="F2119" t="s">
        <v>64</v>
      </c>
      <c r="G2119" s="6" t="str">
        <f>VLOOKUP(Tabella1[[#This Row],[COD. MACCHINA]],Tabella35[],2,FALSE)</f>
        <v>MANUALE</v>
      </c>
      <c r="H2119">
        <v>0</v>
      </c>
      <c r="I2119">
        <v>200</v>
      </c>
      <c r="J2119" s="6">
        <f>Tabella1[[#This Row],[ASS. FINALI]]-Tabella1[[#This Row],[ASS.INIZIALI]]</f>
        <v>200</v>
      </c>
      <c r="K2119" t="s">
        <v>20</v>
      </c>
      <c r="M2119" s="6">
        <f>ROUNDDOWN(IF(Tabella1[[#This Row],[DOPPIO OPERATORE '[SI/NO']]]="SI",Tabella1[[#This Row],[DIFFERENZA]]/2,Tabella1[[#This Row],[DIFFERENZA]]),0)</f>
        <v>200</v>
      </c>
      <c r="O2119" s="6">
        <f>Tabella1[[#This Row],[DIFFERENZA EFFETTIVA SE DOPPIO OPERATORE]]-Tabella1[[#This Row],[SCARTI]]</f>
        <v>200</v>
      </c>
      <c r="P2119" s="4">
        <v>0.4201388888888889</v>
      </c>
      <c r="Q2119" s="4">
        <v>0.48958333333333331</v>
      </c>
      <c r="R2119" s="5">
        <f>Tabella1[[#This Row],[ORA FINE MATTINA]]-Tabella1[[#This Row],[ORA INIZIO MATTINA]]</f>
        <v>6.944444444444442E-2</v>
      </c>
      <c r="S2119" s="4"/>
      <c r="T2119" s="4"/>
      <c r="U2119" s="5">
        <f>Tabella1[[#This Row],[ORA FINE POMERIGGIO]]-Tabella1[[#This Row],[ORA INIZIO POMERIGGIO]]</f>
        <v>0</v>
      </c>
      <c r="V2119" s="5">
        <f>Tabella1[[#This Row],[TOT. TEMPO POMERIGGIO]]+Tabella1[[#This Row],[TOT. TEMPO MATTINA]]</f>
        <v>6.944444444444442E-2</v>
      </c>
      <c r="W2119" s="7">
        <f>((HOUR(Tabella1[[#This Row],[TOT. ORE]])*60)+MINUTE(Tabella1[[#This Row],[TOT. ORE]]))</f>
        <v>100</v>
      </c>
      <c r="Y2119" s="6">
        <f>Tabella1[[#This Row],[TOT. MINUTI]]-Tabella1[[#This Row],[FERMO MACCHINA]]</f>
        <v>100</v>
      </c>
      <c r="Z2119" s="6">
        <f>ROUNDDOWN(Tabella1[[#This Row],[DIFFERENZA EFFETTIVA - SCARTI]]/Tabella1[[#This Row],[TEMPO EFFETTIVO]]*60,0)</f>
        <v>120</v>
      </c>
    </row>
    <row r="2120" spans="1:27" x14ac:dyDescent="0.25">
      <c r="A2120" s="1">
        <v>44855</v>
      </c>
      <c r="B2120">
        <v>1</v>
      </c>
      <c r="C2120" s="6" t="str">
        <f>VLOOKUP(Tabella1[[#This Row],[COD. OPERATORE]],Tabella3[],2,FALSE)</f>
        <v>ROBY</v>
      </c>
      <c r="D2120" t="s">
        <v>262</v>
      </c>
      <c r="E2120" t="s">
        <v>69</v>
      </c>
      <c r="F2120">
        <v>7</v>
      </c>
      <c r="G2120" s="6" t="str">
        <f>VLOOKUP(Tabella1[[#This Row],[COD. MACCHINA]],Tabella35[],2,FALSE)</f>
        <v>MSA matr.2316</v>
      </c>
      <c r="H2120">
        <v>2492191</v>
      </c>
      <c r="I2120">
        <v>2492560</v>
      </c>
      <c r="J2120" s="6">
        <f>Tabella1[[#This Row],[ASS. FINALI]]-Tabella1[[#This Row],[ASS.INIZIALI]]</f>
        <v>369</v>
      </c>
      <c r="K2120" t="s">
        <v>20</v>
      </c>
      <c r="M2120" s="6">
        <f>ROUNDDOWN(IF(Tabella1[[#This Row],[DOPPIO OPERATORE '[SI/NO']]]="SI",Tabella1[[#This Row],[DIFFERENZA]]/2,Tabella1[[#This Row],[DIFFERENZA]]),0)</f>
        <v>369</v>
      </c>
      <c r="O2120" s="6">
        <f>Tabella1[[#This Row],[DIFFERENZA EFFETTIVA SE DOPPIO OPERATORE]]-Tabella1[[#This Row],[SCARTI]]</f>
        <v>369</v>
      </c>
      <c r="P2120" s="4">
        <v>0.49305555555555558</v>
      </c>
      <c r="Q2120" s="4">
        <v>0.5</v>
      </c>
      <c r="R2120" s="5">
        <f>Tabella1[[#This Row],[ORA FINE MATTINA]]-Tabella1[[#This Row],[ORA INIZIO MATTINA]]</f>
        <v>6.9444444444444198E-3</v>
      </c>
      <c r="S2120" s="4">
        <v>0.5625</v>
      </c>
      <c r="T2120" s="4">
        <v>0.59722222222222221</v>
      </c>
      <c r="U2120" s="5">
        <f>Tabella1[[#This Row],[ORA FINE POMERIGGIO]]-Tabella1[[#This Row],[ORA INIZIO POMERIGGIO]]</f>
        <v>3.472222222222221E-2</v>
      </c>
      <c r="V2120" s="5">
        <f>Tabella1[[#This Row],[TOT. TEMPO POMERIGGIO]]+Tabella1[[#This Row],[TOT. TEMPO MATTINA]]</f>
        <v>4.166666666666663E-2</v>
      </c>
      <c r="W2120" s="7">
        <f>((HOUR(Tabella1[[#This Row],[TOT. ORE]])*60)+MINUTE(Tabella1[[#This Row],[TOT. ORE]]))</f>
        <v>60</v>
      </c>
      <c r="Y2120" s="6">
        <f>Tabella1[[#This Row],[TOT. MINUTI]]-Tabella1[[#This Row],[FERMO MACCHINA]]</f>
        <v>60</v>
      </c>
      <c r="Z2120" s="6">
        <f>ROUNDDOWN(Tabella1[[#This Row],[DIFFERENZA EFFETTIVA - SCARTI]]/Tabella1[[#This Row],[TEMPO EFFETTIVO]]*60,0)</f>
        <v>369</v>
      </c>
    </row>
    <row r="2121" spans="1:27" x14ac:dyDescent="0.25">
      <c r="A2121" s="1">
        <v>44855</v>
      </c>
      <c r="B2121">
        <v>1</v>
      </c>
      <c r="C2121" s="6" t="str">
        <f>VLOOKUP(Tabella1[[#This Row],[COD. OPERATORE]],Tabella3[],2,FALSE)</f>
        <v>ROBY</v>
      </c>
      <c r="D2121" t="s">
        <v>56</v>
      </c>
      <c r="E2121" t="s">
        <v>608</v>
      </c>
      <c r="F2121" t="s">
        <v>64</v>
      </c>
      <c r="G2121" s="6" t="str">
        <f>VLOOKUP(Tabella1[[#This Row],[COD. MACCHINA]],Tabella35[],2,FALSE)</f>
        <v>MANUALE</v>
      </c>
      <c r="H2121">
        <v>0</v>
      </c>
      <c r="I2121">
        <v>96</v>
      </c>
      <c r="J2121" s="6">
        <f>Tabella1[[#This Row],[ASS. FINALI]]-Tabella1[[#This Row],[ASS.INIZIALI]]</f>
        <v>96</v>
      </c>
      <c r="K2121" t="s">
        <v>20</v>
      </c>
      <c r="M2121" s="6">
        <f>ROUNDDOWN(IF(Tabella1[[#This Row],[DOPPIO OPERATORE '[SI/NO']]]="SI",Tabella1[[#This Row],[DIFFERENZA]]/2,Tabella1[[#This Row],[DIFFERENZA]]),0)</f>
        <v>96</v>
      </c>
      <c r="O2121" s="6">
        <f>Tabella1[[#This Row],[DIFFERENZA EFFETTIVA SE DOPPIO OPERATORE]]-Tabella1[[#This Row],[SCARTI]]</f>
        <v>96</v>
      </c>
      <c r="P2121" s="4">
        <v>0.60069444444444442</v>
      </c>
      <c r="Q2121" s="4">
        <v>0.72916666666666663</v>
      </c>
      <c r="R2121" s="5">
        <f>Tabella1[[#This Row],[ORA FINE MATTINA]]-Tabella1[[#This Row],[ORA INIZIO MATTINA]]</f>
        <v>0.12847222222222221</v>
      </c>
      <c r="S2121" s="4"/>
      <c r="T2121" s="4"/>
      <c r="U2121" s="5">
        <f>Tabella1[[#This Row],[ORA FINE POMERIGGIO]]-Tabella1[[#This Row],[ORA INIZIO POMERIGGIO]]</f>
        <v>0</v>
      </c>
      <c r="V2121" s="5">
        <f>Tabella1[[#This Row],[TOT. TEMPO POMERIGGIO]]+Tabella1[[#This Row],[TOT. TEMPO MATTINA]]</f>
        <v>0.12847222222222221</v>
      </c>
      <c r="W2121" s="7">
        <f>((HOUR(Tabella1[[#This Row],[TOT. ORE]])*60)+MINUTE(Tabella1[[#This Row],[TOT. ORE]]))</f>
        <v>185</v>
      </c>
      <c r="Y2121" s="6">
        <f>Tabella1[[#This Row],[TOT. MINUTI]]-Tabella1[[#This Row],[FERMO MACCHINA]]</f>
        <v>185</v>
      </c>
      <c r="Z2121" s="6">
        <f>ROUNDDOWN(Tabella1[[#This Row],[DIFFERENZA EFFETTIVA - SCARTI]]/Tabella1[[#This Row],[TEMPO EFFETTIVO]]*60,0)</f>
        <v>31</v>
      </c>
    </row>
    <row r="2122" spans="1:27" x14ac:dyDescent="0.25">
      <c r="A2122" s="1">
        <v>44859</v>
      </c>
      <c r="B2122">
        <v>1</v>
      </c>
      <c r="C2122" s="6" t="str">
        <f>VLOOKUP(Tabella1[[#This Row],[COD. OPERATORE]],Tabella3[],2,FALSE)</f>
        <v>ROBY</v>
      </c>
      <c r="D2122" t="s">
        <v>76</v>
      </c>
      <c r="E2122" t="s">
        <v>596</v>
      </c>
      <c r="F2122" t="s">
        <v>64</v>
      </c>
      <c r="G2122" s="6" t="str">
        <f>VLOOKUP(Tabella1[[#This Row],[COD. MACCHINA]],Tabella35[],2,FALSE)</f>
        <v>MANUALE</v>
      </c>
      <c r="H2122">
        <v>0</v>
      </c>
      <c r="I2122">
        <v>200</v>
      </c>
      <c r="J2122" s="6">
        <f>Tabella1[[#This Row],[ASS. FINALI]]-Tabella1[[#This Row],[ASS.INIZIALI]]</f>
        <v>200</v>
      </c>
      <c r="K2122" t="s">
        <v>20</v>
      </c>
      <c r="M2122" s="6">
        <f>ROUNDDOWN(IF(Tabella1[[#This Row],[DOPPIO OPERATORE '[SI/NO']]]="SI",Tabella1[[#This Row],[DIFFERENZA]]/2,Tabella1[[#This Row],[DIFFERENZA]]),0)</f>
        <v>200</v>
      </c>
      <c r="O2122" s="6">
        <f>Tabella1[[#This Row],[DIFFERENZA EFFETTIVA SE DOPPIO OPERATORE]]-Tabella1[[#This Row],[SCARTI]]</f>
        <v>200</v>
      </c>
      <c r="P2122" s="4">
        <v>0.33333333333333331</v>
      </c>
      <c r="Q2122" s="4">
        <v>0.40625</v>
      </c>
      <c r="R2122" s="5">
        <f>Tabella1[[#This Row],[ORA FINE MATTINA]]-Tabella1[[#This Row],[ORA INIZIO MATTINA]]</f>
        <v>7.2916666666666685E-2</v>
      </c>
      <c r="S2122" s="4"/>
      <c r="T2122" s="4"/>
      <c r="U2122" s="5">
        <f>Tabella1[[#This Row],[ORA FINE POMERIGGIO]]-Tabella1[[#This Row],[ORA INIZIO POMERIGGIO]]</f>
        <v>0</v>
      </c>
      <c r="V2122" s="5">
        <f>Tabella1[[#This Row],[TOT. TEMPO POMERIGGIO]]+Tabella1[[#This Row],[TOT. TEMPO MATTINA]]</f>
        <v>7.2916666666666685E-2</v>
      </c>
      <c r="W2122" s="7">
        <f>((HOUR(Tabella1[[#This Row],[TOT. ORE]])*60)+MINUTE(Tabella1[[#This Row],[TOT. ORE]]))</f>
        <v>105</v>
      </c>
      <c r="Y2122" s="6">
        <f>Tabella1[[#This Row],[TOT. MINUTI]]-Tabella1[[#This Row],[FERMO MACCHINA]]</f>
        <v>105</v>
      </c>
      <c r="Z2122" s="6">
        <f>ROUNDDOWN(Tabella1[[#This Row],[DIFFERENZA EFFETTIVA - SCARTI]]/Tabella1[[#This Row],[TEMPO EFFETTIVO]]*60,0)</f>
        <v>114</v>
      </c>
    </row>
    <row r="2123" spans="1:27" x14ac:dyDescent="0.25">
      <c r="A2123" s="1">
        <v>44859</v>
      </c>
      <c r="B2123">
        <v>1</v>
      </c>
      <c r="C2123" s="6" t="str">
        <f>VLOOKUP(Tabella1[[#This Row],[COD. OPERATORE]],Tabella3[],2,FALSE)</f>
        <v>ROBY</v>
      </c>
      <c r="D2123" t="s">
        <v>56</v>
      </c>
      <c r="E2123" t="s">
        <v>261</v>
      </c>
      <c r="F2123" t="s">
        <v>64</v>
      </c>
      <c r="G2123" s="6" t="str">
        <f>VLOOKUP(Tabella1[[#This Row],[COD. MACCHINA]],Tabella35[],2,FALSE)</f>
        <v>MANUALE</v>
      </c>
      <c r="H2123">
        <v>0</v>
      </c>
      <c r="I2123">
        <v>1550</v>
      </c>
      <c r="J2123" s="6">
        <f>Tabella1[[#This Row],[ASS. FINALI]]-Tabella1[[#This Row],[ASS.INIZIALI]]</f>
        <v>1550</v>
      </c>
      <c r="K2123" t="s">
        <v>20</v>
      </c>
      <c r="M2123" s="6">
        <f>ROUNDDOWN(IF(Tabella1[[#This Row],[DOPPIO OPERATORE '[SI/NO']]]="SI",Tabella1[[#This Row],[DIFFERENZA]]/2,Tabella1[[#This Row],[DIFFERENZA]]),0)</f>
        <v>1550</v>
      </c>
      <c r="O2123" s="6">
        <f>Tabella1[[#This Row],[DIFFERENZA EFFETTIVA SE DOPPIO OPERATORE]]-Tabella1[[#This Row],[SCARTI]]</f>
        <v>1550</v>
      </c>
      <c r="P2123" s="4">
        <v>0.67708333333333337</v>
      </c>
      <c r="Q2123" s="4">
        <v>0.72916666666666663</v>
      </c>
      <c r="R2123" s="5">
        <f>Tabella1[[#This Row],[ORA FINE MATTINA]]-Tabella1[[#This Row],[ORA INIZIO MATTINA]]</f>
        <v>5.2083333333333259E-2</v>
      </c>
      <c r="S2123" s="4"/>
      <c r="T2123" s="4"/>
      <c r="U2123" s="5">
        <f>Tabella1[[#This Row],[ORA FINE POMERIGGIO]]-Tabella1[[#This Row],[ORA INIZIO POMERIGGIO]]</f>
        <v>0</v>
      </c>
      <c r="V2123" s="5">
        <f>Tabella1[[#This Row],[TOT. TEMPO POMERIGGIO]]+Tabella1[[#This Row],[TOT. TEMPO MATTINA]]</f>
        <v>5.2083333333333259E-2</v>
      </c>
      <c r="W2123" s="7">
        <f>((HOUR(Tabella1[[#This Row],[TOT. ORE]])*60)+MINUTE(Tabella1[[#This Row],[TOT. ORE]]))</f>
        <v>75</v>
      </c>
      <c r="Y2123" s="6">
        <f>Tabella1[[#This Row],[TOT. MINUTI]]-Tabella1[[#This Row],[FERMO MACCHINA]]</f>
        <v>75</v>
      </c>
      <c r="Z2123" s="6">
        <f>ROUNDDOWN(Tabella1[[#This Row],[DIFFERENZA EFFETTIVA - SCARTI]]/Tabella1[[#This Row],[TEMPO EFFETTIVO]]*60,0)</f>
        <v>1240</v>
      </c>
    </row>
    <row r="2124" spans="1:27" x14ac:dyDescent="0.25">
      <c r="A2124" s="1">
        <v>44860</v>
      </c>
      <c r="B2124">
        <v>1</v>
      </c>
      <c r="C2124" s="6" t="str">
        <f>VLOOKUP(Tabella1[[#This Row],[COD. OPERATORE]],Tabella3[],2,FALSE)</f>
        <v>ROBY</v>
      </c>
      <c r="D2124" t="s">
        <v>56</v>
      </c>
      <c r="E2124" t="s">
        <v>324</v>
      </c>
      <c r="F2124" t="s">
        <v>64</v>
      </c>
      <c r="G2124" s="6" t="str">
        <f>VLOOKUP(Tabella1[[#This Row],[COD. MACCHINA]],Tabella35[],2,FALSE)</f>
        <v>MANUALE</v>
      </c>
      <c r="H2124">
        <v>1550</v>
      </c>
      <c r="I2124">
        <v>2530</v>
      </c>
      <c r="J2124" s="6">
        <f>Tabella1[[#This Row],[ASS. FINALI]]-Tabella1[[#This Row],[ASS.INIZIALI]]</f>
        <v>980</v>
      </c>
      <c r="K2124" t="s">
        <v>20</v>
      </c>
      <c r="M2124" s="6">
        <f>ROUNDDOWN(IF(Tabella1[[#This Row],[DOPPIO OPERATORE '[SI/NO']]]="SI",Tabella1[[#This Row],[DIFFERENZA]]/2,Tabella1[[#This Row],[DIFFERENZA]]),0)</f>
        <v>980</v>
      </c>
      <c r="O2124" s="6">
        <f>Tabella1[[#This Row],[DIFFERENZA EFFETTIVA SE DOPPIO OPERATORE]]-Tabella1[[#This Row],[SCARTI]]</f>
        <v>980</v>
      </c>
      <c r="P2124" s="4">
        <v>0.33333333333333331</v>
      </c>
      <c r="Q2124" s="4">
        <v>0.5</v>
      </c>
      <c r="R2124" s="5">
        <f>Tabella1[[#This Row],[ORA FINE MATTINA]]-Tabella1[[#This Row],[ORA INIZIO MATTINA]]</f>
        <v>0.16666666666666669</v>
      </c>
      <c r="S2124" s="4">
        <v>0.5625</v>
      </c>
      <c r="T2124" s="4">
        <v>0.58680555555555558</v>
      </c>
      <c r="U2124" s="5">
        <f>Tabella1[[#This Row],[ORA FINE POMERIGGIO]]-Tabella1[[#This Row],[ORA INIZIO POMERIGGIO]]</f>
        <v>2.430555555555558E-2</v>
      </c>
      <c r="V2124" s="5">
        <f>Tabella1[[#This Row],[TOT. TEMPO POMERIGGIO]]+Tabella1[[#This Row],[TOT. TEMPO MATTINA]]</f>
        <v>0.19097222222222227</v>
      </c>
      <c r="W2124" s="7">
        <f>((HOUR(Tabella1[[#This Row],[TOT. ORE]])*60)+MINUTE(Tabella1[[#This Row],[TOT. ORE]]))</f>
        <v>275</v>
      </c>
      <c r="Y2124" s="6">
        <f>Tabella1[[#This Row],[TOT. MINUTI]]-Tabella1[[#This Row],[FERMO MACCHINA]]</f>
        <v>275</v>
      </c>
      <c r="Z2124" s="6">
        <f>ROUNDDOWN(Tabella1[[#This Row],[DIFFERENZA EFFETTIVA - SCARTI]]/Tabella1[[#This Row],[TEMPO EFFETTIVO]]*60,0)</f>
        <v>213</v>
      </c>
    </row>
    <row r="2125" spans="1:27" x14ac:dyDescent="0.25">
      <c r="A2125" s="1">
        <v>44891</v>
      </c>
      <c r="B2125">
        <v>1</v>
      </c>
      <c r="C2125" s="6" t="str">
        <f>VLOOKUP(Tabella1[[#This Row],[COD. OPERATORE]],Tabella3[],2,FALSE)</f>
        <v>ROBY</v>
      </c>
      <c r="D2125" t="s">
        <v>198</v>
      </c>
      <c r="E2125" t="s">
        <v>610</v>
      </c>
      <c r="F2125">
        <v>13</v>
      </c>
      <c r="G2125" s="6" t="str">
        <f>VLOOKUP(Tabella1[[#This Row],[COD. MACCHINA]],Tabella35[],2,FALSE)</f>
        <v>MACHINA A CALDO</v>
      </c>
      <c r="H2125">
        <v>28</v>
      </c>
      <c r="I2125">
        <v>150</v>
      </c>
      <c r="J2125" s="6">
        <f>Tabella1[[#This Row],[ASS. FINALI]]-Tabella1[[#This Row],[ASS.INIZIALI]]</f>
        <v>122</v>
      </c>
      <c r="K2125" t="s">
        <v>20</v>
      </c>
      <c r="M2125" s="6">
        <f>ROUNDDOWN(IF(Tabella1[[#This Row],[DOPPIO OPERATORE '[SI/NO']]]="SI",Tabella1[[#This Row],[DIFFERENZA]]/2,Tabella1[[#This Row],[DIFFERENZA]]),0)</f>
        <v>122</v>
      </c>
      <c r="O2125" s="6">
        <f>Tabella1[[#This Row],[DIFFERENZA EFFETTIVA SE DOPPIO OPERATORE]]-Tabella1[[#This Row],[SCARTI]]</f>
        <v>122</v>
      </c>
      <c r="P2125" s="4">
        <v>0.59375</v>
      </c>
      <c r="Q2125" s="4">
        <v>0.72916666666666663</v>
      </c>
      <c r="R2125" s="5">
        <f>Tabella1[[#This Row],[ORA FINE MATTINA]]-Tabella1[[#This Row],[ORA INIZIO MATTINA]]</f>
        <v>0.13541666666666663</v>
      </c>
      <c r="S2125" s="4"/>
      <c r="T2125" s="4"/>
      <c r="U2125" s="5">
        <f>Tabella1[[#This Row],[ORA FINE POMERIGGIO]]-Tabella1[[#This Row],[ORA INIZIO POMERIGGIO]]</f>
        <v>0</v>
      </c>
      <c r="V2125" s="5">
        <f>Tabella1[[#This Row],[TOT. TEMPO POMERIGGIO]]+Tabella1[[#This Row],[TOT. TEMPO MATTINA]]</f>
        <v>0.13541666666666663</v>
      </c>
      <c r="W2125" s="7">
        <f>((HOUR(Tabella1[[#This Row],[TOT. ORE]])*60)+MINUTE(Tabella1[[#This Row],[TOT. ORE]]))</f>
        <v>195</v>
      </c>
      <c r="Y2125" s="6">
        <f>Tabella1[[#This Row],[TOT. MINUTI]]-Tabella1[[#This Row],[FERMO MACCHINA]]</f>
        <v>195</v>
      </c>
      <c r="Z2125" s="6">
        <f>ROUNDDOWN(Tabella1[[#This Row],[DIFFERENZA EFFETTIVA - SCARTI]]/Tabella1[[#This Row],[TEMPO EFFETTIVO]]*60,0)</f>
        <v>37</v>
      </c>
    </row>
    <row r="2126" spans="1:27" x14ac:dyDescent="0.25">
      <c r="A2126" s="1">
        <v>44860</v>
      </c>
      <c r="B2126">
        <v>2</v>
      </c>
      <c r="C2126" s="6" t="str">
        <f>VLOOKUP(Tabella1[[#This Row],[COD. OPERATORE]],Tabella3[],2,FALSE)</f>
        <v>DAVIDE</v>
      </c>
      <c r="D2126" t="s">
        <v>56</v>
      </c>
      <c r="E2126" t="s">
        <v>261</v>
      </c>
      <c r="F2126">
        <v>12</v>
      </c>
      <c r="G2126" s="6" t="str">
        <f>VLOOKUP(Tabella1[[#This Row],[COD. MACCHINA]],Tabella35[],2,FALSE)</f>
        <v>FRESA matr.550/6</v>
      </c>
      <c r="H2126">
        <v>2530</v>
      </c>
      <c r="I2126">
        <v>4500</v>
      </c>
      <c r="J2126" s="6">
        <f>Tabella1[[#This Row],[ASS. FINALI]]-Tabella1[[#This Row],[ASS.INIZIALI]]</f>
        <v>1970</v>
      </c>
      <c r="K2126" t="s">
        <v>20</v>
      </c>
      <c r="M2126" s="6">
        <f>ROUNDDOWN(IF(Tabella1[[#This Row],[DOPPIO OPERATORE '[SI/NO']]]="SI",Tabella1[[#This Row],[DIFFERENZA]]/2,Tabella1[[#This Row],[DIFFERENZA]]),0)</f>
        <v>1970</v>
      </c>
      <c r="O2126" s="6">
        <f>Tabella1[[#This Row],[DIFFERENZA EFFETTIVA SE DOPPIO OPERATORE]]-Tabella1[[#This Row],[SCARTI]]</f>
        <v>1970</v>
      </c>
      <c r="P2126" s="4">
        <v>0.33333333333333331</v>
      </c>
      <c r="Q2126" s="4">
        <v>0.5</v>
      </c>
      <c r="R2126" s="5">
        <f>Tabella1[[#This Row],[ORA FINE MATTINA]]-Tabella1[[#This Row],[ORA INIZIO MATTINA]]</f>
        <v>0.16666666666666669</v>
      </c>
      <c r="S2126" s="4"/>
      <c r="T2126" s="4"/>
      <c r="U2126" s="5">
        <f>Tabella1[[#This Row],[ORA FINE POMERIGGIO]]-Tabella1[[#This Row],[ORA INIZIO POMERIGGIO]]</f>
        <v>0</v>
      </c>
      <c r="V2126" s="5">
        <f>Tabella1[[#This Row],[TOT. TEMPO POMERIGGIO]]+Tabella1[[#This Row],[TOT. TEMPO MATTINA]]</f>
        <v>0.16666666666666669</v>
      </c>
      <c r="W2126" s="7">
        <f>((HOUR(Tabella1[[#This Row],[TOT. ORE]])*60)+MINUTE(Tabella1[[#This Row],[TOT. ORE]]))</f>
        <v>240</v>
      </c>
      <c r="Y2126" s="6">
        <f>Tabella1[[#This Row],[TOT. MINUTI]]-Tabella1[[#This Row],[FERMO MACCHINA]]</f>
        <v>240</v>
      </c>
      <c r="Z2126" s="6">
        <f>ROUNDDOWN(Tabella1[[#This Row],[DIFFERENZA EFFETTIVA - SCARTI]]/Tabella1[[#This Row],[TEMPO EFFETTIVO]]*60,0)</f>
        <v>492</v>
      </c>
    </row>
    <row r="2127" spans="1:27" x14ac:dyDescent="0.25">
      <c r="A2127" s="1">
        <v>44860</v>
      </c>
      <c r="B2127">
        <v>2</v>
      </c>
      <c r="C2127" s="6" t="str">
        <f>VLOOKUP(Tabella1[[#This Row],[COD. OPERATORE]],Tabella3[],2,FALSE)</f>
        <v>DAVIDE</v>
      </c>
      <c r="D2127" t="s">
        <v>56</v>
      </c>
      <c r="E2127" t="s">
        <v>261</v>
      </c>
      <c r="F2127">
        <v>12</v>
      </c>
      <c r="G2127" s="6" t="str">
        <f>VLOOKUP(Tabella1[[#This Row],[COD. MACCHINA]],Tabella35[],2,FALSE)</f>
        <v>FRESA matr.550/6</v>
      </c>
      <c r="H2127">
        <v>4500</v>
      </c>
      <c r="I2127">
        <v>6000</v>
      </c>
      <c r="J2127" s="6">
        <f>Tabella1[[#This Row],[ASS. FINALI]]-Tabella1[[#This Row],[ASS.INIZIALI]]</f>
        <v>1500</v>
      </c>
      <c r="K2127" t="s">
        <v>20</v>
      </c>
      <c r="M2127" s="6">
        <f>ROUNDDOWN(IF(Tabella1[[#This Row],[DOPPIO OPERATORE '[SI/NO']]]="SI",Tabella1[[#This Row],[DIFFERENZA]]/2,Tabella1[[#This Row],[DIFFERENZA]]),0)</f>
        <v>1500</v>
      </c>
      <c r="O2127" s="6">
        <f>Tabella1[[#This Row],[DIFFERENZA EFFETTIVA SE DOPPIO OPERATORE]]-Tabella1[[#This Row],[SCARTI]]</f>
        <v>1500</v>
      </c>
      <c r="P2127" s="4">
        <v>0.58333333333333337</v>
      </c>
      <c r="Q2127" s="4">
        <v>0.72916666666666663</v>
      </c>
      <c r="R2127" s="5">
        <f>Tabella1[[#This Row],[ORA FINE MATTINA]]-Tabella1[[#This Row],[ORA INIZIO MATTINA]]</f>
        <v>0.14583333333333326</v>
      </c>
      <c r="S2127" s="4"/>
      <c r="T2127" s="4"/>
      <c r="U2127" s="5">
        <f>Tabella1[[#This Row],[ORA FINE POMERIGGIO]]-Tabella1[[#This Row],[ORA INIZIO POMERIGGIO]]</f>
        <v>0</v>
      </c>
      <c r="V2127" s="5">
        <f>Tabella1[[#This Row],[TOT. TEMPO POMERIGGIO]]+Tabella1[[#This Row],[TOT. TEMPO MATTINA]]</f>
        <v>0.14583333333333326</v>
      </c>
      <c r="W2127" s="7">
        <f>((HOUR(Tabella1[[#This Row],[TOT. ORE]])*60)+MINUTE(Tabella1[[#This Row],[TOT. ORE]]))</f>
        <v>210</v>
      </c>
      <c r="Y2127" s="6">
        <f>Tabella1[[#This Row],[TOT. MINUTI]]-Tabella1[[#This Row],[FERMO MACCHINA]]</f>
        <v>210</v>
      </c>
      <c r="Z2127" s="6">
        <f>ROUNDDOWN(Tabella1[[#This Row],[DIFFERENZA EFFETTIVA - SCARTI]]/Tabella1[[#This Row],[TEMPO EFFETTIVO]]*60,0)</f>
        <v>428</v>
      </c>
    </row>
    <row r="2128" spans="1:27" x14ac:dyDescent="0.25">
      <c r="A2128" s="1">
        <v>44860</v>
      </c>
      <c r="B2128">
        <v>2</v>
      </c>
      <c r="C2128" s="6" t="str">
        <f>VLOOKUP(Tabella1[[#This Row],[COD. OPERATORE]],Tabella3[],2,FALSE)</f>
        <v>DAVIDE</v>
      </c>
      <c r="D2128" t="s">
        <v>56</v>
      </c>
      <c r="E2128" t="s">
        <v>95</v>
      </c>
      <c r="F2128" t="s">
        <v>64</v>
      </c>
      <c r="G2128" s="6" t="str">
        <f>VLOOKUP(Tabella1[[#This Row],[COD. MACCHINA]],Tabella35[],2,FALSE)</f>
        <v>MANUALE</v>
      </c>
      <c r="H2128">
        <v>1000</v>
      </c>
      <c r="I2128">
        <v>1057</v>
      </c>
      <c r="J2128" s="6">
        <f>Tabella1[[#This Row],[ASS. FINALI]]-Tabella1[[#This Row],[ASS.INIZIALI]]</f>
        <v>57</v>
      </c>
      <c r="K2128" t="s">
        <v>20</v>
      </c>
      <c r="M2128" s="6">
        <f>ROUNDDOWN(IF(Tabella1[[#This Row],[DOPPIO OPERATORE '[SI/NO']]]="SI",Tabella1[[#This Row],[DIFFERENZA]]/2,Tabella1[[#This Row],[DIFFERENZA]]),0)</f>
        <v>57</v>
      </c>
      <c r="O2128" s="6">
        <f>Tabella1[[#This Row],[DIFFERENZA EFFETTIVA SE DOPPIO OPERATORE]]-Tabella1[[#This Row],[SCARTI]]</f>
        <v>57</v>
      </c>
      <c r="P2128" s="4">
        <v>0.72916666666666663</v>
      </c>
      <c r="Q2128" s="4">
        <v>0.75</v>
      </c>
      <c r="R2128" s="5">
        <f>Tabella1[[#This Row],[ORA FINE MATTINA]]-Tabella1[[#This Row],[ORA INIZIO MATTINA]]</f>
        <v>2.083333333333337E-2</v>
      </c>
      <c r="S2128" s="4"/>
      <c r="T2128" s="4"/>
      <c r="U2128" s="5">
        <f>Tabella1[[#This Row],[ORA FINE POMERIGGIO]]-Tabella1[[#This Row],[ORA INIZIO POMERIGGIO]]</f>
        <v>0</v>
      </c>
      <c r="V2128" s="5">
        <f>Tabella1[[#This Row],[TOT. TEMPO POMERIGGIO]]+Tabella1[[#This Row],[TOT. TEMPO MATTINA]]</f>
        <v>2.083333333333337E-2</v>
      </c>
      <c r="W2128" s="7">
        <f>((HOUR(Tabella1[[#This Row],[TOT. ORE]])*60)+MINUTE(Tabella1[[#This Row],[TOT. ORE]]))</f>
        <v>30</v>
      </c>
      <c r="Y2128" s="6">
        <f>Tabella1[[#This Row],[TOT. MINUTI]]-Tabella1[[#This Row],[FERMO MACCHINA]]</f>
        <v>30</v>
      </c>
      <c r="Z2128" s="6">
        <f>ROUNDDOWN(Tabella1[[#This Row],[DIFFERENZA EFFETTIVA - SCARTI]]/Tabella1[[#This Row],[TEMPO EFFETTIVO]]*60,0)</f>
        <v>114</v>
      </c>
    </row>
    <row r="2129" spans="1:27" x14ac:dyDescent="0.25">
      <c r="A2129" s="1">
        <v>44861</v>
      </c>
      <c r="B2129">
        <v>2</v>
      </c>
      <c r="C2129" s="6" t="str">
        <f>VLOOKUP(Tabella1[[#This Row],[COD. OPERATORE]],Tabella3[],2,FALSE)</f>
        <v>DAVIDE</v>
      </c>
      <c r="D2129" t="s">
        <v>56</v>
      </c>
      <c r="E2129" t="s">
        <v>611</v>
      </c>
      <c r="F2129">
        <v>12</v>
      </c>
      <c r="G2129" s="6" t="str">
        <f>VLOOKUP(Tabella1[[#This Row],[COD. MACCHINA]],Tabella35[],2,FALSE)</f>
        <v>FRESA matr.550/6</v>
      </c>
      <c r="H2129">
        <v>0</v>
      </c>
      <c r="I2129">
        <v>270</v>
      </c>
      <c r="J2129" s="6">
        <f>Tabella1[[#This Row],[ASS. FINALI]]-Tabella1[[#This Row],[ASS.INIZIALI]]</f>
        <v>270</v>
      </c>
      <c r="K2129" t="s">
        <v>20</v>
      </c>
      <c r="M2129" s="6">
        <f>ROUNDDOWN(IF(Tabella1[[#This Row],[DOPPIO OPERATORE '[SI/NO']]]="SI",Tabella1[[#This Row],[DIFFERENZA]]/2,Tabella1[[#This Row],[DIFFERENZA]]),0)</f>
        <v>270</v>
      </c>
      <c r="O2129" s="6">
        <f>Tabella1[[#This Row],[DIFFERENZA EFFETTIVA SE DOPPIO OPERATORE]]-Tabella1[[#This Row],[SCARTI]]</f>
        <v>270</v>
      </c>
      <c r="P2129" s="4">
        <v>0.33333333333333331</v>
      </c>
      <c r="Q2129" s="4">
        <v>0.4375</v>
      </c>
      <c r="R2129" s="5">
        <f>Tabella1[[#This Row],[ORA FINE MATTINA]]-Tabella1[[#This Row],[ORA INIZIO MATTINA]]</f>
        <v>0.10416666666666669</v>
      </c>
      <c r="S2129" s="4"/>
      <c r="T2129" s="4"/>
      <c r="U2129" s="5">
        <f>Tabella1[[#This Row],[ORA FINE POMERIGGIO]]-Tabella1[[#This Row],[ORA INIZIO POMERIGGIO]]</f>
        <v>0</v>
      </c>
      <c r="V2129" s="5">
        <f>Tabella1[[#This Row],[TOT. TEMPO POMERIGGIO]]+Tabella1[[#This Row],[TOT. TEMPO MATTINA]]</f>
        <v>0.10416666666666669</v>
      </c>
      <c r="W2129" s="7">
        <f>((HOUR(Tabella1[[#This Row],[TOT. ORE]])*60)+MINUTE(Tabella1[[#This Row],[TOT. ORE]]))</f>
        <v>150</v>
      </c>
      <c r="Y2129" s="6">
        <f>Tabella1[[#This Row],[TOT. MINUTI]]-Tabella1[[#This Row],[FERMO MACCHINA]]</f>
        <v>150</v>
      </c>
      <c r="Z2129" s="6">
        <f>ROUNDDOWN(Tabella1[[#This Row],[DIFFERENZA EFFETTIVA - SCARTI]]/Tabella1[[#This Row],[TEMPO EFFETTIVO]]*60,0)</f>
        <v>108</v>
      </c>
    </row>
    <row r="2130" spans="1:27" x14ac:dyDescent="0.25">
      <c r="A2130" s="1">
        <v>44861</v>
      </c>
      <c r="B2130">
        <v>2</v>
      </c>
      <c r="C2130" s="6" t="str">
        <f>VLOOKUP(Tabella1[[#This Row],[COD. OPERATORE]],Tabella3[],2,FALSE)</f>
        <v>DAVIDE</v>
      </c>
      <c r="D2130" t="s">
        <v>56</v>
      </c>
      <c r="E2130" t="s">
        <v>612</v>
      </c>
      <c r="F2130" t="s">
        <v>64</v>
      </c>
      <c r="G2130" s="6" t="str">
        <f>VLOOKUP(Tabella1[[#This Row],[COD. MACCHINA]],Tabella35[],2,FALSE)</f>
        <v>MANUALE</v>
      </c>
      <c r="H2130">
        <v>0</v>
      </c>
      <c r="I2130">
        <v>33</v>
      </c>
      <c r="J2130" s="6">
        <f>Tabella1[[#This Row],[ASS. FINALI]]-Tabella1[[#This Row],[ASS.INIZIALI]]</f>
        <v>33</v>
      </c>
      <c r="K2130" t="s">
        <v>20</v>
      </c>
      <c r="M2130" s="6">
        <f>ROUNDDOWN(IF(Tabella1[[#This Row],[DOPPIO OPERATORE '[SI/NO']]]="SI",Tabella1[[#This Row],[DIFFERENZA]]/2,Tabella1[[#This Row],[DIFFERENZA]]),0)</f>
        <v>33</v>
      </c>
      <c r="O2130" s="6">
        <f>Tabella1[[#This Row],[DIFFERENZA EFFETTIVA SE DOPPIO OPERATORE]]-Tabella1[[#This Row],[SCARTI]]</f>
        <v>33</v>
      </c>
      <c r="P2130" s="4">
        <v>0.44444444444444442</v>
      </c>
      <c r="Q2130" s="4">
        <v>0.5</v>
      </c>
      <c r="R2130" s="5">
        <f>Tabella1[[#This Row],[ORA FINE MATTINA]]-Tabella1[[#This Row],[ORA INIZIO MATTINA]]</f>
        <v>5.555555555555558E-2</v>
      </c>
      <c r="S2130" s="4"/>
      <c r="T2130" s="4"/>
      <c r="U2130" s="5">
        <f>Tabella1[[#This Row],[ORA FINE POMERIGGIO]]-Tabella1[[#This Row],[ORA INIZIO POMERIGGIO]]</f>
        <v>0</v>
      </c>
      <c r="V2130" s="5">
        <f>Tabella1[[#This Row],[TOT. TEMPO POMERIGGIO]]+Tabella1[[#This Row],[TOT. TEMPO MATTINA]]</f>
        <v>5.555555555555558E-2</v>
      </c>
      <c r="W2130" s="7">
        <f>((HOUR(Tabella1[[#This Row],[TOT. ORE]])*60)+MINUTE(Tabella1[[#This Row],[TOT. ORE]]))</f>
        <v>80</v>
      </c>
      <c r="Y2130" s="6">
        <f>Tabella1[[#This Row],[TOT. MINUTI]]-Tabella1[[#This Row],[FERMO MACCHINA]]</f>
        <v>80</v>
      </c>
      <c r="Z2130" s="6">
        <f>ROUNDDOWN(Tabella1[[#This Row],[DIFFERENZA EFFETTIVA - SCARTI]]/Tabella1[[#This Row],[TEMPO EFFETTIVO]]*60,0)</f>
        <v>24</v>
      </c>
    </row>
    <row r="2131" spans="1:27" x14ac:dyDescent="0.25">
      <c r="A2131" s="1">
        <v>44861</v>
      </c>
      <c r="B2131">
        <v>2</v>
      </c>
      <c r="C2131" s="6" t="str">
        <f>VLOOKUP(Tabella1[[#This Row],[COD. OPERATORE]],Tabella3[],2,FALSE)</f>
        <v>DAVIDE</v>
      </c>
      <c r="D2131" t="s">
        <v>56</v>
      </c>
      <c r="E2131" t="s">
        <v>612</v>
      </c>
      <c r="F2131" t="s">
        <v>64</v>
      </c>
      <c r="G2131" s="6" t="str">
        <f>VLOOKUP(Tabella1[[#This Row],[COD. MACCHINA]],Tabella35[],2,FALSE)</f>
        <v>MANUALE</v>
      </c>
      <c r="H2131">
        <v>22</v>
      </c>
      <c r="I2131">
        <v>30</v>
      </c>
      <c r="J2131" s="6">
        <f>Tabella1[[#This Row],[ASS. FINALI]]-Tabella1[[#This Row],[ASS.INIZIALI]]</f>
        <v>8</v>
      </c>
      <c r="K2131" t="s">
        <v>20</v>
      </c>
      <c r="M2131" s="6">
        <f>ROUNDDOWN(IF(Tabella1[[#This Row],[DOPPIO OPERATORE '[SI/NO']]]="SI",Tabella1[[#This Row],[DIFFERENZA]]/2,Tabella1[[#This Row],[DIFFERENZA]]),0)</f>
        <v>8</v>
      </c>
      <c r="O2131" s="6">
        <f>Tabella1[[#This Row],[DIFFERENZA EFFETTIVA SE DOPPIO OPERATORE]]-Tabella1[[#This Row],[SCARTI]]</f>
        <v>8</v>
      </c>
      <c r="P2131" s="4">
        <v>0.58333333333333337</v>
      </c>
      <c r="Q2131" s="4">
        <v>0.61111111111111105</v>
      </c>
      <c r="R2131" s="5">
        <f>Tabella1[[#This Row],[ORA FINE MATTINA]]-Tabella1[[#This Row],[ORA INIZIO MATTINA]]</f>
        <v>2.7777777777777679E-2</v>
      </c>
      <c r="S2131" s="4"/>
      <c r="T2131" s="4"/>
      <c r="U2131" s="5">
        <f>Tabella1[[#This Row],[ORA FINE POMERIGGIO]]-Tabella1[[#This Row],[ORA INIZIO POMERIGGIO]]</f>
        <v>0</v>
      </c>
      <c r="V2131" s="5">
        <f>Tabella1[[#This Row],[TOT. TEMPO POMERIGGIO]]+Tabella1[[#This Row],[TOT. TEMPO MATTINA]]</f>
        <v>2.7777777777777679E-2</v>
      </c>
      <c r="W2131" s="7">
        <f>((HOUR(Tabella1[[#This Row],[TOT. ORE]])*60)+MINUTE(Tabella1[[#This Row],[TOT. ORE]]))</f>
        <v>40</v>
      </c>
      <c r="Y2131" s="6">
        <f>Tabella1[[#This Row],[TOT. MINUTI]]-Tabella1[[#This Row],[FERMO MACCHINA]]</f>
        <v>40</v>
      </c>
      <c r="Z2131" s="6">
        <f>ROUNDDOWN(Tabella1[[#This Row],[DIFFERENZA EFFETTIVA - SCARTI]]/Tabella1[[#This Row],[TEMPO EFFETTIVO]]*60,0)</f>
        <v>12</v>
      </c>
    </row>
    <row r="2132" spans="1:27" x14ac:dyDescent="0.25">
      <c r="A2132" s="1">
        <v>44861</v>
      </c>
      <c r="B2132">
        <v>2</v>
      </c>
      <c r="C2132" s="6" t="str">
        <f>VLOOKUP(Tabella1[[#This Row],[COD. OPERATORE]],Tabella3[],2,FALSE)</f>
        <v>DAVIDE</v>
      </c>
      <c r="D2132" t="s">
        <v>56</v>
      </c>
      <c r="E2132" t="s">
        <v>172</v>
      </c>
      <c r="F2132" t="s">
        <v>64</v>
      </c>
      <c r="G2132" s="6" t="str">
        <f>VLOOKUP(Tabella1[[#This Row],[COD. MACCHINA]],Tabella35[],2,FALSE)</f>
        <v>MANUALE</v>
      </c>
      <c r="H2132">
        <v>0</v>
      </c>
      <c r="I2132">
        <v>225</v>
      </c>
      <c r="J2132" s="6">
        <f>Tabella1[[#This Row],[ASS. FINALI]]-Tabella1[[#This Row],[ASS.INIZIALI]]</f>
        <v>225</v>
      </c>
      <c r="K2132" t="s">
        <v>20</v>
      </c>
      <c r="M2132" s="6">
        <f>ROUNDDOWN(IF(Tabella1[[#This Row],[DOPPIO OPERATORE '[SI/NO']]]="SI",Tabella1[[#This Row],[DIFFERENZA]]/2,Tabella1[[#This Row],[DIFFERENZA]]),0)</f>
        <v>225</v>
      </c>
      <c r="O2132" s="6">
        <f>Tabella1[[#This Row],[DIFFERENZA EFFETTIVA SE DOPPIO OPERATORE]]-Tabella1[[#This Row],[SCARTI]]</f>
        <v>225</v>
      </c>
      <c r="P2132" s="4">
        <v>0.65625</v>
      </c>
      <c r="Q2132" s="4">
        <v>0.75</v>
      </c>
      <c r="R2132" s="5">
        <f>Tabella1[[#This Row],[ORA FINE MATTINA]]-Tabella1[[#This Row],[ORA INIZIO MATTINA]]</f>
        <v>9.375E-2</v>
      </c>
      <c r="S2132" s="4"/>
      <c r="T2132" s="4"/>
      <c r="U2132" s="5">
        <f>Tabella1[[#This Row],[ORA FINE POMERIGGIO]]-Tabella1[[#This Row],[ORA INIZIO POMERIGGIO]]</f>
        <v>0</v>
      </c>
      <c r="V2132" s="5">
        <f>Tabella1[[#This Row],[TOT. TEMPO POMERIGGIO]]+Tabella1[[#This Row],[TOT. TEMPO MATTINA]]</f>
        <v>9.375E-2</v>
      </c>
      <c r="W2132" s="7">
        <f>((HOUR(Tabella1[[#This Row],[TOT. ORE]])*60)+MINUTE(Tabella1[[#This Row],[TOT. ORE]]))</f>
        <v>135</v>
      </c>
      <c r="Y2132" s="6">
        <f>Tabella1[[#This Row],[TOT. MINUTI]]-Tabella1[[#This Row],[FERMO MACCHINA]]</f>
        <v>135</v>
      </c>
      <c r="Z2132" s="6">
        <f>ROUNDDOWN(Tabella1[[#This Row],[DIFFERENZA EFFETTIVA - SCARTI]]/Tabella1[[#This Row],[TEMPO EFFETTIVO]]*60,0)</f>
        <v>100</v>
      </c>
    </row>
    <row r="2133" spans="1:27" x14ac:dyDescent="0.25">
      <c r="A2133" s="1">
        <v>44862</v>
      </c>
      <c r="B2133">
        <v>2</v>
      </c>
      <c r="C2133" s="6" t="str">
        <f>VLOOKUP(Tabella1[[#This Row],[COD. OPERATORE]],Tabella3[],2,FALSE)</f>
        <v>DAVIDE</v>
      </c>
      <c r="D2133" t="s">
        <v>56</v>
      </c>
      <c r="E2133" t="s">
        <v>172</v>
      </c>
      <c r="F2133" t="s">
        <v>64</v>
      </c>
      <c r="G2133" s="6" t="str">
        <f>VLOOKUP(Tabella1[[#This Row],[COD. MACCHINA]],Tabella35[],2,FALSE)</f>
        <v>MANUALE</v>
      </c>
      <c r="H2133">
        <v>225</v>
      </c>
      <c r="I2133">
        <v>270</v>
      </c>
      <c r="J2133" s="6">
        <f>Tabella1[[#This Row],[ASS. FINALI]]-Tabella1[[#This Row],[ASS.INIZIALI]]</f>
        <v>45</v>
      </c>
      <c r="K2133" t="s">
        <v>20</v>
      </c>
      <c r="M2133" s="6">
        <f>ROUNDDOWN(IF(Tabella1[[#This Row],[DOPPIO OPERATORE '[SI/NO']]]="SI",Tabella1[[#This Row],[DIFFERENZA]]/2,Tabella1[[#This Row],[DIFFERENZA]]),0)</f>
        <v>45</v>
      </c>
      <c r="O2133" s="6">
        <f>Tabella1[[#This Row],[DIFFERENZA EFFETTIVA SE DOPPIO OPERATORE]]-Tabella1[[#This Row],[SCARTI]]</f>
        <v>45</v>
      </c>
      <c r="P2133" s="4">
        <v>0.33333333333333331</v>
      </c>
      <c r="Q2133" s="4">
        <v>0.34722222222222227</v>
      </c>
      <c r="R2133" s="5">
        <f>Tabella1[[#This Row],[ORA FINE MATTINA]]-Tabella1[[#This Row],[ORA INIZIO MATTINA]]</f>
        <v>1.3888888888888951E-2</v>
      </c>
      <c r="S2133" s="4"/>
      <c r="T2133" s="4"/>
      <c r="U2133" s="5">
        <f>Tabella1[[#This Row],[ORA FINE POMERIGGIO]]-Tabella1[[#This Row],[ORA INIZIO POMERIGGIO]]</f>
        <v>0</v>
      </c>
      <c r="V2133" s="5">
        <f>Tabella1[[#This Row],[TOT. TEMPO POMERIGGIO]]+Tabella1[[#This Row],[TOT. TEMPO MATTINA]]</f>
        <v>1.3888888888888951E-2</v>
      </c>
      <c r="W2133" s="7">
        <f>((HOUR(Tabella1[[#This Row],[TOT. ORE]])*60)+MINUTE(Tabella1[[#This Row],[TOT. ORE]]))</f>
        <v>20</v>
      </c>
      <c r="Y2133" s="6">
        <f>Tabella1[[#This Row],[TOT. MINUTI]]-Tabella1[[#This Row],[FERMO MACCHINA]]</f>
        <v>20</v>
      </c>
      <c r="Z2133" s="6">
        <f>ROUNDDOWN(Tabella1[[#This Row],[DIFFERENZA EFFETTIVA - SCARTI]]/Tabella1[[#This Row],[TEMPO EFFETTIVO]]*60,0)</f>
        <v>135</v>
      </c>
    </row>
    <row r="2134" spans="1:27" x14ac:dyDescent="0.25">
      <c r="A2134" s="1">
        <v>44862</v>
      </c>
      <c r="B2134">
        <v>2</v>
      </c>
      <c r="C2134" s="6" t="str">
        <f>VLOOKUP(Tabella1[[#This Row],[COD. OPERATORE]],Tabella3[],2,FALSE)</f>
        <v>DAVIDE</v>
      </c>
      <c r="D2134" t="s">
        <v>56</v>
      </c>
      <c r="E2134" t="s">
        <v>612</v>
      </c>
      <c r="F2134" t="s">
        <v>64</v>
      </c>
      <c r="G2134" s="6" t="str">
        <f>VLOOKUP(Tabella1[[#This Row],[COD. MACCHINA]],Tabella35[],2,FALSE)</f>
        <v>MANUALE</v>
      </c>
      <c r="H2134">
        <v>50</v>
      </c>
      <c r="I2134">
        <v>135</v>
      </c>
      <c r="J2134" s="6">
        <f>Tabella1[[#This Row],[ASS. FINALI]]-Tabella1[[#This Row],[ASS.INIZIALI]]</f>
        <v>85</v>
      </c>
      <c r="K2134" t="s">
        <v>20</v>
      </c>
      <c r="M2134" s="6">
        <f>ROUNDDOWN(IF(Tabella1[[#This Row],[DOPPIO OPERATORE '[SI/NO']]]="SI",Tabella1[[#This Row],[DIFFERENZA]]/2,Tabella1[[#This Row],[DIFFERENZA]]),0)</f>
        <v>85</v>
      </c>
      <c r="O2134" s="6">
        <f>Tabella1[[#This Row],[DIFFERENZA EFFETTIVA SE DOPPIO OPERATORE]]-Tabella1[[#This Row],[SCARTI]]</f>
        <v>85</v>
      </c>
      <c r="P2134" s="4">
        <v>0.39583333333333331</v>
      </c>
      <c r="Q2134" s="4">
        <v>0.5</v>
      </c>
      <c r="R2134" s="5">
        <f>Tabella1[[#This Row],[ORA FINE MATTINA]]-Tabella1[[#This Row],[ORA INIZIO MATTINA]]</f>
        <v>0.10416666666666669</v>
      </c>
      <c r="S2134" s="4"/>
      <c r="T2134" s="4"/>
      <c r="U2134" s="5">
        <f>Tabella1[[#This Row],[ORA FINE POMERIGGIO]]-Tabella1[[#This Row],[ORA INIZIO POMERIGGIO]]</f>
        <v>0</v>
      </c>
      <c r="V2134" s="5">
        <f>Tabella1[[#This Row],[TOT. TEMPO POMERIGGIO]]+Tabella1[[#This Row],[TOT. TEMPO MATTINA]]</f>
        <v>0.10416666666666669</v>
      </c>
      <c r="W2134" s="7">
        <f>((HOUR(Tabella1[[#This Row],[TOT. ORE]])*60)+MINUTE(Tabella1[[#This Row],[TOT. ORE]]))</f>
        <v>150</v>
      </c>
      <c r="Y2134" s="6">
        <f>Tabella1[[#This Row],[TOT. MINUTI]]-Tabella1[[#This Row],[FERMO MACCHINA]]</f>
        <v>150</v>
      </c>
      <c r="Z2134" s="6">
        <f>ROUNDDOWN(Tabella1[[#This Row],[DIFFERENZA EFFETTIVA - SCARTI]]/Tabella1[[#This Row],[TEMPO EFFETTIVO]]*60,0)</f>
        <v>34</v>
      </c>
    </row>
    <row r="2135" spans="1:27" x14ac:dyDescent="0.25">
      <c r="A2135" s="1">
        <v>44859</v>
      </c>
      <c r="B2135">
        <v>31</v>
      </c>
      <c r="C2135" s="6" t="str">
        <f>VLOOKUP(Tabella1[[#This Row],[COD. OPERATORE]],Tabella3[],2,FALSE)</f>
        <v>MARISTELLA</v>
      </c>
      <c r="D2135" t="s">
        <v>16</v>
      </c>
      <c r="E2135" t="s">
        <v>62</v>
      </c>
      <c r="F2135">
        <v>9</v>
      </c>
      <c r="G2135" s="6" t="str">
        <f>VLOOKUP(Tabella1[[#This Row],[COD. MACCHINA]],Tabella35[],2,FALSE)</f>
        <v>MONTAGGIO ANELLINI</v>
      </c>
      <c r="H2135">
        <v>0</v>
      </c>
      <c r="I2135">
        <v>500</v>
      </c>
      <c r="J2135" s="6">
        <f>Tabella1[[#This Row],[ASS. FINALI]]-Tabella1[[#This Row],[ASS.INIZIALI]]</f>
        <v>500</v>
      </c>
      <c r="K2135" t="s">
        <v>20</v>
      </c>
      <c r="M2135" s="6">
        <f>ROUNDDOWN(IF(Tabella1[[#This Row],[DOPPIO OPERATORE '[SI/NO']]]="SI",Tabella1[[#This Row],[DIFFERENZA]]/2,Tabella1[[#This Row],[DIFFERENZA]]),0)</f>
        <v>500</v>
      </c>
      <c r="O2135" s="6">
        <f>Tabella1[[#This Row],[DIFFERENZA EFFETTIVA SE DOPPIO OPERATORE]]-Tabella1[[#This Row],[SCARTI]]</f>
        <v>500</v>
      </c>
      <c r="P2135" s="4">
        <v>0.65625</v>
      </c>
      <c r="Q2135" s="4">
        <v>0.67708333333333337</v>
      </c>
      <c r="R2135" s="5">
        <f>Tabella1[[#This Row],[ORA FINE MATTINA]]-Tabella1[[#This Row],[ORA INIZIO MATTINA]]</f>
        <v>2.083333333333337E-2</v>
      </c>
      <c r="S2135" s="4"/>
      <c r="T2135" s="4"/>
      <c r="U2135" s="5">
        <f>Tabella1[[#This Row],[ORA FINE POMERIGGIO]]-Tabella1[[#This Row],[ORA INIZIO POMERIGGIO]]</f>
        <v>0</v>
      </c>
      <c r="V2135" s="5">
        <f>Tabella1[[#This Row],[TOT. TEMPO POMERIGGIO]]+Tabella1[[#This Row],[TOT. TEMPO MATTINA]]</f>
        <v>2.083333333333337E-2</v>
      </c>
      <c r="W2135" s="7">
        <f>((HOUR(Tabella1[[#This Row],[TOT. ORE]])*60)+MINUTE(Tabella1[[#This Row],[TOT. ORE]]))</f>
        <v>30</v>
      </c>
      <c r="Y2135" s="6">
        <f>Tabella1[[#This Row],[TOT. MINUTI]]-Tabella1[[#This Row],[FERMO MACCHINA]]</f>
        <v>30</v>
      </c>
      <c r="Z2135" s="6">
        <f>ROUNDDOWN(Tabella1[[#This Row],[DIFFERENZA EFFETTIVA - SCARTI]]/Tabella1[[#This Row],[TEMPO EFFETTIVO]]*60,0)</f>
        <v>1000</v>
      </c>
    </row>
    <row r="2136" spans="1:27" x14ac:dyDescent="0.25">
      <c r="A2136" s="1">
        <v>44859</v>
      </c>
      <c r="B2136">
        <v>31</v>
      </c>
      <c r="C2136" s="6" t="str">
        <f>VLOOKUP(Tabella1[[#This Row],[COD. OPERATORE]],Tabella3[],2,FALSE)</f>
        <v>MARISTELLA</v>
      </c>
      <c r="D2136" t="s">
        <v>16</v>
      </c>
      <c r="E2136" t="s">
        <v>26</v>
      </c>
      <c r="F2136">
        <v>8</v>
      </c>
      <c r="G2136" s="6" t="str">
        <f>VLOOKUP(Tabella1[[#This Row],[COD. MACCHINA]],Tabella35[],2,FALSE)</f>
        <v>MONTAGGIO RUOTE</v>
      </c>
      <c r="H2136">
        <v>0</v>
      </c>
      <c r="I2136">
        <v>250</v>
      </c>
      <c r="J2136" s="6">
        <f>Tabella1[[#This Row],[ASS. FINALI]]-Tabella1[[#This Row],[ASS.INIZIALI]]</f>
        <v>250</v>
      </c>
      <c r="K2136" t="s">
        <v>20</v>
      </c>
      <c r="M2136" s="6">
        <f>ROUNDDOWN(IF(Tabella1[[#This Row],[DOPPIO OPERATORE '[SI/NO']]]="SI",Tabella1[[#This Row],[DIFFERENZA]]/2,Tabella1[[#This Row],[DIFFERENZA]]),0)</f>
        <v>250</v>
      </c>
      <c r="O2136" s="6">
        <f>Tabella1[[#This Row],[DIFFERENZA EFFETTIVA SE DOPPIO OPERATORE]]-Tabella1[[#This Row],[SCARTI]]</f>
        <v>250</v>
      </c>
      <c r="P2136" s="4">
        <v>0.67708333333333337</v>
      </c>
      <c r="Q2136" s="4">
        <v>0.71527777777777779</v>
      </c>
      <c r="R2136" s="5">
        <f>Tabella1[[#This Row],[ORA FINE MATTINA]]-Tabella1[[#This Row],[ORA INIZIO MATTINA]]</f>
        <v>3.819444444444442E-2</v>
      </c>
      <c r="S2136" s="4"/>
      <c r="T2136" s="4"/>
      <c r="U2136" s="5">
        <f>Tabella1[[#This Row],[ORA FINE POMERIGGIO]]-Tabella1[[#This Row],[ORA INIZIO POMERIGGIO]]</f>
        <v>0</v>
      </c>
      <c r="V2136" s="5">
        <f>Tabella1[[#This Row],[TOT. TEMPO POMERIGGIO]]+Tabella1[[#This Row],[TOT. TEMPO MATTINA]]</f>
        <v>3.819444444444442E-2</v>
      </c>
      <c r="W2136" s="7">
        <f>((HOUR(Tabella1[[#This Row],[TOT. ORE]])*60)+MINUTE(Tabella1[[#This Row],[TOT. ORE]]))</f>
        <v>55</v>
      </c>
      <c r="Y2136" s="6">
        <f>Tabella1[[#This Row],[TOT. MINUTI]]-Tabella1[[#This Row],[FERMO MACCHINA]]</f>
        <v>55</v>
      </c>
      <c r="Z2136" s="6">
        <f>ROUNDDOWN(Tabella1[[#This Row],[DIFFERENZA EFFETTIVA - SCARTI]]/Tabella1[[#This Row],[TEMPO EFFETTIVO]]*60,0)</f>
        <v>272</v>
      </c>
      <c r="AA2136" t="s">
        <v>578</v>
      </c>
    </row>
    <row r="2137" spans="1:27" x14ac:dyDescent="0.25">
      <c r="A2137" s="1">
        <v>44860</v>
      </c>
      <c r="B2137">
        <v>31</v>
      </c>
      <c r="C2137" s="6" t="str">
        <f>VLOOKUP(Tabella1[[#This Row],[COD. OPERATORE]],Tabella3[],2,FALSE)</f>
        <v>MARISTELLA</v>
      </c>
      <c r="D2137" t="s">
        <v>16</v>
      </c>
      <c r="E2137" t="s">
        <v>26</v>
      </c>
      <c r="F2137">
        <v>8</v>
      </c>
      <c r="G2137" s="6" t="str">
        <f>VLOOKUP(Tabella1[[#This Row],[COD. MACCHINA]],Tabella35[],2,FALSE)</f>
        <v>MONTAGGIO RUOTE</v>
      </c>
      <c r="H2137">
        <v>0</v>
      </c>
      <c r="I2137">
        <v>1750</v>
      </c>
      <c r="J2137" s="6">
        <f>Tabella1[[#This Row],[ASS. FINALI]]-Tabella1[[#This Row],[ASS.INIZIALI]]</f>
        <v>1750</v>
      </c>
      <c r="K2137" t="s">
        <v>20</v>
      </c>
      <c r="M2137" s="6">
        <f>ROUNDDOWN(IF(Tabella1[[#This Row],[DOPPIO OPERATORE '[SI/NO']]]="SI",Tabella1[[#This Row],[DIFFERENZA]]/2,Tabella1[[#This Row],[DIFFERENZA]]),0)</f>
        <v>1750</v>
      </c>
      <c r="O2137" s="6">
        <f>Tabella1[[#This Row],[DIFFERENZA EFFETTIVA SE DOPPIO OPERATORE]]-Tabella1[[#This Row],[SCARTI]]</f>
        <v>1750</v>
      </c>
      <c r="P2137" s="4">
        <v>0.33333333333333331</v>
      </c>
      <c r="Q2137" s="4">
        <v>0.5</v>
      </c>
      <c r="R2137" s="5">
        <f>Tabella1[[#This Row],[ORA FINE MATTINA]]-Tabella1[[#This Row],[ORA INIZIO MATTINA]]</f>
        <v>0.16666666666666669</v>
      </c>
      <c r="S2137" s="4">
        <v>0.5625</v>
      </c>
      <c r="T2137" s="4">
        <v>0.58333333333333337</v>
      </c>
      <c r="U2137" s="5">
        <f>Tabella1[[#This Row],[ORA FINE POMERIGGIO]]-Tabella1[[#This Row],[ORA INIZIO POMERIGGIO]]</f>
        <v>2.083333333333337E-2</v>
      </c>
      <c r="V2137" s="5">
        <f>Tabella1[[#This Row],[TOT. TEMPO POMERIGGIO]]+Tabella1[[#This Row],[TOT. TEMPO MATTINA]]</f>
        <v>0.18750000000000006</v>
      </c>
      <c r="W2137" s="7">
        <f>((HOUR(Tabella1[[#This Row],[TOT. ORE]])*60)+MINUTE(Tabella1[[#This Row],[TOT. ORE]]))</f>
        <v>270</v>
      </c>
      <c r="Y2137" s="6">
        <f>Tabella1[[#This Row],[TOT. MINUTI]]-Tabella1[[#This Row],[FERMO MACCHINA]]</f>
        <v>270</v>
      </c>
      <c r="Z2137" s="6">
        <f>ROUNDDOWN(Tabella1[[#This Row],[DIFFERENZA EFFETTIVA - SCARTI]]/Tabella1[[#This Row],[TEMPO EFFETTIVO]]*60,0)</f>
        <v>388</v>
      </c>
    </row>
    <row r="2138" spans="1:27" x14ac:dyDescent="0.25">
      <c r="A2138" s="1">
        <v>44860</v>
      </c>
      <c r="B2138">
        <v>31</v>
      </c>
      <c r="C2138" s="6" t="str">
        <f>VLOOKUP(Tabella1[[#This Row],[COD. OPERATORE]],Tabella3[],2,FALSE)</f>
        <v>MARISTELLA</v>
      </c>
      <c r="D2138" t="s">
        <v>16</v>
      </c>
      <c r="E2138" t="s">
        <v>26</v>
      </c>
      <c r="F2138">
        <v>6</v>
      </c>
      <c r="G2138" s="6" t="str">
        <f>VLOOKUP(Tabella1[[#This Row],[COD. MACCHINA]],Tabella35[],2,FALSE)</f>
        <v>MSA matr.4319</v>
      </c>
      <c r="H2138">
        <v>659675</v>
      </c>
      <c r="I2138">
        <v>660183</v>
      </c>
      <c r="J2138" s="6">
        <f>Tabella1[[#This Row],[ASS. FINALI]]-Tabella1[[#This Row],[ASS.INIZIALI]]</f>
        <v>508</v>
      </c>
      <c r="K2138" t="s">
        <v>20</v>
      </c>
      <c r="M2138" s="6">
        <f>ROUNDDOWN(IF(Tabella1[[#This Row],[DOPPIO OPERATORE '[SI/NO']]]="SI",Tabella1[[#This Row],[DIFFERENZA]]/2,Tabella1[[#This Row],[DIFFERENZA]]),0)</f>
        <v>508</v>
      </c>
      <c r="O2138" s="6">
        <f>Tabella1[[#This Row],[DIFFERENZA EFFETTIVA SE DOPPIO OPERATORE]]-Tabella1[[#This Row],[SCARTI]]</f>
        <v>508</v>
      </c>
      <c r="P2138" s="4">
        <v>0.58333333333333337</v>
      </c>
      <c r="Q2138" s="4">
        <v>0.65277777777777779</v>
      </c>
      <c r="R2138" s="5">
        <f>Tabella1[[#This Row],[ORA FINE MATTINA]]-Tabella1[[#This Row],[ORA INIZIO MATTINA]]</f>
        <v>6.944444444444442E-2</v>
      </c>
      <c r="S2138" s="4"/>
      <c r="T2138" s="4"/>
      <c r="U2138" s="5">
        <f>Tabella1[[#This Row],[ORA FINE POMERIGGIO]]-Tabella1[[#This Row],[ORA INIZIO POMERIGGIO]]</f>
        <v>0</v>
      </c>
      <c r="V2138" s="5">
        <f>Tabella1[[#This Row],[TOT. TEMPO POMERIGGIO]]+Tabella1[[#This Row],[TOT. TEMPO MATTINA]]</f>
        <v>6.944444444444442E-2</v>
      </c>
      <c r="W2138" s="7">
        <f>((HOUR(Tabella1[[#This Row],[TOT. ORE]])*60)+MINUTE(Tabella1[[#This Row],[TOT. ORE]]))</f>
        <v>100</v>
      </c>
      <c r="Y2138" s="6">
        <f>Tabella1[[#This Row],[TOT. MINUTI]]-Tabella1[[#This Row],[FERMO MACCHINA]]</f>
        <v>100</v>
      </c>
      <c r="Z2138" s="6">
        <f>ROUNDDOWN(Tabella1[[#This Row],[DIFFERENZA EFFETTIVA - SCARTI]]/Tabella1[[#This Row],[TEMPO EFFETTIVO]]*60,0)</f>
        <v>304</v>
      </c>
    </row>
    <row r="2139" spans="1:27" x14ac:dyDescent="0.25">
      <c r="A2139" s="1">
        <v>44860</v>
      </c>
      <c r="B2139">
        <v>31</v>
      </c>
      <c r="C2139" s="6" t="str">
        <f>VLOOKUP(Tabella1[[#This Row],[COD. OPERATORE]],Tabella3[],2,FALSE)</f>
        <v>MARISTELLA</v>
      </c>
      <c r="D2139" t="s">
        <v>16</v>
      </c>
      <c r="E2139" t="s">
        <v>26</v>
      </c>
      <c r="F2139">
        <v>8</v>
      </c>
      <c r="G2139" s="6" t="str">
        <f>VLOOKUP(Tabella1[[#This Row],[COD. MACCHINA]],Tabella35[],2,FALSE)</f>
        <v>MONTAGGIO RUOTE</v>
      </c>
      <c r="H2139">
        <v>0</v>
      </c>
      <c r="I2139">
        <v>700</v>
      </c>
      <c r="J2139" s="6">
        <f>Tabella1[[#This Row],[ASS. FINALI]]-Tabella1[[#This Row],[ASS.INIZIALI]]</f>
        <v>700</v>
      </c>
      <c r="K2139" t="s">
        <v>20</v>
      </c>
      <c r="M2139" s="6">
        <f>ROUNDDOWN(IF(Tabella1[[#This Row],[DOPPIO OPERATORE '[SI/NO']]]="SI",Tabella1[[#This Row],[DIFFERENZA]]/2,Tabella1[[#This Row],[DIFFERENZA]]),0)</f>
        <v>700</v>
      </c>
      <c r="O2139" s="6">
        <f>Tabella1[[#This Row],[DIFFERENZA EFFETTIVA SE DOPPIO OPERATORE]]-Tabella1[[#This Row],[SCARTI]]</f>
        <v>700</v>
      </c>
      <c r="P2139" s="4">
        <v>0.65277777777777779</v>
      </c>
      <c r="Q2139" s="4">
        <v>0.72916666666666663</v>
      </c>
      <c r="R2139" s="5">
        <f>Tabella1[[#This Row],[ORA FINE MATTINA]]-Tabella1[[#This Row],[ORA INIZIO MATTINA]]</f>
        <v>7.638888888888884E-2</v>
      </c>
      <c r="S2139" s="4"/>
      <c r="T2139" s="4"/>
      <c r="U2139" s="5">
        <f>Tabella1[[#This Row],[ORA FINE POMERIGGIO]]-Tabella1[[#This Row],[ORA INIZIO POMERIGGIO]]</f>
        <v>0</v>
      </c>
      <c r="V2139" s="5">
        <f>Tabella1[[#This Row],[TOT. TEMPO POMERIGGIO]]+Tabella1[[#This Row],[TOT. TEMPO MATTINA]]</f>
        <v>7.638888888888884E-2</v>
      </c>
      <c r="W2139" s="7">
        <f>((HOUR(Tabella1[[#This Row],[TOT. ORE]])*60)+MINUTE(Tabella1[[#This Row],[TOT. ORE]]))</f>
        <v>110</v>
      </c>
      <c r="Y2139" s="6">
        <f>Tabella1[[#This Row],[TOT. MINUTI]]-Tabella1[[#This Row],[FERMO MACCHINA]]</f>
        <v>110</v>
      </c>
      <c r="Z2139" s="6">
        <f>ROUNDDOWN(Tabella1[[#This Row],[DIFFERENZA EFFETTIVA - SCARTI]]/Tabella1[[#This Row],[TEMPO EFFETTIVO]]*60,0)</f>
        <v>381</v>
      </c>
    </row>
    <row r="2140" spans="1:27" x14ac:dyDescent="0.25">
      <c r="A2140" s="1">
        <v>44861</v>
      </c>
      <c r="B2140">
        <v>31</v>
      </c>
      <c r="C2140" s="6" t="str">
        <f>VLOOKUP(Tabella1[[#This Row],[COD. OPERATORE]],Tabella3[],2,FALSE)</f>
        <v>MARISTELLA</v>
      </c>
      <c r="D2140" t="s">
        <v>16</v>
      </c>
      <c r="E2140" t="s">
        <v>26</v>
      </c>
      <c r="F2140">
        <v>8</v>
      </c>
      <c r="G2140" s="6" t="str">
        <f>VLOOKUP(Tabella1[[#This Row],[COD. MACCHINA]],Tabella35[],2,FALSE)</f>
        <v>MONTAGGIO RUOTE</v>
      </c>
      <c r="H2140">
        <v>0</v>
      </c>
      <c r="I2140">
        <v>1300</v>
      </c>
      <c r="J2140" s="6">
        <f>Tabella1[[#This Row],[ASS. FINALI]]-Tabella1[[#This Row],[ASS.INIZIALI]]</f>
        <v>1300</v>
      </c>
      <c r="K2140" t="s">
        <v>20</v>
      </c>
      <c r="M2140" s="6">
        <f>ROUNDDOWN(IF(Tabella1[[#This Row],[DOPPIO OPERATORE '[SI/NO']]]="SI",Tabella1[[#This Row],[DIFFERENZA]]/2,Tabella1[[#This Row],[DIFFERENZA]]),0)</f>
        <v>1300</v>
      </c>
      <c r="O2140" s="6">
        <f>Tabella1[[#This Row],[DIFFERENZA EFFETTIVA SE DOPPIO OPERATORE]]-Tabella1[[#This Row],[SCARTI]]</f>
        <v>1300</v>
      </c>
      <c r="P2140" s="4">
        <v>0.33333333333333331</v>
      </c>
      <c r="Q2140" s="4">
        <v>0.46527777777777773</v>
      </c>
      <c r="R2140" s="5">
        <f>Tabella1[[#This Row],[ORA FINE MATTINA]]-Tabella1[[#This Row],[ORA INIZIO MATTINA]]</f>
        <v>0.13194444444444442</v>
      </c>
      <c r="S2140" s="4"/>
      <c r="T2140" s="4"/>
      <c r="U2140" s="5">
        <f>Tabella1[[#This Row],[ORA FINE POMERIGGIO]]-Tabella1[[#This Row],[ORA INIZIO POMERIGGIO]]</f>
        <v>0</v>
      </c>
      <c r="V2140" s="5">
        <f>Tabella1[[#This Row],[TOT. TEMPO POMERIGGIO]]+Tabella1[[#This Row],[TOT. TEMPO MATTINA]]</f>
        <v>0.13194444444444442</v>
      </c>
      <c r="W2140" s="7">
        <f>((HOUR(Tabella1[[#This Row],[TOT. ORE]])*60)+MINUTE(Tabella1[[#This Row],[TOT. ORE]]))</f>
        <v>190</v>
      </c>
      <c r="Y2140" s="6">
        <f>Tabella1[[#This Row],[TOT. MINUTI]]-Tabella1[[#This Row],[FERMO MACCHINA]]</f>
        <v>190</v>
      </c>
      <c r="Z2140" s="6">
        <f>ROUNDDOWN(Tabella1[[#This Row],[DIFFERENZA EFFETTIVA - SCARTI]]/Tabella1[[#This Row],[TEMPO EFFETTIVO]]*60,0)</f>
        <v>410</v>
      </c>
    </row>
    <row r="2141" spans="1:27" x14ac:dyDescent="0.25">
      <c r="A2141" s="1">
        <v>44861</v>
      </c>
      <c r="B2141">
        <v>31</v>
      </c>
      <c r="C2141" s="6" t="str">
        <f>VLOOKUP(Tabella1[[#This Row],[COD. OPERATORE]],Tabella3[],2,FALSE)</f>
        <v>MARISTELLA</v>
      </c>
      <c r="D2141" t="s">
        <v>16</v>
      </c>
      <c r="E2141" t="s">
        <v>26</v>
      </c>
      <c r="F2141">
        <v>6</v>
      </c>
      <c r="G2141" s="6" t="str">
        <f>VLOOKUP(Tabella1[[#This Row],[COD. MACCHINA]],Tabella35[],2,FALSE)</f>
        <v>MSA matr.4319</v>
      </c>
      <c r="H2141">
        <v>660183</v>
      </c>
      <c r="I2141">
        <v>660690</v>
      </c>
      <c r="J2141" s="6">
        <f>Tabella1[[#This Row],[ASS. FINALI]]-Tabella1[[#This Row],[ASS.INIZIALI]]</f>
        <v>507</v>
      </c>
      <c r="K2141" t="s">
        <v>20</v>
      </c>
      <c r="M2141" s="6">
        <f>ROUNDDOWN(IF(Tabella1[[#This Row],[DOPPIO OPERATORE '[SI/NO']]]="SI",Tabella1[[#This Row],[DIFFERENZA]]/2,Tabella1[[#This Row],[DIFFERENZA]]),0)</f>
        <v>507</v>
      </c>
      <c r="O2141" s="6">
        <f>Tabella1[[#This Row],[DIFFERENZA EFFETTIVA SE DOPPIO OPERATORE]]-Tabella1[[#This Row],[SCARTI]]</f>
        <v>507</v>
      </c>
      <c r="P2141" s="4">
        <v>0.46527777777777773</v>
      </c>
      <c r="Q2141" s="4">
        <v>0.5</v>
      </c>
      <c r="R2141" s="5">
        <f>Tabella1[[#This Row],[ORA FINE MATTINA]]-Tabella1[[#This Row],[ORA INIZIO MATTINA]]</f>
        <v>3.4722222222222265E-2</v>
      </c>
      <c r="S2141" s="4">
        <v>0.5625</v>
      </c>
      <c r="T2141" s="4">
        <v>0.59027777777777779</v>
      </c>
      <c r="U2141" s="5">
        <f>Tabella1[[#This Row],[ORA FINE POMERIGGIO]]-Tabella1[[#This Row],[ORA INIZIO POMERIGGIO]]</f>
        <v>2.777777777777779E-2</v>
      </c>
      <c r="V2141" s="5">
        <f>Tabella1[[#This Row],[TOT. TEMPO POMERIGGIO]]+Tabella1[[#This Row],[TOT. TEMPO MATTINA]]</f>
        <v>6.2500000000000056E-2</v>
      </c>
      <c r="W2141" s="7">
        <f>((HOUR(Tabella1[[#This Row],[TOT. ORE]])*60)+MINUTE(Tabella1[[#This Row],[TOT. ORE]]))</f>
        <v>90</v>
      </c>
      <c r="Y2141" s="6">
        <f>Tabella1[[#This Row],[TOT. MINUTI]]-Tabella1[[#This Row],[FERMO MACCHINA]]</f>
        <v>90</v>
      </c>
      <c r="Z2141" s="6">
        <f>ROUNDDOWN(Tabella1[[#This Row],[DIFFERENZA EFFETTIVA - SCARTI]]/Tabella1[[#This Row],[TEMPO EFFETTIVO]]*60,0)</f>
        <v>338</v>
      </c>
    </row>
    <row r="2142" spans="1:27" x14ac:dyDescent="0.25">
      <c r="A2142" s="1">
        <v>44861</v>
      </c>
      <c r="B2142">
        <v>31</v>
      </c>
      <c r="C2142" s="6" t="str">
        <f>VLOOKUP(Tabella1[[#This Row],[COD. OPERATORE]],Tabella3[],2,FALSE)</f>
        <v>MARISTELLA</v>
      </c>
      <c r="D2142" t="s">
        <v>16</v>
      </c>
      <c r="E2142" t="s">
        <v>26</v>
      </c>
      <c r="F2142">
        <v>8</v>
      </c>
      <c r="G2142" s="6" t="str">
        <f>VLOOKUP(Tabella1[[#This Row],[COD. MACCHINA]],Tabella35[],2,FALSE)</f>
        <v>MONTAGGIO RUOTE</v>
      </c>
      <c r="H2142">
        <v>0</v>
      </c>
      <c r="I2142">
        <v>1200</v>
      </c>
      <c r="J2142" s="6">
        <f>Tabella1[[#This Row],[ASS. FINALI]]-Tabella1[[#This Row],[ASS.INIZIALI]]</f>
        <v>1200</v>
      </c>
      <c r="K2142" t="s">
        <v>20</v>
      </c>
      <c r="M2142" s="6">
        <f>ROUNDDOWN(IF(Tabella1[[#This Row],[DOPPIO OPERATORE '[SI/NO']]]="SI",Tabella1[[#This Row],[DIFFERENZA]]/2,Tabella1[[#This Row],[DIFFERENZA]]),0)</f>
        <v>1200</v>
      </c>
      <c r="O2142" s="6">
        <f>Tabella1[[#This Row],[DIFFERENZA EFFETTIVA SE DOPPIO OPERATORE]]-Tabella1[[#This Row],[SCARTI]]</f>
        <v>1200</v>
      </c>
      <c r="P2142" s="4">
        <v>0.60416666666666663</v>
      </c>
      <c r="Q2142" s="4">
        <v>0.72916666666666663</v>
      </c>
      <c r="R2142" s="5">
        <f>Tabella1[[#This Row],[ORA FINE MATTINA]]-Tabella1[[#This Row],[ORA INIZIO MATTINA]]</f>
        <v>0.125</v>
      </c>
      <c r="S2142" s="4"/>
      <c r="T2142" s="4"/>
      <c r="U2142" s="5">
        <f>Tabella1[[#This Row],[ORA FINE POMERIGGIO]]-Tabella1[[#This Row],[ORA INIZIO POMERIGGIO]]</f>
        <v>0</v>
      </c>
      <c r="V2142" s="5">
        <f>Tabella1[[#This Row],[TOT. TEMPO POMERIGGIO]]+Tabella1[[#This Row],[TOT. TEMPO MATTINA]]</f>
        <v>0.125</v>
      </c>
      <c r="W2142" s="7">
        <f>((HOUR(Tabella1[[#This Row],[TOT. ORE]])*60)+MINUTE(Tabella1[[#This Row],[TOT. ORE]]))</f>
        <v>180</v>
      </c>
      <c r="Y2142" s="6">
        <f>Tabella1[[#This Row],[TOT. MINUTI]]-Tabella1[[#This Row],[FERMO MACCHINA]]</f>
        <v>180</v>
      </c>
      <c r="Z2142" s="6">
        <f>ROUNDDOWN(Tabella1[[#This Row],[DIFFERENZA EFFETTIVA - SCARTI]]/Tabella1[[#This Row],[TEMPO EFFETTIVO]]*60,0)</f>
        <v>400</v>
      </c>
    </row>
    <row r="2143" spans="1:27" x14ac:dyDescent="0.25">
      <c r="A2143" s="1">
        <v>44862</v>
      </c>
      <c r="B2143">
        <v>31</v>
      </c>
      <c r="C2143" s="6" t="str">
        <f>VLOOKUP(Tabella1[[#This Row],[COD. OPERATORE]],Tabella3[],2,FALSE)</f>
        <v>MARISTELLA</v>
      </c>
      <c r="D2143" t="s">
        <v>16</v>
      </c>
      <c r="E2143" t="s">
        <v>26</v>
      </c>
      <c r="F2143">
        <v>8</v>
      </c>
      <c r="G2143" s="6" t="str">
        <f>VLOOKUP(Tabella1[[#This Row],[COD. MACCHINA]],Tabella35[],2,FALSE)</f>
        <v>MONTAGGIO RUOTE</v>
      </c>
      <c r="H2143">
        <v>0</v>
      </c>
      <c r="I2143">
        <v>800</v>
      </c>
      <c r="J2143" s="6">
        <f>Tabella1[[#This Row],[ASS. FINALI]]-Tabella1[[#This Row],[ASS.INIZIALI]]</f>
        <v>800</v>
      </c>
      <c r="K2143" t="s">
        <v>20</v>
      </c>
      <c r="M2143" s="6">
        <f>ROUNDDOWN(IF(Tabella1[[#This Row],[DOPPIO OPERATORE '[SI/NO']]]="SI",Tabella1[[#This Row],[DIFFERENZA]]/2,Tabella1[[#This Row],[DIFFERENZA]]),0)</f>
        <v>800</v>
      </c>
      <c r="O2143" s="6">
        <f>Tabella1[[#This Row],[DIFFERENZA EFFETTIVA SE DOPPIO OPERATORE]]-Tabella1[[#This Row],[SCARTI]]</f>
        <v>800</v>
      </c>
      <c r="P2143" s="4">
        <v>0.33333333333333331</v>
      </c>
      <c r="Q2143" s="4">
        <v>0.4236111111111111</v>
      </c>
      <c r="R2143" s="5">
        <f>Tabella1[[#This Row],[ORA FINE MATTINA]]-Tabella1[[#This Row],[ORA INIZIO MATTINA]]</f>
        <v>9.027777777777779E-2</v>
      </c>
      <c r="S2143" s="4"/>
      <c r="T2143" s="4"/>
      <c r="U2143" s="5">
        <f>Tabella1[[#This Row],[ORA FINE POMERIGGIO]]-Tabella1[[#This Row],[ORA INIZIO POMERIGGIO]]</f>
        <v>0</v>
      </c>
      <c r="V2143" s="5">
        <f>Tabella1[[#This Row],[TOT. TEMPO POMERIGGIO]]+Tabella1[[#This Row],[TOT. TEMPO MATTINA]]</f>
        <v>9.027777777777779E-2</v>
      </c>
      <c r="W2143" s="7">
        <f>((HOUR(Tabella1[[#This Row],[TOT. ORE]])*60)+MINUTE(Tabella1[[#This Row],[TOT. ORE]]))</f>
        <v>130</v>
      </c>
      <c r="Y2143" s="6">
        <f>Tabella1[[#This Row],[TOT. MINUTI]]-Tabella1[[#This Row],[FERMO MACCHINA]]</f>
        <v>130</v>
      </c>
      <c r="Z2143" s="6">
        <f>ROUNDDOWN(Tabella1[[#This Row],[DIFFERENZA EFFETTIVA - SCARTI]]/Tabella1[[#This Row],[TEMPO EFFETTIVO]]*60,0)</f>
        <v>369</v>
      </c>
    </row>
    <row r="2144" spans="1:27" x14ac:dyDescent="0.25">
      <c r="A2144" s="1">
        <v>44862</v>
      </c>
      <c r="B2144">
        <v>31</v>
      </c>
      <c r="C2144" s="6" t="str">
        <f>VLOOKUP(Tabella1[[#This Row],[COD. OPERATORE]],Tabella3[],2,FALSE)</f>
        <v>MARISTELLA</v>
      </c>
      <c r="D2144" t="s">
        <v>16</v>
      </c>
      <c r="E2144" t="s">
        <v>26</v>
      </c>
      <c r="F2144">
        <v>6</v>
      </c>
      <c r="G2144" s="6" t="str">
        <f>VLOOKUP(Tabella1[[#This Row],[COD. MACCHINA]],Tabella35[],2,FALSE)</f>
        <v>MSA matr.4319</v>
      </c>
      <c r="H2144">
        <v>660690</v>
      </c>
      <c r="I2144">
        <v>661156</v>
      </c>
      <c r="J2144" s="6">
        <f>Tabella1[[#This Row],[ASS. FINALI]]-Tabella1[[#This Row],[ASS.INIZIALI]]</f>
        <v>466</v>
      </c>
      <c r="K2144" t="s">
        <v>20</v>
      </c>
      <c r="M2144" s="6">
        <f>ROUNDDOWN(IF(Tabella1[[#This Row],[DOPPIO OPERATORE '[SI/NO']]]="SI",Tabella1[[#This Row],[DIFFERENZA]]/2,Tabella1[[#This Row],[DIFFERENZA]]),0)</f>
        <v>466</v>
      </c>
      <c r="O2144" s="6">
        <f>Tabella1[[#This Row],[DIFFERENZA EFFETTIVA SE DOPPIO OPERATORE]]-Tabella1[[#This Row],[SCARTI]]</f>
        <v>466</v>
      </c>
      <c r="P2144" s="4">
        <v>0.4236111111111111</v>
      </c>
      <c r="Q2144" s="4">
        <v>0.5</v>
      </c>
      <c r="R2144" s="5">
        <f>Tabella1[[#This Row],[ORA FINE MATTINA]]-Tabella1[[#This Row],[ORA INIZIO MATTINA]]</f>
        <v>7.6388888888888895E-2</v>
      </c>
      <c r="S2144" s="4"/>
      <c r="T2144" s="4"/>
      <c r="U2144" s="5">
        <f>Tabella1[[#This Row],[ORA FINE POMERIGGIO]]-Tabella1[[#This Row],[ORA INIZIO POMERIGGIO]]</f>
        <v>0</v>
      </c>
      <c r="V2144" s="5">
        <f>Tabella1[[#This Row],[TOT. TEMPO POMERIGGIO]]+Tabella1[[#This Row],[TOT. TEMPO MATTINA]]</f>
        <v>7.6388888888888895E-2</v>
      </c>
      <c r="W2144" s="7">
        <f>((HOUR(Tabella1[[#This Row],[TOT. ORE]])*60)+MINUTE(Tabella1[[#This Row],[TOT. ORE]]))</f>
        <v>110</v>
      </c>
      <c r="Y2144" s="6">
        <f>Tabella1[[#This Row],[TOT. MINUTI]]-Tabella1[[#This Row],[FERMO MACCHINA]]</f>
        <v>110</v>
      </c>
      <c r="Z2144" s="6">
        <f>ROUNDDOWN(Tabella1[[#This Row],[DIFFERENZA EFFETTIVA - SCARTI]]/Tabella1[[#This Row],[TEMPO EFFETTIVO]]*60,0)</f>
        <v>254</v>
      </c>
    </row>
    <row r="2145" spans="1:27" x14ac:dyDescent="0.25">
      <c r="A2145" s="1">
        <v>44844</v>
      </c>
      <c r="B2145">
        <v>33</v>
      </c>
      <c r="C2145" s="6" t="str">
        <f>VLOOKUP(Tabella1[[#This Row],[COD. OPERATORE]],Tabella3[],2,FALSE)</f>
        <v>KETTY</v>
      </c>
      <c r="D2145" t="s">
        <v>56</v>
      </c>
      <c r="E2145" t="s">
        <v>518</v>
      </c>
      <c r="F2145">
        <v>1</v>
      </c>
      <c r="G2145" s="6" t="str">
        <f>VLOOKUP(Tabella1[[#This Row],[COD. MACCHINA]],Tabella35[],2,FALSE)</f>
        <v>TRAPANO A COLONNA</v>
      </c>
      <c r="H2145">
        <v>0</v>
      </c>
      <c r="I2145">
        <v>315</v>
      </c>
      <c r="J2145" s="6">
        <f>Tabella1[[#This Row],[ASS. FINALI]]-Tabella1[[#This Row],[ASS.INIZIALI]]</f>
        <v>315</v>
      </c>
      <c r="K2145" t="s">
        <v>20</v>
      </c>
      <c r="M2145" s="6">
        <f>ROUNDDOWN(IF(Tabella1[[#This Row],[DOPPIO OPERATORE '[SI/NO']]]="SI",Tabella1[[#This Row],[DIFFERENZA]]/2,Tabella1[[#This Row],[DIFFERENZA]]),0)</f>
        <v>315</v>
      </c>
      <c r="O2145" s="6">
        <f>Tabella1[[#This Row],[DIFFERENZA EFFETTIVA SE DOPPIO OPERATORE]]-Tabella1[[#This Row],[SCARTI]]</f>
        <v>315</v>
      </c>
      <c r="P2145" s="4">
        <v>0.58333333333333337</v>
      </c>
      <c r="Q2145" s="4">
        <v>0.65972222222222221</v>
      </c>
      <c r="R2145" s="5">
        <f>Tabella1[[#This Row],[ORA FINE MATTINA]]-Tabella1[[#This Row],[ORA INIZIO MATTINA]]</f>
        <v>7.638888888888884E-2</v>
      </c>
      <c r="S2145" s="4"/>
      <c r="T2145" s="4"/>
      <c r="U2145" s="5">
        <f>Tabella1[[#This Row],[ORA FINE POMERIGGIO]]-Tabella1[[#This Row],[ORA INIZIO POMERIGGIO]]</f>
        <v>0</v>
      </c>
      <c r="V2145" s="5">
        <f>Tabella1[[#This Row],[TOT. TEMPO POMERIGGIO]]+Tabella1[[#This Row],[TOT. TEMPO MATTINA]]</f>
        <v>7.638888888888884E-2</v>
      </c>
      <c r="W2145" s="7">
        <f>((HOUR(Tabella1[[#This Row],[TOT. ORE]])*60)+MINUTE(Tabella1[[#This Row],[TOT. ORE]]))</f>
        <v>110</v>
      </c>
      <c r="Y2145" s="6">
        <f>Tabella1[[#This Row],[TOT. MINUTI]]-Tabella1[[#This Row],[FERMO MACCHINA]]</f>
        <v>110</v>
      </c>
      <c r="Z2145" s="6">
        <f>ROUNDDOWN(Tabella1[[#This Row],[DIFFERENZA EFFETTIVA - SCARTI]]/Tabella1[[#This Row],[TEMPO EFFETTIVO]]*60,0)</f>
        <v>171</v>
      </c>
    </row>
    <row r="2146" spans="1:27" x14ac:dyDescent="0.25">
      <c r="A2146" s="1">
        <v>44844</v>
      </c>
      <c r="B2146">
        <v>33</v>
      </c>
      <c r="C2146" s="6" t="str">
        <f>VLOOKUP(Tabella1[[#This Row],[COD. OPERATORE]],Tabella3[],2,FALSE)</f>
        <v>KETTY</v>
      </c>
      <c r="D2146" t="s">
        <v>56</v>
      </c>
      <c r="E2146" t="s">
        <v>518</v>
      </c>
      <c r="F2146">
        <v>22</v>
      </c>
      <c r="G2146" s="6" t="str">
        <f>VLOOKUP(Tabella1[[#This Row],[COD. MACCHINA]],Tabella35[],2,FALSE)</f>
        <v>LASER VIOLA</v>
      </c>
      <c r="H2146">
        <v>0</v>
      </c>
      <c r="I2146">
        <v>20</v>
      </c>
      <c r="J2146" s="6">
        <f>Tabella1[[#This Row],[ASS. FINALI]]-Tabella1[[#This Row],[ASS.INIZIALI]]</f>
        <v>20</v>
      </c>
      <c r="K2146" t="s">
        <v>20</v>
      </c>
      <c r="M2146" s="6">
        <f>ROUNDDOWN(IF(Tabella1[[#This Row],[DOPPIO OPERATORE '[SI/NO']]]="SI",Tabella1[[#This Row],[DIFFERENZA]]/2,Tabella1[[#This Row],[DIFFERENZA]]),0)</f>
        <v>20</v>
      </c>
      <c r="O2146" s="6">
        <f>Tabella1[[#This Row],[DIFFERENZA EFFETTIVA SE DOPPIO OPERATORE]]-Tabella1[[#This Row],[SCARTI]]</f>
        <v>20</v>
      </c>
      <c r="P2146" s="4">
        <v>0.72222222222222221</v>
      </c>
      <c r="Q2146" s="4">
        <v>0.72916666666666663</v>
      </c>
      <c r="R2146" s="5">
        <f>Tabella1[[#This Row],[ORA FINE MATTINA]]-Tabella1[[#This Row],[ORA INIZIO MATTINA]]</f>
        <v>6.9444444444444198E-3</v>
      </c>
      <c r="S2146" s="4"/>
      <c r="T2146" s="4"/>
      <c r="U2146" s="5">
        <f>Tabella1[[#This Row],[ORA FINE POMERIGGIO]]-Tabella1[[#This Row],[ORA INIZIO POMERIGGIO]]</f>
        <v>0</v>
      </c>
      <c r="V2146" s="5">
        <f>Tabella1[[#This Row],[TOT. TEMPO POMERIGGIO]]+Tabella1[[#This Row],[TOT. TEMPO MATTINA]]</f>
        <v>6.9444444444444198E-3</v>
      </c>
      <c r="W2146" s="7">
        <f>((HOUR(Tabella1[[#This Row],[TOT. ORE]])*60)+MINUTE(Tabella1[[#This Row],[TOT. ORE]]))</f>
        <v>10</v>
      </c>
      <c r="Y2146" s="6">
        <f>Tabella1[[#This Row],[TOT. MINUTI]]-Tabella1[[#This Row],[FERMO MACCHINA]]</f>
        <v>10</v>
      </c>
      <c r="Z2146" s="6">
        <f>ROUNDDOWN(Tabella1[[#This Row],[DIFFERENZA EFFETTIVA - SCARTI]]/Tabella1[[#This Row],[TEMPO EFFETTIVO]]*60,0)</f>
        <v>120</v>
      </c>
    </row>
    <row r="2147" spans="1:27" x14ac:dyDescent="0.25">
      <c r="A2147" s="1">
        <v>44845</v>
      </c>
      <c r="B2147">
        <v>33</v>
      </c>
      <c r="C2147" s="6" t="str">
        <f>VLOOKUP(Tabella1[[#This Row],[COD. OPERATORE]],Tabella3[],2,FALSE)</f>
        <v>KETTY</v>
      </c>
      <c r="D2147" t="s">
        <v>56</v>
      </c>
      <c r="E2147" t="s">
        <v>518</v>
      </c>
      <c r="F2147">
        <v>22</v>
      </c>
      <c r="G2147" s="6" t="str">
        <f>VLOOKUP(Tabella1[[#This Row],[COD. MACCHINA]],Tabella35[],2,FALSE)</f>
        <v>LASER VIOLA</v>
      </c>
      <c r="H2147">
        <v>26</v>
      </c>
      <c r="I2147">
        <v>525</v>
      </c>
      <c r="J2147" s="6">
        <f>Tabella1[[#This Row],[ASS. FINALI]]-Tabella1[[#This Row],[ASS.INIZIALI]]</f>
        <v>499</v>
      </c>
      <c r="K2147" t="s">
        <v>20</v>
      </c>
      <c r="M2147" s="6">
        <f>ROUNDDOWN(IF(Tabella1[[#This Row],[DOPPIO OPERATORE '[SI/NO']]]="SI",Tabella1[[#This Row],[DIFFERENZA]]/2,Tabella1[[#This Row],[DIFFERENZA]]),0)</f>
        <v>499</v>
      </c>
      <c r="O2147" s="6">
        <f>Tabella1[[#This Row],[DIFFERENZA EFFETTIVA SE DOPPIO OPERATORE]]-Tabella1[[#This Row],[SCARTI]]</f>
        <v>499</v>
      </c>
      <c r="P2147" s="4">
        <v>0.3125</v>
      </c>
      <c r="Q2147" s="4">
        <v>0.5</v>
      </c>
      <c r="R2147" s="5">
        <f>Tabella1[[#This Row],[ORA FINE MATTINA]]-Tabella1[[#This Row],[ORA INIZIO MATTINA]]</f>
        <v>0.1875</v>
      </c>
      <c r="S2147" s="4">
        <v>0.54166666666666663</v>
      </c>
      <c r="T2147" s="4">
        <v>0.58333333333333337</v>
      </c>
      <c r="U2147" s="5">
        <f>Tabella1[[#This Row],[ORA FINE POMERIGGIO]]-Tabella1[[#This Row],[ORA INIZIO POMERIGGIO]]</f>
        <v>4.1666666666666741E-2</v>
      </c>
      <c r="V2147" s="5">
        <f>Tabella1[[#This Row],[TOT. TEMPO POMERIGGIO]]+Tabella1[[#This Row],[TOT. TEMPO MATTINA]]</f>
        <v>0.22916666666666674</v>
      </c>
      <c r="W2147" s="7">
        <f>((HOUR(Tabella1[[#This Row],[TOT. ORE]])*60)+MINUTE(Tabella1[[#This Row],[TOT. ORE]]))</f>
        <v>330</v>
      </c>
      <c r="Y2147" s="6">
        <f>Tabella1[[#This Row],[TOT. MINUTI]]-Tabella1[[#This Row],[FERMO MACCHINA]]</f>
        <v>330</v>
      </c>
      <c r="Z2147" s="6">
        <f>ROUNDDOWN(Tabella1[[#This Row],[DIFFERENZA EFFETTIVA - SCARTI]]/Tabella1[[#This Row],[TEMPO EFFETTIVO]]*60,0)</f>
        <v>90</v>
      </c>
    </row>
    <row r="2148" spans="1:27" x14ac:dyDescent="0.25">
      <c r="A2148" s="1">
        <v>44845</v>
      </c>
      <c r="B2148">
        <v>33</v>
      </c>
      <c r="C2148" s="6" t="str">
        <f>VLOOKUP(Tabella1[[#This Row],[COD. OPERATORE]],Tabella3[],2,FALSE)</f>
        <v>KETTY</v>
      </c>
      <c r="D2148" t="s">
        <v>56</v>
      </c>
      <c r="E2148" t="s">
        <v>518</v>
      </c>
      <c r="F2148">
        <v>13</v>
      </c>
      <c r="G2148" s="6" t="str">
        <f>VLOOKUP(Tabella1[[#This Row],[COD. MACCHINA]],Tabella35[],2,FALSE)</f>
        <v>MACHINA A CALDO</v>
      </c>
      <c r="H2148">
        <v>0</v>
      </c>
      <c r="I2148">
        <v>262</v>
      </c>
      <c r="J2148" s="6">
        <f>Tabella1[[#This Row],[ASS. FINALI]]-Tabella1[[#This Row],[ASS.INIZIALI]]</f>
        <v>262</v>
      </c>
      <c r="K2148" t="s">
        <v>20</v>
      </c>
      <c r="M2148" s="6">
        <f>ROUNDDOWN(IF(Tabella1[[#This Row],[DOPPIO OPERATORE '[SI/NO']]]="SI",Tabella1[[#This Row],[DIFFERENZA]]/2,Tabella1[[#This Row],[DIFFERENZA]]),0)</f>
        <v>262</v>
      </c>
      <c r="O2148" s="6">
        <f>Tabella1[[#This Row],[DIFFERENZA EFFETTIVA SE DOPPIO OPERATORE]]-Tabella1[[#This Row],[SCARTI]]</f>
        <v>262</v>
      </c>
      <c r="P2148" s="4">
        <v>0.58333333333333337</v>
      </c>
      <c r="Q2148" s="4">
        <v>0.72916666666666663</v>
      </c>
      <c r="R2148" s="5">
        <f>Tabella1[[#This Row],[ORA FINE MATTINA]]-Tabella1[[#This Row],[ORA INIZIO MATTINA]]</f>
        <v>0.14583333333333326</v>
      </c>
      <c r="S2148" s="4"/>
      <c r="T2148" s="4"/>
      <c r="U2148" s="5">
        <f>Tabella1[[#This Row],[ORA FINE POMERIGGIO]]-Tabella1[[#This Row],[ORA INIZIO POMERIGGIO]]</f>
        <v>0</v>
      </c>
      <c r="V2148" s="5">
        <f>Tabella1[[#This Row],[TOT. TEMPO POMERIGGIO]]+Tabella1[[#This Row],[TOT. TEMPO MATTINA]]</f>
        <v>0.14583333333333326</v>
      </c>
      <c r="W2148" s="7">
        <f>((HOUR(Tabella1[[#This Row],[TOT. ORE]])*60)+MINUTE(Tabella1[[#This Row],[TOT. ORE]]))</f>
        <v>210</v>
      </c>
      <c r="Y2148" s="6">
        <f>Tabella1[[#This Row],[TOT. MINUTI]]-Tabella1[[#This Row],[FERMO MACCHINA]]</f>
        <v>210</v>
      </c>
      <c r="Z2148" s="6">
        <f>ROUNDDOWN(Tabella1[[#This Row],[DIFFERENZA EFFETTIVA - SCARTI]]/Tabella1[[#This Row],[TEMPO EFFETTIVO]]*60,0)</f>
        <v>74</v>
      </c>
    </row>
    <row r="2149" spans="1:27" x14ac:dyDescent="0.25">
      <c r="A2149" s="1">
        <v>44845</v>
      </c>
      <c r="B2149">
        <v>33</v>
      </c>
      <c r="C2149" s="6" t="str">
        <f>VLOOKUP(Tabella1[[#This Row],[COD. OPERATORE]],Tabella3[],2,FALSE)</f>
        <v>KETTY</v>
      </c>
      <c r="D2149" t="s">
        <v>56</v>
      </c>
      <c r="E2149" t="s">
        <v>518</v>
      </c>
      <c r="F2149">
        <v>13</v>
      </c>
      <c r="G2149" s="6" t="str">
        <f>VLOOKUP(Tabella1[[#This Row],[COD. MACCHINA]],Tabella35[],2,FALSE)</f>
        <v>MACHINA A CALDO</v>
      </c>
      <c r="H2149">
        <v>262</v>
      </c>
      <c r="I2149">
        <v>280</v>
      </c>
      <c r="J2149" s="6">
        <f>Tabella1[[#This Row],[ASS. FINALI]]-Tabella1[[#This Row],[ASS.INIZIALI]]</f>
        <v>18</v>
      </c>
      <c r="K2149" t="s">
        <v>20</v>
      </c>
      <c r="M2149" s="6">
        <f>ROUNDDOWN(IF(Tabella1[[#This Row],[DOPPIO OPERATORE '[SI/NO']]]="SI",Tabella1[[#This Row],[DIFFERENZA]]/2,Tabella1[[#This Row],[DIFFERENZA]]),0)</f>
        <v>18</v>
      </c>
      <c r="O2149" s="6">
        <f>Tabella1[[#This Row],[DIFFERENZA EFFETTIVA SE DOPPIO OPERATORE]]-Tabella1[[#This Row],[SCARTI]]</f>
        <v>18</v>
      </c>
      <c r="P2149" s="4">
        <v>0.3125</v>
      </c>
      <c r="Q2149" s="4">
        <v>0.33333333333333331</v>
      </c>
      <c r="R2149" s="5">
        <f>Tabella1[[#This Row],[ORA FINE MATTINA]]-Tabella1[[#This Row],[ORA INIZIO MATTINA]]</f>
        <v>2.0833333333333315E-2</v>
      </c>
      <c r="S2149" s="4"/>
      <c r="T2149" s="4"/>
      <c r="U2149" s="5">
        <f>Tabella1[[#This Row],[ORA FINE POMERIGGIO]]-Tabella1[[#This Row],[ORA INIZIO POMERIGGIO]]</f>
        <v>0</v>
      </c>
      <c r="V2149" s="5">
        <f>Tabella1[[#This Row],[TOT. TEMPO POMERIGGIO]]+Tabella1[[#This Row],[TOT. TEMPO MATTINA]]</f>
        <v>2.0833333333333315E-2</v>
      </c>
      <c r="W2149" s="7">
        <f>((HOUR(Tabella1[[#This Row],[TOT. ORE]])*60)+MINUTE(Tabella1[[#This Row],[TOT. ORE]]))</f>
        <v>30</v>
      </c>
      <c r="Y2149" s="6">
        <f>Tabella1[[#This Row],[TOT. MINUTI]]-Tabella1[[#This Row],[FERMO MACCHINA]]</f>
        <v>30</v>
      </c>
      <c r="Z2149" s="6">
        <f>ROUNDDOWN(Tabella1[[#This Row],[DIFFERENZA EFFETTIVA - SCARTI]]/Tabella1[[#This Row],[TEMPO EFFETTIVO]]*60,0)</f>
        <v>36</v>
      </c>
    </row>
    <row r="2150" spans="1:27" x14ac:dyDescent="0.25">
      <c r="A2150" s="1">
        <v>44846</v>
      </c>
      <c r="B2150">
        <v>33</v>
      </c>
      <c r="C2150" s="6" t="str">
        <f>VLOOKUP(Tabella1[[#This Row],[COD. OPERATORE]],Tabella3[],2,FALSE)</f>
        <v>KETTY</v>
      </c>
      <c r="D2150" t="s">
        <v>56</v>
      </c>
      <c r="E2150" t="s">
        <v>518</v>
      </c>
      <c r="F2150">
        <v>22</v>
      </c>
      <c r="G2150" s="6" t="str">
        <f>VLOOKUP(Tabella1[[#This Row],[COD. MACCHINA]],Tabella35[],2,FALSE)</f>
        <v>LASER VIOLA</v>
      </c>
      <c r="H2150">
        <v>525</v>
      </c>
      <c r="I2150">
        <v>840</v>
      </c>
      <c r="J2150" s="6">
        <f>Tabella1[[#This Row],[ASS. FINALI]]-Tabella1[[#This Row],[ASS.INIZIALI]]</f>
        <v>315</v>
      </c>
      <c r="K2150" t="s">
        <v>20</v>
      </c>
      <c r="M2150" s="6">
        <f>ROUNDDOWN(IF(Tabella1[[#This Row],[DOPPIO OPERATORE '[SI/NO']]]="SI",Tabella1[[#This Row],[DIFFERENZA]]/2,Tabella1[[#This Row],[DIFFERENZA]]),0)</f>
        <v>315</v>
      </c>
      <c r="O2150" s="6">
        <f>Tabella1[[#This Row],[DIFFERENZA EFFETTIVA SE DOPPIO OPERATORE]]-Tabella1[[#This Row],[SCARTI]]</f>
        <v>315</v>
      </c>
      <c r="P2150" s="4">
        <v>0.33333333333333331</v>
      </c>
      <c r="Q2150" s="4">
        <v>0.47222222222222227</v>
      </c>
      <c r="R2150" s="5">
        <f>Tabella1[[#This Row],[ORA FINE MATTINA]]-Tabella1[[#This Row],[ORA INIZIO MATTINA]]</f>
        <v>0.13888888888888895</v>
      </c>
      <c r="S2150" s="4"/>
      <c r="T2150" s="4"/>
      <c r="U2150" s="5">
        <f>Tabella1[[#This Row],[ORA FINE POMERIGGIO]]-Tabella1[[#This Row],[ORA INIZIO POMERIGGIO]]</f>
        <v>0</v>
      </c>
      <c r="V2150" s="5">
        <f>Tabella1[[#This Row],[TOT. TEMPO POMERIGGIO]]+Tabella1[[#This Row],[TOT. TEMPO MATTINA]]</f>
        <v>0.13888888888888895</v>
      </c>
      <c r="W2150" s="7">
        <f>((HOUR(Tabella1[[#This Row],[TOT. ORE]])*60)+MINUTE(Tabella1[[#This Row],[TOT. ORE]]))</f>
        <v>200</v>
      </c>
      <c r="Y2150" s="6">
        <f>Tabella1[[#This Row],[TOT. MINUTI]]-Tabella1[[#This Row],[FERMO MACCHINA]]</f>
        <v>200</v>
      </c>
      <c r="Z2150" s="6">
        <f>ROUNDDOWN(Tabella1[[#This Row],[DIFFERENZA EFFETTIVA - SCARTI]]/Tabella1[[#This Row],[TEMPO EFFETTIVO]]*60,0)</f>
        <v>94</v>
      </c>
    </row>
    <row r="2151" spans="1:27" x14ac:dyDescent="0.25">
      <c r="A2151" s="1">
        <v>44851</v>
      </c>
      <c r="B2151">
        <v>33</v>
      </c>
      <c r="C2151" s="6" t="str">
        <f>VLOOKUP(Tabella1[[#This Row],[COD. OPERATORE]],Tabella3[],2,FALSE)</f>
        <v>KETTY</v>
      </c>
      <c r="D2151" t="s">
        <v>87</v>
      </c>
      <c r="E2151" t="s">
        <v>577</v>
      </c>
      <c r="F2151" t="s">
        <v>64</v>
      </c>
      <c r="G2151" s="6" t="str">
        <f>VLOOKUP(Tabella1[[#This Row],[COD. MACCHINA]],Tabella35[],2,FALSE)</f>
        <v>MANUALE</v>
      </c>
      <c r="H2151">
        <v>52</v>
      </c>
      <c r="I2151">
        <v>210</v>
      </c>
      <c r="J2151" s="6">
        <f>Tabella1[[#This Row],[ASS. FINALI]]-Tabella1[[#This Row],[ASS.INIZIALI]]</f>
        <v>158</v>
      </c>
      <c r="K2151" t="s">
        <v>20</v>
      </c>
      <c r="M2151" s="6">
        <f>ROUNDDOWN(IF(Tabella1[[#This Row],[DOPPIO OPERATORE '[SI/NO']]]="SI",Tabella1[[#This Row],[DIFFERENZA]]/2,Tabella1[[#This Row],[DIFFERENZA]]),0)</f>
        <v>158</v>
      </c>
      <c r="O2151" s="6">
        <f>Tabella1[[#This Row],[DIFFERENZA EFFETTIVA SE DOPPIO OPERATORE]]-Tabella1[[#This Row],[SCARTI]]</f>
        <v>158</v>
      </c>
      <c r="P2151" s="4">
        <v>0.375</v>
      </c>
      <c r="Q2151" s="4">
        <v>0.5</v>
      </c>
      <c r="R2151" s="5">
        <f>Tabella1[[#This Row],[ORA FINE MATTINA]]-Tabella1[[#This Row],[ORA INIZIO MATTINA]]</f>
        <v>0.125</v>
      </c>
      <c r="S2151" s="4">
        <v>0.5625</v>
      </c>
      <c r="T2151" s="4">
        <v>0.56944444444444442</v>
      </c>
      <c r="U2151" s="5">
        <f>Tabella1[[#This Row],[ORA FINE POMERIGGIO]]-Tabella1[[#This Row],[ORA INIZIO POMERIGGIO]]</f>
        <v>6.9444444444444198E-3</v>
      </c>
      <c r="V2151" s="5">
        <f>Tabella1[[#This Row],[TOT. TEMPO POMERIGGIO]]+Tabella1[[#This Row],[TOT. TEMPO MATTINA]]</f>
        <v>0.13194444444444442</v>
      </c>
      <c r="W2151" s="7">
        <f>((HOUR(Tabella1[[#This Row],[TOT. ORE]])*60)+MINUTE(Tabella1[[#This Row],[TOT. ORE]]))</f>
        <v>190</v>
      </c>
      <c r="Y2151" s="6">
        <f>Tabella1[[#This Row],[TOT. MINUTI]]-Tabella1[[#This Row],[FERMO MACCHINA]]</f>
        <v>190</v>
      </c>
      <c r="Z2151" s="6">
        <f>ROUNDDOWN(Tabella1[[#This Row],[DIFFERENZA EFFETTIVA - SCARTI]]/Tabella1[[#This Row],[TEMPO EFFETTIVO]]*60,0)</f>
        <v>49</v>
      </c>
    </row>
    <row r="2152" spans="1:27" x14ac:dyDescent="0.25">
      <c r="A2152" s="1">
        <v>44855</v>
      </c>
      <c r="B2152">
        <v>33</v>
      </c>
      <c r="C2152" s="6" t="str">
        <f>VLOOKUP(Tabella1[[#This Row],[COD. OPERATORE]],Tabella3[],2,FALSE)</f>
        <v>KETTY</v>
      </c>
      <c r="D2152" t="s">
        <v>87</v>
      </c>
      <c r="E2152" t="s">
        <v>577</v>
      </c>
      <c r="F2152" t="s">
        <v>64</v>
      </c>
      <c r="G2152" s="6" t="str">
        <f>VLOOKUP(Tabella1[[#This Row],[COD. MACCHINA]],Tabella35[],2,FALSE)</f>
        <v>MANUALE</v>
      </c>
      <c r="H2152">
        <v>70</v>
      </c>
      <c r="I2152">
        <v>400</v>
      </c>
      <c r="J2152" s="6">
        <f>Tabella1[[#This Row],[ASS. FINALI]]-Tabella1[[#This Row],[ASS.INIZIALI]]</f>
        <v>330</v>
      </c>
      <c r="K2152" t="s">
        <v>20</v>
      </c>
      <c r="M2152" s="6">
        <f>ROUNDDOWN(IF(Tabella1[[#This Row],[DOPPIO OPERATORE '[SI/NO']]]="SI",Tabella1[[#This Row],[DIFFERENZA]]/2,Tabella1[[#This Row],[DIFFERENZA]]),0)</f>
        <v>330</v>
      </c>
      <c r="O2152" s="6">
        <f>Tabella1[[#This Row],[DIFFERENZA EFFETTIVA SE DOPPIO OPERATORE]]-Tabella1[[#This Row],[SCARTI]]</f>
        <v>330</v>
      </c>
      <c r="P2152" s="4">
        <v>0.35416666666666669</v>
      </c>
      <c r="Q2152" s="4">
        <v>0.5</v>
      </c>
      <c r="R2152" s="5">
        <f>Tabella1[[#This Row],[ORA FINE MATTINA]]-Tabella1[[#This Row],[ORA INIZIO MATTINA]]</f>
        <v>0.14583333333333331</v>
      </c>
      <c r="S2152" s="4">
        <v>0.54166666666666663</v>
      </c>
      <c r="T2152" s="4">
        <v>0.64930555555555558</v>
      </c>
      <c r="U2152" s="5">
        <f>Tabella1[[#This Row],[ORA FINE POMERIGGIO]]-Tabella1[[#This Row],[ORA INIZIO POMERIGGIO]]</f>
        <v>0.10763888888888895</v>
      </c>
      <c r="V2152" s="5">
        <f>Tabella1[[#This Row],[TOT. TEMPO POMERIGGIO]]+Tabella1[[#This Row],[TOT. TEMPO MATTINA]]</f>
        <v>0.25347222222222227</v>
      </c>
      <c r="W2152" s="7">
        <f>((HOUR(Tabella1[[#This Row],[TOT. ORE]])*60)+MINUTE(Tabella1[[#This Row],[TOT. ORE]]))</f>
        <v>365</v>
      </c>
      <c r="Y2152" s="6">
        <f>Tabella1[[#This Row],[TOT. MINUTI]]-Tabella1[[#This Row],[FERMO MACCHINA]]</f>
        <v>365</v>
      </c>
      <c r="Z2152" s="6">
        <f>ROUNDDOWN(Tabella1[[#This Row],[DIFFERENZA EFFETTIVA - SCARTI]]/Tabella1[[#This Row],[TEMPO EFFETTIVO]]*60,0)</f>
        <v>54</v>
      </c>
    </row>
    <row r="2153" spans="1:27" x14ac:dyDescent="0.25">
      <c r="A2153" s="1">
        <v>44855</v>
      </c>
      <c r="B2153">
        <v>33</v>
      </c>
      <c r="C2153" s="6" t="str">
        <f>VLOOKUP(Tabella1[[#This Row],[COD. OPERATORE]],Tabella3[],2,FALSE)</f>
        <v>KETTY</v>
      </c>
      <c r="D2153" t="s">
        <v>16</v>
      </c>
      <c r="E2153" t="s">
        <v>26</v>
      </c>
      <c r="F2153">
        <v>6</v>
      </c>
      <c r="G2153" s="6" t="str">
        <f>VLOOKUP(Tabella1[[#This Row],[COD. MACCHINA]],Tabella35[],2,FALSE)</f>
        <v>MSA matr.4319</v>
      </c>
      <c r="H2153">
        <v>657437</v>
      </c>
      <c r="I2153">
        <v>657938</v>
      </c>
      <c r="J2153" s="6">
        <f>Tabella1[[#This Row],[ASS. FINALI]]-Tabella1[[#This Row],[ASS.INIZIALI]]</f>
        <v>501</v>
      </c>
      <c r="K2153" t="s">
        <v>20</v>
      </c>
      <c r="M2153" s="6">
        <f>ROUNDDOWN(IF(Tabella1[[#This Row],[DOPPIO OPERATORE '[SI/NO']]]="SI",Tabella1[[#This Row],[DIFFERENZA]]/2,Tabella1[[#This Row],[DIFFERENZA]]),0)</f>
        <v>501</v>
      </c>
      <c r="O2153" s="6">
        <f>Tabella1[[#This Row],[DIFFERENZA EFFETTIVA SE DOPPIO OPERATORE]]-Tabella1[[#This Row],[SCARTI]]</f>
        <v>501</v>
      </c>
      <c r="P2153" s="4">
        <v>0.64930555555555558</v>
      </c>
      <c r="Q2153" s="4">
        <v>0.70486111111111116</v>
      </c>
      <c r="R2153" s="5">
        <f>Tabella1[[#This Row],[ORA FINE MATTINA]]-Tabella1[[#This Row],[ORA INIZIO MATTINA]]</f>
        <v>5.555555555555558E-2</v>
      </c>
      <c r="S2153" s="4"/>
      <c r="T2153" s="4"/>
      <c r="U2153" s="5">
        <f>Tabella1[[#This Row],[ORA FINE POMERIGGIO]]-Tabella1[[#This Row],[ORA INIZIO POMERIGGIO]]</f>
        <v>0</v>
      </c>
      <c r="V2153" s="5">
        <f>Tabella1[[#This Row],[TOT. TEMPO POMERIGGIO]]+Tabella1[[#This Row],[TOT. TEMPO MATTINA]]</f>
        <v>5.555555555555558E-2</v>
      </c>
      <c r="W2153" s="7">
        <f>((HOUR(Tabella1[[#This Row],[TOT. ORE]])*60)+MINUTE(Tabella1[[#This Row],[TOT. ORE]]))</f>
        <v>80</v>
      </c>
      <c r="Y2153" s="6">
        <f>Tabella1[[#This Row],[TOT. MINUTI]]-Tabella1[[#This Row],[FERMO MACCHINA]]</f>
        <v>80</v>
      </c>
      <c r="Z2153" s="6">
        <f>ROUNDDOWN(Tabella1[[#This Row],[DIFFERENZA EFFETTIVA - SCARTI]]/Tabella1[[#This Row],[TEMPO EFFETTIVO]]*60,0)</f>
        <v>375</v>
      </c>
    </row>
    <row r="2154" spans="1:27" x14ac:dyDescent="0.25">
      <c r="A2154" s="1">
        <v>44855</v>
      </c>
      <c r="B2154">
        <v>33</v>
      </c>
      <c r="C2154" s="6" t="str">
        <f>VLOOKUP(Tabella1[[#This Row],[COD. OPERATORE]],Tabella3[],2,FALSE)</f>
        <v>KETTY</v>
      </c>
      <c r="D2154" t="s">
        <v>87</v>
      </c>
      <c r="E2154" t="s">
        <v>577</v>
      </c>
      <c r="F2154" t="s">
        <v>64</v>
      </c>
      <c r="G2154" s="6" t="str">
        <f>VLOOKUP(Tabella1[[#This Row],[COD. MACCHINA]],Tabella35[],2,FALSE)</f>
        <v>MANUALE</v>
      </c>
      <c r="H2154">
        <v>400</v>
      </c>
      <c r="I2154">
        <v>430</v>
      </c>
      <c r="J2154" s="6">
        <f>Tabella1[[#This Row],[ASS. FINALI]]-Tabella1[[#This Row],[ASS.INIZIALI]]</f>
        <v>30</v>
      </c>
      <c r="K2154" t="s">
        <v>20</v>
      </c>
      <c r="M2154" s="6">
        <f>ROUNDDOWN(IF(Tabella1[[#This Row],[DOPPIO OPERATORE '[SI/NO']]]="SI",Tabella1[[#This Row],[DIFFERENZA]]/2,Tabella1[[#This Row],[DIFFERENZA]]),0)</f>
        <v>30</v>
      </c>
      <c r="O2154" s="6">
        <f>Tabella1[[#This Row],[DIFFERENZA EFFETTIVA SE DOPPIO OPERATORE]]-Tabella1[[#This Row],[SCARTI]]</f>
        <v>30</v>
      </c>
      <c r="P2154" s="4">
        <v>0.70486111111111116</v>
      </c>
      <c r="Q2154" s="4">
        <v>0.72916666666666663</v>
      </c>
      <c r="R2154" s="5">
        <f>Tabella1[[#This Row],[ORA FINE MATTINA]]-Tabella1[[#This Row],[ORA INIZIO MATTINA]]</f>
        <v>2.4305555555555469E-2</v>
      </c>
      <c r="S2154" s="4"/>
      <c r="T2154" s="4"/>
      <c r="U2154" s="5">
        <f>Tabella1[[#This Row],[ORA FINE POMERIGGIO]]-Tabella1[[#This Row],[ORA INIZIO POMERIGGIO]]</f>
        <v>0</v>
      </c>
      <c r="V2154" s="5">
        <f>Tabella1[[#This Row],[TOT. TEMPO POMERIGGIO]]+Tabella1[[#This Row],[TOT. TEMPO MATTINA]]</f>
        <v>2.4305555555555469E-2</v>
      </c>
      <c r="W2154" s="7">
        <f>((HOUR(Tabella1[[#This Row],[TOT. ORE]])*60)+MINUTE(Tabella1[[#This Row],[TOT. ORE]]))</f>
        <v>35</v>
      </c>
      <c r="Y2154" s="6">
        <f>Tabella1[[#This Row],[TOT. MINUTI]]-Tabella1[[#This Row],[FERMO MACCHINA]]</f>
        <v>35</v>
      </c>
      <c r="Z2154" s="6">
        <f>ROUNDDOWN(Tabella1[[#This Row],[DIFFERENZA EFFETTIVA - SCARTI]]/Tabella1[[#This Row],[TEMPO EFFETTIVO]]*60,0)</f>
        <v>51</v>
      </c>
    </row>
    <row r="2155" spans="1:27" x14ac:dyDescent="0.25">
      <c r="A2155" s="1">
        <v>44861</v>
      </c>
      <c r="B2155">
        <v>1</v>
      </c>
      <c r="C2155" s="6" t="str">
        <f>VLOOKUP(Tabella1[[#This Row],[COD. OPERATORE]],Tabella3[],2,FALSE)</f>
        <v>ROBY</v>
      </c>
      <c r="D2155" t="s">
        <v>262</v>
      </c>
      <c r="E2155" t="s">
        <v>69</v>
      </c>
      <c r="F2155">
        <v>7</v>
      </c>
      <c r="G2155" s="6" t="str">
        <f>VLOOKUP(Tabella1[[#This Row],[COD. MACCHINA]],Tabella35[],2,FALSE)</f>
        <v>MSA matr.2316</v>
      </c>
      <c r="H2155">
        <v>2492860</v>
      </c>
      <c r="I2155">
        <v>2494074</v>
      </c>
      <c r="J2155" s="6">
        <f>Tabella1[[#This Row],[ASS. FINALI]]-Tabella1[[#This Row],[ASS.INIZIALI]]</f>
        <v>1214</v>
      </c>
      <c r="K2155" t="s">
        <v>20</v>
      </c>
      <c r="M2155" s="6">
        <f>ROUNDDOWN(IF(Tabella1[[#This Row],[DOPPIO OPERATORE '[SI/NO']]]="SI",Tabella1[[#This Row],[DIFFERENZA]]/2,Tabella1[[#This Row],[DIFFERENZA]]),0)</f>
        <v>1214</v>
      </c>
      <c r="O2155" s="6">
        <f>Tabella1[[#This Row],[DIFFERENZA EFFETTIVA SE DOPPIO OPERATORE]]-Tabella1[[#This Row],[SCARTI]]</f>
        <v>1214</v>
      </c>
      <c r="P2155" s="4">
        <v>0.33333333333333331</v>
      </c>
      <c r="Q2155" s="4">
        <v>0.5</v>
      </c>
      <c r="R2155" s="5">
        <f>Tabella1[[#This Row],[ORA FINE MATTINA]]-Tabella1[[#This Row],[ORA INIZIO MATTINA]]</f>
        <v>0.16666666666666669</v>
      </c>
      <c r="S2155" s="4"/>
      <c r="T2155" s="4"/>
      <c r="U2155" s="5">
        <f>Tabella1[[#This Row],[ORA FINE POMERIGGIO]]-Tabella1[[#This Row],[ORA INIZIO POMERIGGIO]]</f>
        <v>0</v>
      </c>
      <c r="V2155" s="5">
        <f>Tabella1[[#This Row],[TOT. TEMPO POMERIGGIO]]+Tabella1[[#This Row],[TOT. TEMPO MATTINA]]</f>
        <v>0.16666666666666669</v>
      </c>
      <c r="W2155" s="7">
        <f>((HOUR(Tabella1[[#This Row],[TOT. ORE]])*60)+MINUTE(Tabella1[[#This Row],[TOT. ORE]]))</f>
        <v>240</v>
      </c>
      <c r="Y2155" s="6">
        <f>Tabella1[[#This Row],[TOT. MINUTI]]-Tabella1[[#This Row],[FERMO MACCHINA]]</f>
        <v>240</v>
      </c>
      <c r="Z2155" s="6">
        <f>ROUNDDOWN(Tabella1[[#This Row],[DIFFERENZA EFFETTIVA - SCARTI]]/Tabella1[[#This Row],[TEMPO EFFETTIVO]]*60,0)</f>
        <v>303</v>
      </c>
    </row>
    <row r="2156" spans="1:27" x14ac:dyDescent="0.25">
      <c r="A2156" s="1">
        <v>44861</v>
      </c>
      <c r="B2156">
        <v>1</v>
      </c>
      <c r="C2156" s="6" t="str">
        <f>VLOOKUP(Tabella1[[#This Row],[COD. OPERATORE]],Tabella3[],2,FALSE)</f>
        <v>ROBY</v>
      </c>
      <c r="D2156" t="s">
        <v>262</v>
      </c>
      <c r="E2156" t="s">
        <v>69</v>
      </c>
      <c r="F2156">
        <v>7</v>
      </c>
      <c r="G2156" s="6" t="str">
        <f>VLOOKUP(Tabella1[[#This Row],[COD. MACCHINA]],Tabella35[],2,FALSE)</f>
        <v>MSA matr.2316</v>
      </c>
      <c r="H2156">
        <v>2494074</v>
      </c>
      <c r="I2156">
        <v>2494223</v>
      </c>
      <c r="J2156" s="6">
        <f>Tabella1[[#This Row],[ASS. FINALI]]-Tabella1[[#This Row],[ASS.INIZIALI]]</f>
        <v>149</v>
      </c>
      <c r="K2156" t="s">
        <v>20</v>
      </c>
      <c r="M2156" s="6">
        <f>ROUNDDOWN(IF(Tabella1[[#This Row],[DOPPIO OPERATORE '[SI/NO']]]="SI",Tabella1[[#This Row],[DIFFERENZA]]/2,Tabella1[[#This Row],[DIFFERENZA]]),0)</f>
        <v>149</v>
      </c>
      <c r="O2156" s="6">
        <f>Tabella1[[#This Row],[DIFFERENZA EFFETTIVA SE DOPPIO OPERATORE]]-Tabella1[[#This Row],[SCARTI]]</f>
        <v>149</v>
      </c>
      <c r="P2156" s="4">
        <v>0.5625</v>
      </c>
      <c r="Q2156" s="4">
        <v>0.59027777777777779</v>
      </c>
      <c r="R2156" s="5">
        <f>Tabella1[[#This Row],[ORA FINE MATTINA]]-Tabella1[[#This Row],[ORA INIZIO MATTINA]]</f>
        <v>2.777777777777779E-2</v>
      </c>
      <c r="S2156" s="4"/>
      <c r="T2156" s="4"/>
      <c r="U2156" s="5">
        <f>Tabella1[[#This Row],[ORA FINE POMERIGGIO]]-Tabella1[[#This Row],[ORA INIZIO POMERIGGIO]]</f>
        <v>0</v>
      </c>
      <c r="V2156" s="5">
        <f>Tabella1[[#This Row],[TOT. TEMPO POMERIGGIO]]+Tabella1[[#This Row],[TOT. TEMPO MATTINA]]</f>
        <v>2.777777777777779E-2</v>
      </c>
      <c r="W2156" s="7">
        <f>((HOUR(Tabella1[[#This Row],[TOT. ORE]])*60)+MINUTE(Tabella1[[#This Row],[TOT. ORE]]))</f>
        <v>40</v>
      </c>
      <c r="Y2156" s="6">
        <f>Tabella1[[#This Row],[TOT. MINUTI]]-Tabella1[[#This Row],[FERMO MACCHINA]]</f>
        <v>40</v>
      </c>
      <c r="Z2156" s="6">
        <f>ROUNDDOWN(Tabella1[[#This Row],[DIFFERENZA EFFETTIVA - SCARTI]]/Tabella1[[#This Row],[TEMPO EFFETTIVO]]*60,0)</f>
        <v>223</v>
      </c>
    </row>
    <row r="2157" spans="1:27" x14ac:dyDescent="0.25">
      <c r="A2157" s="1">
        <v>44861</v>
      </c>
      <c r="B2157">
        <v>1</v>
      </c>
      <c r="C2157" s="6" t="str">
        <f>VLOOKUP(Tabella1[[#This Row],[COD. OPERATORE]],Tabella3[],2,FALSE)</f>
        <v>ROBY</v>
      </c>
      <c r="D2157" t="s">
        <v>56</v>
      </c>
      <c r="E2157" t="s">
        <v>495</v>
      </c>
      <c r="F2157" t="s">
        <v>64</v>
      </c>
      <c r="G2157" s="6" t="str">
        <f>VLOOKUP(Tabella1[[#This Row],[COD. MACCHINA]],Tabella35[],2,FALSE)</f>
        <v>MANUALE</v>
      </c>
      <c r="H2157">
        <v>0</v>
      </c>
      <c r="I2157">
        <v>22</v>
      </c>
      <c r="J2157" s="6">
        <f>Tabella1[[#This Row],[ASS. FINALI]]-Tabella1[[#This Row],[ASS.INIZIALI]]</f>
        <v>22</v>
      </c>
      <c r="K2157" t="s">
        <v>20</v>
      </c>
      <c r="M2157" s="6">
        <f>ROUNDDOWN(IF(Tabella1[[#This Row],[DOPPIO OPERATORE '[SI/NO']]]="SI",Tabella1[[#This Row],[DIFFERENZA]]/2,Tabella1[[#This Row],[DIFFERENZA]]),0)</f>
        <v>22</v>
      </c>
      <c r="N2157">
        <v>14</v>
      </c>
      <c r="O2157" s="6">
        <f>Tabella1[[#This Row],[DIFFERENZA EFFETTIVA SE DOPPIO OPERATORE]]-Tabella1[[#This Row],[SCARTI]]</f>
        <v>8</v>
      </c>
      <c r="P2157" s="4">
        <v>0.59375</v>
      </c>
      <c r="Q2157" s="4">
        <v>0.62847222222222221</v>
      </c>
      <c r="R2157" s="5">
        <f>Tabella1[[#This Row],[ORA FINE MATTINA]]-Tabella1[[#This Row],[ORA INIZIO MATTINA]]</f>
        <v>3.472222222222221E-2</v>
      </c>
      <c r="S2157" s="4"/>
      <c r="T2157" s="4"/>
      <c r="U2157" s="5">
        <f>Tabella1[[#This Row],[ORA FINE POMERIGGIO]]-Tabella1[[#This Row],[ORA INIZIO POMERIGGIO]]</f>
        <v>0</v>
      </c>
      <c r="V2157" s="5">
        <f>Tabella1[[#This Row],[TOT. TEMPO POMERIGGIO]]+Tabella1[[#This Row],[TOT. TEMPO MATTINA]]</f>
        <v>3.472222222222221E-2</v>
      </c>
      <c r="W2157" s="7">
        <f>((HOUR(Tabella1[[#This Row],[TOT. ORE]])*60)+MINUTE(Tabella1[[#This Row],[TOT. ORE]]))</f>
        <v>50</v>
      </c>
      <c r="Y2157" s="6">
        <f>Tabella1[[#This Row],[TOT. MINUTI]]-Tabella1[[#This Row],[FERMO MACCHINA]]</f>
        <v>50</v>
      </c>
      <c r="Z2157" s="6">
        <f>ROUNDDOWN(Tabella1[[#This Row],[DIFFERENZA EFFETTIVA - SCARTI]]/Tabella1[[#This Row],[TEMPO EFFETTIVO]]*60,0)</f>
        <v>9</v>
      </c>
    </row>
    <row r="2158" spans="1:27" x14ac:dyDescent="0.25">
      <c r="A2158" s="1">
        <v>44861</v>
      </c>
      <c r="B2158">
        <v>1</v>
      </c>
      <c r="C2158" s="6" t="str">
        <f>VLOOKUP(Tabella1[[#This Row],[COD. OPERATORE]],Tabella3[],2,FALSE)</f>
        <v>ROBY</v>
      </c>
      <c r="D2158" t="s">
        <v>262</v>
      </c>
      <c r="E2158" t="s">
        <v>69</v>
      </c>
      <c r="F2158">
        <v>7</v>
      </c>
      <c r="G2158" s="6" t="str">
        <f>VLOOKUP(Tabella1[[#This Row],[COD. MACCHINA]],Tabella35[],2,FALSE)</f>
        <v>MSA matr.2316</v>
      </c>
      <c r="H2158">
        <v>2494224</v>
      </c>
      <c r="I2158">
        <v>2494725</v>
      </c>
      <c r="J2158" s="6">
        <f>Tabella1[[#This Row],[ASS. FINALI]]-Tabella1[[#This Row],[ASS.INIZIALI]]</f>
        <v>501</v>
      </c>
      <c r="K2158" t="s">
        <v>20</v>
      </c>
      <c r="M2158" s="6">
        <f>ROUNDDOWN(IF(Tabella1[[#This Row],[DOPPIO OPERATORE '[SI/NO']]]="SI",Tabella1[[#This Row],[DIFFERENZA]]/2,Tabella1[[#This Row],[DIFFERENZA]]),0)</f>
        <v>501</v>
      </c>
      <c r="O2158" s="6">
        <f>Tabella1[[#This Row],[DIFFERENZA EFFETTIVA SE DOPPIO OPERATORE]]-Tabella1[[#This Row],[SCARTI]]</f>
        <v>501</v>
      </c>
      <c r="P2158" s="4">
        <v>0.63888888888888895</v>
      </c>
      <c r="Q2158" s="4">
        <v>0.72916666666666663</v>
      </c>
      <c r="R2158" s="5">
        <f>Tabella1[[#This Row],[ORA FINE MATTINA]]-Tabella1[[#This Row],[ORA INIZIO MATTINA]]</f>
        <v>9.0277777777777679E-2</v>
      </c>
      <c r="S2158" s="4"/>
      <c r="T2158" s="4"/>
      <c r="U2158" s="5">
        <f>Tabella1[[#This Row],[ORA FINE POMERIGGIO]]-Tabella1[[#This Row],[ORA INIZIO POMERIGGIO]]</f>
        <v>0</v>
      </c>
      <c r="V2158" s="5">
        <f>Tabella1[[#This Row],[TOT. TEMPO POMERIGGIO]]+Tabella1[[#This Row],[TOT. TEMPO MATTINA]]</f>
        <v>9.0277777777777679E-2</v>
      </c>
      <c r="W2158" s="7">
        <f>((HOUR(Tabella1[[#This Row],[TOT. ORE]])*60)+MINUTE(Tabella1[[#This Row],[TOT. ORE]]))</f>
        <v>130</v>
      </c>
      <c r="Y2158" s="6">
        <f>Tabella1[[#This Row],[TOT. MINUTI]]-Tabella1[[#This Row],[FERMO MACCHINA]]</f>
        <v>130</v>
      </c>
      <c r="Z2158" s="6">
        <f>ROUNDDOWN(Tabella1[[#This Row],[DIFFERENZA EFFETTIVA - SCARTI]]/Tabella1[[#This Row],[TEMPO EFFETTIVO]]*60,0)</f>
        <v>231</v>
      </c>
    </row>
    <row r="2159" spans="1:27" x14ac:dyDescent="0.25">
      <c r="A2159" s="1">
        <v>44862</v>
      </c>
      <c r="B2159">
        <v>1</v>
      </c>
      <c r="C2159" s="6" t="str">
        <f>VLOOKUP(Tabella1[[#This Row],[COD. OPERATORE]],Tabella3[],2,FALSE)</f>
        <v>ROBY</v>
      </c>
      <c r="D2159" t="s">
        <v>56</v>
      </c>
      <c r="E2159" t="s">
        <v>261</v>
      </c>
      <c r="F2159">
        <v>12</v>
      </c>
      <c r="G2159" s="6" t="str">
        <f>VLOOKUP(Tabella1[[#This Row],[COD. MACCHINA]],Tabella35[],2,FALSE)</f>
        <v>FRESA matr.550/6</v>
      </c>
      <c r="H2159">
        <v>0</v>
      </c>
      <c r="I2159">
        <v>3000</v>
      </c>
      <c r="J2159" s="6">
        <f>Tabella1[[#This Row],[ASS. FINALI]]-Tabella1[[#This Row],[ASS.INIZIALI]]</f>
        <v>3000</v>
      </c>
      <c r="K2159" t="s">
        <v>20</v>
      </c>
      <c r="M2159" s="6">
        <f>ROUNDDOWN(IF(Tabella1[[#This Row],[DOPPIO OPERATORE '[SI/NO']]]="SI",Tabella1[[#This Row],[DIFFERENZA]]/2,Tabella1[[#This Row],[DIFFERENZA]]),0)</f>
        <v>3000</v>
      </c>
      <c r="O2159" s="6">
        <f>Tabella1[[#This Row],[DIFFERENZA EFFETTIVA SE DOPPIO OPERATORE]]-Tabella1[[#This Row],[SCARTI]]</f>
        <v>3000</v>
      </c>
      <c r="P2159" s="4">
        <v>0.56944444444444442</v>
      </c>
      <c r="Q2159" s="4">
        <v>0.70833333333333337</v>
      </c>
      <c r="R2159" s="5">
        <f>Tabella1[[#This Row],[ORA FINE MATTINA]]-Tabella1[[#This Row],[ORA INIZIO MATTINA]]</f>
        <v>0.13888888888888895</v>
      </c>
      <c r="S2159" s="4"/>
      <c r="T2159" s="4"/>
      <c r="U2159" s="5">
        <f>Tabella1[[#This Row],[ORA FINE POMERIGGIO]]-Tabella1[[#This Row],[ORA INIZIO POMERIGGIO]]</f>
        <v>0</v>
      </c>
      <c r="V2159" s="5">
        <f>Tabella1[[#This Row],[TOT. TEMPO POMERIGGIO]]+Tabella1[[#This Row],[TOT. TEMPO MATTINA]]</f>
        <v>0.13888888888888895</v>
      </c>
      <c r="W2159" s="7">
        <f>((HOUR(Tabella1[[#This Row],[TOT. ORE]])*60)+MINUTE(Tabella1[[#This Row],[TOT. ORE]]))</f>
        <v>200</v>
      </c>
      <c r="Y2159" s="6">
        <f>Tabella1[[#This Row],[TOT. MINUTI]]-Tabella1[[#This Row],[FERMO MACCHINA]]</f>
        <v>200</v>
      </c>
      <c r="Z2159" s="6">
        <f>ROUNDDOWN(Tabella1[[#This Row],[DIFFERENZA EFFETTIVA - SCARTI]]/Tabella1[[#This Row],[TEMPO EFFETTIVO]]*60,0)</f>
        <v>900</v>
      </c>
      <c r="AA2159" t="s">
        <v>147</v>
      </c>
    </row>
    <row r="2160" spans="1:27" x14ac:dyDescent="0.25">
      <c r="A2160" s="1">
        <v>44862</v>
      </c>
      <c r="B2160">
        <v>1</v>
      </c>
      <c r="C2160" s="6" t="str">
        <f>VLOOKUP(Tabella1[[#This Row],[COD. OPERATORE]],Tabella3[],2,FALSE)</f>
        <v>ROBY</v>
      </c>
      <c r="D2160" t="s">
        <v>56</v>
      </c>
      <c r="E2160" t="s">
        <v>63</v>
      </c>
      <c r="F2160" t="s">
        <v>64</v>
      </c>
      <c r="G2160" s="6" t="str">
        <f>VLOOKUP(Tabella1[[#This Row],[COD. MACCHINA]],Tabella35[],2,FALSE)</f>
        <v>MANUALE</v>
      </c>
      <c r="H2160">
        <v>135</v>
      </c>
      <c r="I2160">
        <v>240</v>
      </c>
      <c r="J2160" s="6">
        <f>Tabella1[[#This Row],[ASS. FINALI]]-Tabella1[[#This Row],[ASS.INIZIALI]]</f>
        <v>105</v>
      </c>
      <c r="K2160" t="s">
        <v>20</v>
      </c>
      <c r="M2160" s="6">
        <f>ROUNDDOWN(IF(Tabella1[[#This Row],[DOPPIO OPERATORE '[SI/NO']]]="SI",Tabella1[[#This Row],[DIFFERENZA]]/2,Tabella1[[#This Row],[DIFFERENZA]]),0)</f>
        <v>105</v>
      </c>
      <c r="O2160" s="6">
        <f>Tabella1[[#This Row],[DIFFERENZA EFFETTIVA SE DOPPIO OPERATORE]]-Tabella1[[#This Row],[SCARTI]]</f>
        <v>105</v>
      </c>
      <c r="P2160" s="4">
        <v>0.56944444444444442</v>
      </c>
      <c r="Q2160" s="4">
        <v>0.70833333333333337</v>
      </c>
      <c r="R2160" s="5">
        <f>Tabella1[[#This Row],[ORA FINE MATTINA]]-Tabella1[[#This Row],[ORA INIZIO MATTINA]]</f>
        <v>0.13888888888888895</v>
      </c>
      <c r="S2160" s="4"/>
      <c r="T2160" s="4"/>
      <c r="U2160" s="5">
        <f>Tabella1[[#This Row],[ORA FINE POMERIGGIO]]-Tabella1[[#This Row],[ORA INIZIO POMERIGGIO]]</f>
        <v>0</v>
      </c>
      <c r="V2160" s="5">
        <f>Tabella1[[#This Row],[TOT. TEMPO POMERIGGIO]]+Tabella1[[#This Row],[TOT. TEMPO MATTINA]]</f>
        <v>0.13888888888888895</v>
      </c>
      <c r="W2160" s="7">
        <f>((HOUR(Tabella1[[#This Row],[TOT. ORE]])*60)+MINUTE(Tabella1[[#This Row],[TOT. ORE]]))</f>
        <v>200</v>
      </c>
      <c r="Y2160" s="6">
        <f>Tabella1[[#This Row],[TOT. MINUTI]]-Tabella1[[#This Row],[FERMO MACCHINA]]</f>
        <v>200</v>
      </c>
      <c r="Z2160" s="6">
        <f>ROUNDDOWN(Tabella1[[#This Row],[DIFFERENZA EFFETTIVA - SCARTI]]/Tabella1[[#This Row],[TEMPO EFFETTIVO]]*60,0)</f>
        <v>31</v>
      </c>
    </row>
    <row r="2161" spans="1:27" x14ac:dyDescent="0.25">
      <c r="A2161" s="1">
        <v>44862</v>
      </c>
      <c r="B2161">
        <v>1</v>
      </c>
      <c r="C2161" s="6" t="str">
        <f>VLOOKUP(Tabella1[[#This Row],[COD. OPERATORE]],Tabella3[],2,FALSE)</f>
        <v>ROBY</v>
      </c>
      <c r="D2161" t="s">
        <v>56</v>
      </c>
      <c r="E2161" t="s">
        <v>324</v>
      </c>
      <c r="F2161" t="s">
        <v>64</v>
      </c>
      <c r="G2161" s="6" t="str">
        <f>VLOOKUP(Tabella1[[#This Row],[COD. MACCHINA]],Tabella35[],2,FALSE)</f>
        <v>MANUALE</v>
      </c>
      <c r="H2161">
        <v>0</v>
      </c>
      <c r="I2161">
        <v>24</v>
      </c>
      <c r="J2161" s="6">
        <f>Tabella1[[#This Row],[ASS. FINALI]]-Tabella1[[#This Row],[ASS.INIZIALI]]</f>
        <v>24</v>
      </c>
      <c r="K2161" t="s">
        <v>20</v>
      </c>
      <c r="M2161" s="6">
        <f>ROUNDDOWN(IF(Tabella1[[#This Row],[DOPPIO OPERATORE '[SI/NO']]]="SI",Tabella1[[#This Row],[DIFFERENZA]]/2,Tabella1[[#This Row],[DIFFERENZA]]),0)</f>
        <v>24</v>
      </c>
      <c r="O2161" s="6">
        <f>Tabella1[[#This Row],[DIFFERENZA EFFETTIVA SE DOPPIO OPERATORE]]-Tabella1[[#This Row],[SCARTI]]</f>
        <v>24</v>
      </c>
      <c r="P2161" s="4">
        <v>0.70833333333333337</v>
      </c>
      <c r="Q2161" s="4">
        <v>0.72916666666666663</v>
      </c>
      <c r="R2161" s="5">
        <f>Tabella1[[#This Row],[ORA FINE MATTINA]]-Tabella1[[#This Row],[ORA INIZIO MATTINA]]</f>
        <v>2.0833333333333259E-2</v>
      </c>
      <c r="S2161" s="4"/>
      <c r="T2161" s="4"/>
      <c r="U2161" s="5">
        <f>Tabella1[[#This Row],[ORA FINE POMERIGGIO]]-Tabella1[[#This Row],[ORA INIZIO POMERIGGIO]]</f>
        <v>0</v>
      </c>
      <c r="V2161" s="5">
        <f>Tabella1[[#This Row],[TOT. TEMPO POMERIGGIO]]+Tabella1[[#This Row],[TOT. TEMPO MATTINA]]</f>
        <v>2.0833333333333259E-2</v>
      </c>
      <c r="W2161" s="7">
        <f>((HOUR(Tabella1[[#This Row],[TOT. ORE]])*60)+MINUTE(Tabella1[[#This Row],[TOT. ORE]]))</f>
        <v>30</v>
      </c>
      <c r="Y2161" s="6">
        <f>Tabella1[[#This Row],[TOT. MINUTI]]-Tabella1[[#This Row],[FERMO MACCHINA]]</f>
        <v>30</v>
      </c>
      <c r="Z2161" s="6">
        <f>ROUNDDOWN(Tabella1[[#This Row],[DIFFERENZA EFFETTIVA - SCARTI]]/Tabella1[[#This Row],[TEMPO EFFETTIVO]]*60,0)</f>
        <v>48</v>
      </c>
      <c r="AA2161" t="s">
        <v>147</v>
      </c>
    </row>
    <row r="2162" spans="1:27" x14ac:dyDescent="0.25">
      <c r="A2162" s="1">
        <v>44858</v>
      </c>
      <c r="B2162">
        <v>33</v>
      </c>
      <c r="C2162" s="6" t="str">
        <f>VLOOKUP(Tabella1[[#This Row],[COD. OPERATORE]],Tabella3[],2,FALSE)</f>
        <v>KETTY</v>
      </c>
      <c r="D2162" t="s">
        <v>87</v>
      </c>
      <c r="E2162" t="s">
        <v>577</v>
      </c>
      <c r="F2162" t="s">
        <v>64</v>
      </c>
      <c r="G2162" s="6" t="str">
        <f>VLOOKUP(Tabella1[[#This Row],[COD. MACCHINA]],Tabella35[],2,FALSE)</f>
        <v>MANUALE</v>
      </c>
      <c r="H2162">
        <v>420</v>
      </c>
      <c r="I2162">
        <v>490</v>
      </c>
      <c r="J2162" s="6">
        <f>Tabella1[[#This Row],[ASS. FINALI]]-Tabella1[[#This Row],[ASS.INIZIALI]]</f>
        <v>70</v>
      </c>
      <c r="K2162" t="s">
        <v>20</v>
      </c>
      <c r="M2162" s="6">
        <f>ROUNDDOWN(IF(Tabella1[[#This Row],[DOPPIO OPERATORE '[SI/NO']]]="SI",Tabella1[[#This Row],[DIFFERENZA]]/2,Tabella1[[#This Row],[DIFFERENZA]]),0)</f>
        <v>70</v>
      </c>
      <c r="O2162" s="6">
        <f>Tabella1[[#This Row],[DIFFERENZA EFFETTIVA SE DOPPIO OPERATORE]]-Tabella1[[#This Row],[SCARTI]]</f>
        <v>70</v>
      </c>
      <c r="P2162" s="4">
        <v>0.6875</v>
      </c>
      <c r="Q2162" s="4">
        <v>0.72916666666666663</v>
      </c>
      <c r="R2162" s="5">
        <f>Tabella1[[#This Row],[ORA FINE MATTINA]]-Tabella1[[#This Row],[ORA INIZIO MATTINA]]</f>
        <v>4.166666666666663E-2</v>
      </c>
      <c r="S2162" s="4"/>
      <c r="T2162" s="4"/>
      <c r="U2162" s="5">
        <f>Tabella1[[#This Row],[ORA FINE POMERIGGIO]]-Tabella1[[#This Row],[ORA INIZIO POMERIGGIO]]</f>
        <v>0</v>
      </c>
      <c r="V2162" s="5">
        <f>Tabella1[[#This Row],[TOT. TEMPO POMERIGGIO]]+Tabella1[[#This Row],[TOT. TEMPO MATTINA]]</f>
        <v>4.166666666666663E-2</v>
      </c>
      <c r="W2162" s="7">
        <f>((HOUR(Tabella1[[#This Row],[TOT. ORE]])*60)+MINUTE(Tabella1[[#This Row],[TOT. ORE]]))</f>
        <v>60</v>
      </c>
      <c r="Y2162" s="6">
        <f>Tabella1[[#This Row],[TOT. MINUTI]]-Tabella1[[#This Row],[FERMO MACCHINA]]</f>
        <v>60</v>
      </c>
      <c r="Z2162" s="6">
        <f>ROUNDDOWN(Tabella1[[#This Row],[DIFFERENZA EFFETTIVA - SCARTI]]/Tabella1[[#This Row],[TEMPO EFFETTIVO]]*60,0)</f>
        <v>70</v>
      </c>
    </row>
    <row r="2163" spans="1:27" x14ac:dyDescent="0.25">
      <c r="A2163" s="1">
        <v>44859</v>
      </c>
      <c r="B2163">
        <v>33</v>
      </c>
      <c r="C2163" s="6" t="str">
        <f>VLOOKUP(Tabella1[[#This Row],[COD. OPERATORE]],Tabella3[],2,FALSE)</f>
        <v>KETTY</v>
      </c>
      <c r="D2163" t="s">
        <v>87</v>
      </c>
      <c r="E2163" t="s">
        <v>577</v>
      </c>
      <c r="F2163" t="s">
        <v>64</v>
      </c>
      <c r="G2163" s="6" t="str">
        <f>VLOOKUP(Tabella1[[#This Row],[COD. MACCHINA]],Tabella35[],2,FALSE)</f>
        <v>MANUALE</v>
      </c>
      <c r="H2163">
        <v>490</v>
      </c>
      <c r="I2163">
        <v>560</v>
      </c>
      <c r="J2163" s="6">
        <f>Tabella1[[#This Row],[ASS. FINALI]]-Tabella1[[#This Row],[ASS.INIZIALI]]</f>
        <v>70</v>
      </c>
      <c r="K2163" t="s">
        <v>20</v>
      </c>
      <c r="M2163" s="6">
        <f>ROUNDDOWN(IF(Tabella1[[#This Row],[DOPPIO OPERATORE '[SI/NO']]]="SI",Tabella1[[#This Row],[DIFFERENZA]]/2,Tabella1[[#This Row],[DIFFERENZA]]),0)</f>
        <v>70</v>
      </c>
      <c r="O2163" s="6">
        <f>Tabella1[[#This Row],[DIFFERENZA EFFETTIVA SE DOPPIO OPERATORE]]-Tabella1[[#This Row],[SCARTI]]</f>
        <v>70</v>
      </c>
      <c r="P2163" s="4">
        <v>0.3125</v>
      </c>
      <c r="Q2163" s="4">
        <v>0.35416666666666669</v>
      </c>
      <c r="R2163" s="5">
        <f>Tabella1[[#This Row],[ORA FINE MATTINA]]-Tabella1[[#This Row],[ORA INIZIO MATTINA]]</f>
        <v>4.1666666666666685E-2</v>
      </c>
      <c r="S2163" s="4"/>
      <c r="T2163" s="4"/>
      <c r="U2163" s="5">
        <f>Tabella1[[#This Row],[ORA FINE POMERIGGIO]]-Tabella1[[#This Row],[ORA INIZIO POMERIGGIO]]</f>
        <v>0</v>
      </c>
      <c r="V2163" s="5">
        <f>Tabella1[[#This Row],[TOT. TEMPO POMERIGGIO]]+Tabella1[[#This Row],[TOT. TEMPO MATTINA]]</f>
        <v>4.1666666666666685E-2</v>
      </c>
      <c r="W2163" s="7">
        <f>((HOUR(Tabella1[[#This Row],[TOT. ORE]])*60)+MINUTE(Tabella1[[#This Row],[TOT. ORE]]))</f>
        <v>60</v>
      </c>
      <c r="Y2163" s="6">
        <f>Tabella1[[#This Row],[TOT. MINUTI]]-Tabella1[[#This Row],[FERMO MACCHINA]]</f>
        <v>60</v>
      </c>
      <c r="Z2163" s="6">
        <f>ROUNDDOWN(Tabella1[[#This Row],[DIFFERENZA EFFETTIVA - SCARTI]]/Tabella1[[#This Row],[TEMPO EFFETTIVO]]*60,0)</f>
        <v>70</v>
      </c>
    </row>
    <row r="2164" spans="1:27" x14ac:dyDescent="0.25">
      <c r="A2164" s="1">
        <v>44860</v>
      </c>
      <c r="B2164">
        <v>33</v>
      </c>
      <c r="C2164" s="6" t="str">
        <f>VLOOKUP(Tabella1[[#This Row],[COD. OPERATORE]],Tabella3[],2,FALSE)</f>
        <v>KETTY</v>
      </c>
      <c r="D2164" t="s">
        <v>87</v>
      </c>
      <c r="E2164" t="s">
        <v>577</v>
      </c>
      <c r="F2164" t="s">
        <v>64</v>
      </c>
      <c r="G2164" s="6" t="str">
        <f>VLOOKUP(Tabella1[[#This Row],[COD. MACCHINA]],Tabella35[],2,FALSE)</f>
        <v>MANUALE</v>
      </c>
      <c r="H2164">
        <v>560</v>
      </c>
      <c r="I2164">
        <v>634</v>
      </c>
      <c r="J2164" s="6">
        <f>Tabella1[[#This Row],[ASS. FINALI]]-Tabella1[[#This Row],[ASS.INIZIALI]]</f>
        <v>74</v>
      </c>
      <c r="K2164" t="s">
        <v>20</v>
      </c>
      <c r="M2164" s="6">
        <f>ROUNDDOWN(IF(Tabella1[[#This Row],[DOPPIO OPERATORE '[SI/NO']]]="SI",Tabella1[[#This Row],[DIFFERENZA]]/2,Tabella1[[#This Row],[DIFFERENZA]]),0)</f>
        <v>74</v>
      </c>
      <c r="O2164" s="6">
        <f>Tabella1[[#This Row],[DIFFERENZA EFFETTIVA SE DOPPIO OPERATORE]]-Tabella1[[#This Row],[SCARTI]]</f>
        <v>74</v>
      </c>
      <c r="P2164" s="4">
        <v>0.68055555555555547</v>
      </c>
      <c r="Q2164" s="4">
        <v>0.72916666666666663</v>
      </c>
      <c r="R2164" s="5">
        <f>Tabella1[[#This Row],[ORA FINE MATTINA]]-Tabella1[[#This Row],[ORA INIZIO MATTINA]]</f>
        <v>4.861111111111116E-2</v>
      </c>
      <c r="S2164" s="4"/>
      <c r="T2164" s="4"/>
      <c r="U2164" s="5">
        <f>Tabella1[[#This Row],[ORA FINE POMERIGGIO]]-Tabella1[[#This Row],[ORA INIZIO POMERIGGIO]]</f>
        <v>0</v>
      </c>
      <c r="V2164" s="5">
        <f>Tabella1[[#This Row],[TOT. TEMPO POMERIGGIO]]+Tabella1[[#This Row],[TOT. TEMPO MATTINA]]</f>
        <v>4.861111111111116E-2</v>
      </c>
      <c r="W2164" s="7">
        <f>((HOUR(Tabella1[[#This Row],[TOT. ORE]])*60)+MINUTE(Tabella1[[#This Row],[TOT. ORE]]))</f>
        <v>70</v>
      </c>
      <c r="Y2164" s="6">
        <f>Tabella1[[#This Row],[TOT. MINUTI]]-Tabella1[[#This Row],[FERMO MACCHINA]]</f>
        <v>70</v>
      </c>
      <c r="Z2164" s="6">
        <f>ROUNDDOWN(Tabella1[[#This Row],[DIFFERENZA EFFETTIVA - SCARTI]]/Tabella1[[#This Row],[TEMPO EFFETTIVO]]*60,0)</f>
        <v>63</v>
      </c>
    </row>
    <row r="2165" spans="1:27" x14ac:dyDescent="0.25">
      <c r="A2165" s="1">
        <v>44861</v>
      </c>
      <c r="B2165">
        <v>33</v>
      </c>
      <c r="C2165" s="6" t="str">
        <f>VLOOKUP(Tabella1[[#This Row],[COD. OPERATORE]],Tabella3[],2,FALSE)</f>
        <v>KETTY</v>
      </c>
      <c r="D2165" t="s">
        <v>87</v>
      </c>
      <c r="E2165" t="s">
        <v>577</v>
      </c>
      <c r="F2165" t="s">
        <v>64</v>
      </c>
      <c r="G2165" s="6" t="str">
        <f>VLOOKUP(Tabella1[[#This Row],[COD. MACCHINA]],Tabella35[],2,FALSE)</f>
        <v>MANUALE</v>
      </c>
      <c r="H2165">
        <v>634</v>
      </c>
      <c r="I2165">
        <v>770</v>
      </c>
      <c r="J2165" s="6">
        <f>Tabella1[[#This Row],[ASS. FINALI]]-Tabella1[[#This Row],[ASS.INIZIALI]]</f>
        <v>136</v>
      </c>
      <c r="K2165" t="s">
        <v>20</v>
      </c>
      <c r="M2165" s="6">
        <f>ROUNDDOWN(IF(Tabella1[[#This Row],[DOPPIO OPERATORE '[SI/NO']]]="SI",Tabella1[[#This Row],[DIFFERENZA]]/2,Tabella1[[#This Row],[DIFFERENZA]]),0)</f>
        <v>136</v>
      </c>
      <c r="O2165" s="6">
        <f>Tabella1[[#This Row],[DIFFERENZA EFFETTIVA SE DOPPIO OPERATORE]]-Tabella1[[#This Row],[SCARTI]]</f>
        <v>136</v>
      </c>
      <c r="P2165" s="4">
        <v>0.3125</v>
      </c>
      <c r="Q2165" s="4">
        <v>0.40277777777777773</v>
      </c>
      <c r="R2165" s="5">
        <f>Tabella1[[#This Row],[ORA FINE MATTINA]]-Tabella1[[#This Row],[ORA INIZIO MATTINA]]</f>
        <v>9.0277777777777735E-2</v>
      </c>
      <c r="S2165" s="4"/>
      <c r="T2165" s="4"/>
      <c r="U2165" s="5">
        <f>Tabella1[[#This Row],[ORA FINE POMERIGGIO]]-Tabella1[[#This Row],[ORA INIZIO POMERIGGIO]]</f>
        <v>0</v>
      </c>
      <c r="V2165" s="5">
        <f>Tabella1[[#This Row],[TOT. TEMPO POMERIGGIO]]+Tabella1[[#This Row],[TOT. TEMPO MATTINA]]</f>
        <v>9.0277777777777735E-2</v>
      </c>
      <c r="W2165" s="7">
        <f>((HOUR(Tabella1[[#This Row],[TOT. ORE]])*60)+MINUTE(Tabella1[[#This Row],[TOT. ORE]]))</f>
        <v>130</v>
      </c>
      <c r="Y2165" s="6">
        <f>Tabella1[[#This Row],[TOT. MINUTI]]-Tabella1[[#This Row],[FERMO MACCHINA]]</f>
        <v>130</v>
      </c>
      <c r="Z2165" s="6">
        <f>ROUNDDOWN(Tabella1[[#This Row],[DIFFERENZA EFFETTIVA - SCARTI]]/Tabella1[[#This Row],[TEMPO EFFETTIVO]]*60,0)</f>
        <v>62</v>
      </c>
    </row>
    <row r="2166" spans="1:27" x14ac:dyDescent="0.25">
      <c r="A2166" s="1">
        <v>44861</v>
      </c>
      <c r="B2166">
        <v>33</v>
      </c>
      <c r="C2166" s="6" t="str">
        <f>VLOOKUP(Tabella1[[#This Row],[COD. OPERATORE]],Tabella3[],2,FALSE)</f>
        <v>KETTY</v>
      </c>
      <c r="D2166" t="s">
        <v>87</v>
      </c>
      <c r="E2166" t="s">
        <v>577</v>
      </c>
      <c r="F2166" t="s">
        <v>64</v>
      </c>
      <c r="G2166" s="6" t="str">
        <f>VLOOKUP(Tabella1[[#This Row],[COD. MACCHINA]],Tabella35[],2,FALSE)</f>
        <v>MANUALE</v>
      </c>
      <c r="H2166">
        <v>770</v>
      </c>
      <c r="I2166">
        <v>910</v>
      </c>
      <c r="J2166" s="6">
        <f>Tabella1[[#This Row],[ASS. FINALI]]-Tabella1[[#This Row],[ASS.INIZIALI]]</f>
        <v>140</v>
      </c>
      <c r="K2166" t="s">
        <v>20</v>
      </c>
      <c r="M2166" s="6">
        <f>ROUNDDOWN(IF(Tabella1[[#This Row],[DOPPIO OPERATORE '[SI/NO']]]="SI",Tabella1[[#This Row],[DIFFERENZA]]/2,Tabella1[[#This Row],[DIFFERENZA]]),0)</f>
        <v>140</v>
      </c>
      <c r="O2166" s="6">
        <f>Tabella1[[#This Row],[DIFFERENZA EFFETTIVA SE DOPPIO OPERATORE]]-Tabella1[[#This Row],[SCARTI]]</f>
        <v>140</v>
      </c>
      <c r="P2166" s="4">
        <v>0.54166666666666663</v>
      </c>
      <c r="Q2166" s="4">
        <v>0.63541666666666663</v>
      </c>
      <c r="R2166" s="5">
        <f>Tabella1[[#This Row],[ORA FINE MATTINA]]-Tabella1[[#This Row],[ORA INIZIO MATTINA]]</f>
        <v>9.375E-2</v>
      </c>
      <c r="S2166" s="4"/>
      <c r="T2166" s="4"/>
      <c r="U2166" s="5">
        <f>Tabella1[[#This Row],[ORA FINE POMERIGGIO]]-Tabella1[[#This Row],[ORA INIZIO POMERIGGIO]]</f>
        <v>0</v>
      </c>
      <c r="V2166" s="5">
        <f>Tabella1[[#This Row],[TOT. TEMPO POMERIGGIO]]+Tabella1[[#This Row],[TOT. TEMPO MATTINA]]</f>
        <v>9.375E-2</v>
      </c>
      <c r="W2166" s="7">
        <f>((HOUR(Tabella1[[#This Row],[TOT. ORE]])*60)+MINUTE(Tabella1[[#This Row],[TOT. ORE]]))</f>
        <v>135</v>
      </c>
      <c r="Y2166" s="6">
        <f>Tabella1[[#This Row],[TOT. MINUTI]]-Tabella1[[#This Row],[FERMO MACCHINA]]</f>
        <v>135</v>
      </c>
      <c r="Z2166" s="6">
        <f>ROUNDDOWN(Tabella1[[#This Row],[DIFFERENZA EFFETTIVA - SCARTI]]/Tabella1[[#This Row],[TEMPO EFFETTIVO]]*60,0)</f>
        <v>62</v>
      </c>
    </row>
    <row r="2167" spans="1:27" x14ac:dyDescent="0.25">
      <c r="A2167" s="1">
        <v>44862</v>
      </c>
      <c r="B2167">
        <v>33</v>
      </c>
      <c r="C2167" s="6" t="str">
        <f>VLOOKUP(Tabella1[[#This Row],[COD. OPERATORE]],Tabella3[],2,FALSE)</f>
        <v>KETTY</v>
      </c>
      <c r="D2167" t="s">
        <v>87</v>
      </c>
      <c r="E2167" t="s">
        <v>577</v>
      </c>
      <c r="F2167" t="s">
        <v>64</v>
      </c>
      <c r="G2167" s="6" t="str">
        <f>VLOOKUP(Tabella1[[#This Row],[COD. MACCHINA]],Tabella35[],2,FALSE)</f>
        <v>MANUALE</v>
      </c>
      <c r="H2167">
        <v>910</v>
      </c>
      <c r="I2167">
        <v>1060</v>
      </c>
      <c r="J2167" s="6">
        <f>Tabella1[[#This Row],[ASS. FINALI]]-Tabella1[[#This Row],[ASS.INIZIALI]]</f>
        <v>150</v>
      </c>
      <c r="K2167" t="s">
        <v>20</v>
      </c>
      <c r="M2167" s="6">
        <f>ROUNDDOWN(IF(Tabella1[[#This Row],[DOPPIO OPERATORE '[SI/NO']]]="SI",Tabella1[[#This Row],[DIFFERENZA]]/2,Tabella1[[#This Row],[DIFFERENZA]]),0)</f>
        <v>150</v>
      </c>
      <c r="O2167" s="6">
        <f>Tabella1[[#This Row],[DIFFERENZA EFFETTIVA SE DOPPIO OPERATORE]]-Tabella1[[#This Row],[SCARTI]]</f>
        <v>150</v>
      </c>
      <c r="P2167" s="4">
        <v>0.61458333333333337</v>
      </c>
      <c r="Q2167" s="4">
        <v>0.72916666666666663</v>
      </c>
      <c r="R2167" s="5">
        <f>Tabella1[[#This Row],[ORA FINE MATTINA]]-Tabella1[[#This Row],[ORA INIZIO MATTINA]]</f>
        <v>0.11458333333333326</v>
      </c>
      <c r="S2167" s="4"/>
      <c r="T2167" s="4"/>
      <c r="U2167" s="5">
        <f>Tabella1[[#This Row],[ORA FINE POMERIGGIO]]-Tabella1[[#This Row],[ORA INIZIO POMERIGGIO]]</f>
        <v>0</v>
      </c>
      <c r="V2167" s="5">
        <f>Tabella1[[#This Row],[TOT. TEMPO POMERIGGIO]]+Tabella1[[#This Row],[TOT. TEMPO MATTINA]]</f>
        <v>0.11458333333333326</v>
      </c>
      <c r="W2167" s="7">
        <f>((HOUR(Tabella1[[#This Row],[TOT. ORE]])*60)+MINUTE(Tabella1[[#This Row],[TOT. ORE]]))</f>
        <v>165</v>
      </c>
      <c r="Y2167" s="6">
        <f>Tabella1[[#This Row],[TOT. MINUTI]]-Tabella1[[#This Row],[FERMO MACCHINA]]</f>
        <v>165</v>
      </c>
      <c r="Z2167" s="6">
        <f>ROUNDDOWN(Tabella1[[#This Row],[DIFFERENZA EFFETTIVA - SCARTI]]/Tabella1[[#This Row],[TEMPO EFFETTIVO]]*60,0)</f>
        <v>54</v>
      </c>
    </row>
    <row r="2168" spans="1:27" x14ac:dyDescent="0.25">
      <c r="A2168" s="1">
        <v>44863</v>
      </c>
      <c r="B2168">
        <v>33</v>
      </c>
      <c r="C2168" s="6" t="str">
        <f>VLOOKUP(Tabella1[[#This Row],[COD. OPERATORE]],Tabella3[],2,FALSE)</f>
        <v>KETTY</v>
      </c>
      <c r="D2168" t="s">
        <v>87</v>
      </c>
      <c r="E2168" t="s">
        <v>577</v>
      </c>
      <c r="F2168" t="s">
        <v>64</v>
      </c>
      <c r="G2168" s="6" t="str">
        <f>VLOOKUP(Tabella1[[#This Row],[COD. MACCHINA]],Tabella35[],2,FALSE)</f>
        <v>MANUALE</v>
      </c>
      <c r="H2168">
        <v>1060</v>
      </c>
      <c r="I2168">
        <v>1282</v>
      </c>
      <c r="J2168" s="6">
        <f>Tabella1[[#This Row],[ASS. FINALI]]-Tabella1[[#This Row],[ASS.INIZIALI]]</f>
        <v>222</v>
      </c>
      <c r="K2168" t="s">
        <v>20</v>
      </c>
      <c r="M2168" s="6">
        <f>ROUNDDOWN(IF(Tabella1[[#This Row],[DOPPIO OPERATORE '[SI/NO']]]="SI",Tabella1[[#This Row],[DIFFERENZA]]/2,Tabella1[[#This Row],[DIFFERENZA]]),0)</f>
        <v>222</v>
      </c>
      <c r="O2168" s="6">
        <f>Tabella1[[#This Row],[DIFFERENZA EFFETTIVA SE DOPPIO OPERATORE]]-Tabella1[[#This Row],[SCARTI]]</f>
        <v>222</v>
      </c>
      <c r="P2168" s="4">
        <v>0.29166666666666669</v>
      </c>
      <c r="Q2168" s="4">
        <v>0.5</v>
      </c>
      <c r="R2168" s="5">
        <f>Tabella1[[#This Row],[ORA FINE MATTINA]]-Tabella1[[#This Row],[ORA INIZIO MATTINA]]</f>
        <v>0.20833333333333331</v>
      </c>
      <c r="S2168" s="4"/>
      <c r="T2168" s="4"/>
      <c r="U2168" s="5">
        <f>Tabella1[[#This Row],[ORA FINE POMERIGGIO]]-Tabella1[[#This Row],[ORA INIZIO POMERIGGIO]]</f>
        <v>0</v>
      </c>
      <c r="V2168" s="5">
        <f>Tabella1[[#This Row],[TOT. TEMPO POMERIGGIO]]+Tabella1[[#This Row],[TOT. TEMPO MATTINA]]</f>
        <v>0.20833333333333331</v>
      </c>
      <c r="W2168" s="7">
        <f>((HOUR(Tabella1[[#This Row],[TOT. ORE]])*60)+MINUTE(Tabella1[[#This Row],[TOT. ORE]]))</f>
        <v>300</v>
      </c>
      <c r="Y2168" s="6">
        <f>Tabella1[[#This Row],[TOT. MINUTI]]-Tabella1[[#This Row],[FERMO MACCHINA]]</f>
        <v>300</v>
      </c>
      <c r="Z2168" s="6">
        <f>ROUNDDOWN(Tabella1[[#This Row],[DIFFERENZA EFFETTIVA - SCARTI]]/Tabella1[[#This Row],[TEMPO EFFETTIVO]]*60,0)</f>
        <v>44</v>
      </c>
    </row>
    <row r="2169" spans="1:27" x14ac:dyDescent="0.25">
      <c r="A2169" s="1">
        <v>44846</v>
      </c>
      <c r="B2169">
        <v>35</v>
      </c>
      <c r="C2169" s="6" t="str">
        <f>VLOOKUP(Tabella1[[#This Row],[COD. OPERATORE]],Tabella3[],2,FALSE)</f>
        <v>MELANIA</v>
      </c>
      <c r="D2169" t="s">
        <v>56</v>
      </c>
      <c r="E2169" t="s">
        <v>241</v>
      </c>
      <c r="F2169">
        <v>12</v>
      </c>
      <c r="G2169" s="6" t="str">
        <f>VLOOKUP(Tabella1[[#This Row],[COD. MACCHINA]],Tabella35[],2,FALSE)</f>
        <v>FRESA matr.550/6</v>
      </c>
      <c r="H2169">
        <v>800</v>
      </c>
      <c r="I2169">
        <v>2000</v>
      </c>
      <c r="J2169" s="6">
        <f>Tabella1[[#This Row],[ASS. FINALI]]-Tabella1[[#This Row],[ASS.INIZIALI]]</f>
        <v>1200</v>
      </c>
      <c r="K2169" t="s">
        <v>20</v>
      </c>
      <c r="M2169" s="6">
        <f>ROUNDDOWN(IF(Tabella1[[#This Row],[DOPPIO OPERATORE '[SI/NO']]]="SI",Tabella1[[#This Row],[DIFFERENZA]]/2,Tabella1[[#This Row],[DIFFERENZA]]),0)</f>
        <v>1200</v>
      </c>
      <c r="O2169" s="6">
        <f>Tabella1[[#This Row],[DIFFERENZA EFFETTIVA SE DOPPIO OPERATORE]]-Tabella1[[#This Row],[SCARTI]]</f>
        <v>1200</v>
      </c>
      <c r="P2169" s="4">
        <v>0.3125</v>
      </c>
      <c r="Q2169" s="4">
        <v>0.45833333333333331</v>
      </c>
      <c r="R2169" s="5">
        <f>Tabella1[[#This Row],[ORA FINE MATTINA]]-Tabella1[[#This Row],[ORA INIZIO MATTINA]]</f>
        <v>0.14583333333333331</v>
      </c>
      <c r="S2169" s="4"/>
      <c r="T2169" s="4"/>
      <c r="U2169" s="5">
        <f>Tabella1[[#This Row],[ORA FINE POMERIGGIO]]-Tabella1[[#This Row],[ORA INIZIO POMERIGGIO]]</f>
        <v>0</v>
      </c>
      <c r="V2169" s="5">
        <f>Tabella1[[#This Row],[TOT. TEMPO POMERIGGIO]]+Tabella1[[#This Row],[TOT. TEMPO MATTINA]]</f>
        <v>0.14583333333333331</v>
      </c>
      <c r="W2169" s="7">
        <f>((HOUR(Tabella1[[#This Row],[TOT. ORE]])*60)+MINUTE(Tabella1[[#This Row],[TOT. ORE]]))</f>
        <v>210</v>
      </c>
      <c r="Y2169" s="6">
        <f>Tabella1[[#This Row],[TOT. MINUTI]]-Tabella1[[#This Row],[FERMO MACCHINA]]</f>
        <v>210</v>
      </c>
      <c r="Z2169" s="6">
        <f>ROUNDDOWN(Tabella1[[#This Row],[DIFFERENZA EFFETTIVA - SCARTI]]/Tabella1[[#This Row],[TEMPO EFFETTIVO]]*60,0)</f>
        <v>342</v>
      </c>
    </row>
    <row r="2170" spans="1:27" x14ac:dyDescent="0.25">
      <c r="A2170" s="1">
        <v>44846</v>
      </c>
      <c r="B2170">
        <v>35</v>
      </c>
      <c r="C2170" s="6" t="str">
        <f>VLOOKUP(Tabella1[[#This Row],[COD. OPERATORE]],Tabella3[],2,FALSE)</f>
        <v>MELANIA</v>
      </c>
      <c r="D2170" t="s">
        <v>56</v>
      </c>
      <c r="E2170" t="s">
        <v>118</v>
      </c>
      <c r="F2170">
        <v>12</v>
      </c>
      <c r="G2170" s="6" t="str">
        <f>VLOOKUP(Tabella1[[#This Row],[COD. MACCHINA]],Tabella35[],2,FALSE)</f>
        <v>FRESA matr.550/6</v>
      </c>
      <c r="H2170">
        <v>0</v>
      </c>
      <c r="I2170">
        <v>1000</v>
      </c>
      <c r="J2170" s="6">
        <f>Tabella1[[#This Row],[ASS. FINALI]]-Tabella1[[#This Row],[ASS.INIZIALI]]</f>
        <v>1000</v>
      </c>
      <c r="K2170" t="s">
        <v>20</v>
      </c>
      <c r="M2170" s="6">
        <f>ROUNDDOWN(IF(Tabella1[[#This Row],[DOPPIO OPERATORE '[SI/NO']]]="SI",Tabella1[[#This Row],[DIFFERENZA]]/2,Tabella1[[#This Row],[DIFFERENZA]]),0)</f>
        <v>1000</v>
      </c>
      <c r="O2170" s="6">
        <f>Tabella1[[#This Row],[DIFFERENZA EFFETTIVA SE DOPPIO OPERATORE]]-Tabella1[[#This Row],[SCARTI]]</f>
        <v>1000</v>
      </c>
      <c r="P2170" s="4">
        <v>0.45833333333333331</v>
      </c>
      <c r="Q2170" s="4">
        <v>0.5</v>
      </c>
      <c r="R2170" s="5">
        <f>Tabella1[[#This Row],[ORA FINE MATTINA]]-Tabella1[[#This Row],[ORA INIZIO MATTINA]]</f>
        <v>4.1666666666666685E-2</v>
      </c>
      <c r="S2170" s="4">
        <v>0.54166666666666663</v>
      </c>
      <c r="T2170" s="4">
        <v>0.59027777777777779</v>
      </c>
      <c r="U2170" s="5">
        <f>Tabella1[[#This Row],[ORA FINE POMERIGGIO]]-Tabella1[[#This Row],[ORA INIZIO POMERIGGIO]]</f>
        <v>4.861111111111116E-2</v>
      </c>
      <c r="V2170" s="5">
        <f>Tabella1[[#This Row],[TOT. TEMPO POMERIGGIO]]+Tabella1[[#This Row],[TOT. TEMPO MATTINA]]</f>
        <v>9.0277777777777846E-2</v>
      </c>
      <c r="W2170" s="7">
        <f>((HOUR(Tabella1[[#This Row],[TOT. ORE]])*60)+MINUTE(Tabella1[[#This Row],[TOT. ORE]]))</f>
        <v>130</v>
      </c>
      <c r="Y2170" s="6">
        <f>Tabella1[[#This Row],[TOT. MINUTI]]-Tabella1[[#This Row],[FERMO MACCHINA]]</f>
        <v>130</v>
      </c>
      <c r="Z2170" s="6">
        <f>ROUNDDOWN(Tabella1[[#This Row],[DIFFERENZA EFFETTIVA - SCARTI]]/Tabella1[[#This Row],[TEMPO EFFETTIVO]]*60,0)</f>
        <v>461</v>
      </c>
    </row>
    <row r="2171" spans="1:27" x14ac:dyDescent="0.25">
      <c r="A2171" s="1">
        <v>44846</v>
      </c>
      <c r="B2171">
        <v>35</v>
      </c>
      <c r="C2171" s="6" t="str">
        <f>VLOOKUP(Tabella1[[#This Row],[COD. OPERATORE]],Tabella3[],2,FALSE)</f>
        <v>MELANIA</v>
      </c>
      <c r="D2171" t="s">
        <v>56</v>
      </c>
      <c r="E2171" t="s">
        <v>71</v>
      </c>
      <c r="F2171" t="s">
        <v>64</v>
      </c>
      <c r="G2171" s="6" t="str">
        <f>VLOOKUP(Tabella1[[#This Row],[COD. MACCHINA]],Tabella35[],2,FALSE)</f>
        <v>MANUALE</v>
      </c>
      <c r="H2171">
        <v>790</v>
      </c>
      <c r="I2171">
        <v>1560</v>
      </c>
      <c r="J2171" s="6">
        <f>Tabella1[[#This Row],[ASS. FINALI]]-Tabella1[[#This Row],[ASS.INIZIALI]]</f>
        <v>770</v>
      </c>
      <c r="K2171" t="s">
        <v>58</v>
      </c>
      <c r="L2171">
        <v>1</v>
      </c>
      <c r="M2171" s="6">
        <f>ROUNDDOWN(IF(Tabella1[[#This Row],[DOPPIO OPERATORE '[SI/NO']]]="SI",Tabella1[[#This Row],[DIFFERENZA]]/2,Tabella1[[#This Row],[DIFFERENZA]]),0)</f>
        <v>385</v>
      </c>
      <c r="O2171" s="6">
        <f>Tabella1[[#This Row],[DIFFERENZA EFFETTIVA SE DOPPIO OPERATORE]]-Tabella1[[#This Row],[SCARTI]]</f>
        <v>385</v>
      </c>
      <c r="P2171" s="4">
        <v>0.3125</v>
      </c>
      <c r="Q2171" s="4">
        <v>0.375</v>
      </c>
      <c r="R2171" s="5">
        <f>Tabella1[[#This Row],[ORA FINE MATTINA]]-Tabella1[[#This Row],[ORA INIZIO MATTINA]]</f>
        <v>6.25E-2</v>
      </c>
      <c r="S2171" s="4"/>
      <c r="T2171" s="4"/>
      <c r="U2171" s="5">
        <f>Tabella1[[#This Row],[ORA FINE POMERIGGIO]]-Tabella1[[#This Row],[ORA INIZIO POMERIGGIO]]</f>
        <v>0</v>
      </c>
      <c r="V2171" s="5">
        <f>Tabella1[[#This Row],[TOT. TEMPO POMERIGGIO]]+Tabella1[[#This Row],[TOT. TEMPO MATTINA]]</f>
        <v>6.25E-2</v>
      </c>
      <c r="W2171" s="7">
        <f>((HOUR(Tabella1[[#This Row],[TOT. ORE]])*60)+MINUTE(Tabella1[[#This Row],[TOT. ORE]]))</f>
        <v>90</v>
      </c>
      <c r="Y2171" s="6">
        <f>Tabella1[[#This Row],[TOT. MINUTI]]-Tabella1[[#This Row],[FERMO MACCHINA]]</f>
        <v>90</v>
      </c>
      <c r="Z2171" s="6">
        <f>ROUNDDOWN(Tabella1[[#This Row],[DIFFERENZA EFFETTIVA - SCARTI]]/Tabella1[[#This Row],[TEMPO EFFETTIVO]]*60,0)</f>
        <v>256</v>
      </c>
    </row>
    <row r="2172" spans="1:27" x14ac:dyDescent="0.25">
      <c r="A2172" s="1">
        <v>44847</v>
      </c>
      <c r="B2172">
        <v>35</v>
      </c>
      <c r="C2172" s="6" t="str">
        <f>VLOOKUP(Tabella1[[#This Row],[COD. OPERATORE]],Tabella3[],2,FALSE)</f>
        <v>MELANIA</v>
      </c>
      <c r="D2172" t="s">
        <v>56</v>
      </c>
      <c r="E2172" t="s">
        <v>73</v>
      </c>
      <c r="F2172" t="s">
        <v>64</v>
      </c>
      <c r="G2172" s="6" t="str">
        <f>VLOOKUP(Tabella1[[#This Row],[COD. MACCHINA]],Tabella35[],2,FALSE)</f>
        <v>MANUALE</v>
      </c>
      <c r="H2172">
        <v>1650</v>
      </c>
      <c r="I2172">
        <v>2000</v>
      </c>
      <c r="J2172" s="6">
        <f>Tabella1[[#This Row],[ASS. FINALI]]-Tabella1[[#This Row],[ASS.INIZIALI]]</f>
        <v>350</v>
      </c>
      <c r="K2172" t="s">
        <v>58</v>
      </c>
      <c r="L2172">
        <v>8</v>
      </c>
      <c r="M2172" s="6">
        <f>ROUNDDOWN(IF(Tabella1[[#This Row],[DOPPIO OPERATORE '[SI/NO']]]="SI",Tabella1[[#This Row],[DIFFERENZA]]/2,Tabella1[[#This Row],[DIFFERENZA]]),0)</f>
        <v>175</v>
      </c>
      <c r="O2172" s="6">
        <f>Tabella1[[#This Row],[DIFFERENZA EFFETTIVA SE DOPPIO OPERATORE]]-Tabella1[[#This Row],[SCARTI]]</f>
        <v>175</v>
      </c>
      <c r="P2172" s="4">
        <v>0.38194444444444442</v>
      </c>
      <c r="Q2172" s="4">
        <v>0.4375</v>
      </c>
      <c r="R2172" s="5">
        <f>Tabella1[[#This Row],[ORA FINE MATTINA]]-Tabella1[[#This Row],[ORA INIZIO MATTINA]]</f>
        <v>5.555555555555558E-2</v>
      </c>
      <c r="S2172" s="4"/>
      <c r="T2172" s="4"/>
      <c r="U2172" s="5">
        <f>Tabella1[[#This Row],[ORA FINE POMERIGGIO]]-Tabella1[[#This Row],[ORA INIZIO POMERIGGIO]]</f>
        <v>0</v>
      </c>
      <c r="V2172" s="5">
        <f>Tabella1[[#This Row],[TOT. TEMPO POMERIGGIO]]+Tabella1[[#This Row],[TOT. TEMPO MATTINA]]</f>
        <v>5.555555555555558E-2</v>
      </c>
      <c r="W2172" s="7">
        <f>((HOUR(Tabella1[[#This Row],[TOT. ORE]])*60)+MINUTE(Tabella1[[#This Row],[TOT. ORE]]))</f>
        <v>80</v>
      </c>
      <c r="Y2172" s="6">
        <f>Tabella1[[#This Row],[TOT. MINUTI]]-Tabella1[[#This Row],[FERMO MACCHINA]]</f>
        <v>80</v>
      </c>
      <c r="Z2172" s="6">
        <f>ROUNDDOWN(Tabella1[[#This Row],[DIFFERENZA EFFETTIVA - SCARTI]]/Tabella1[[#This Row],[TEMPO EFFETTIVO]]*60,0)</f>
        <v>131</v>
      </c>
    </row>
    <row r="2173" spans="1:27" x14ac:dyDescent="0.25">
      <c r="A2173" s="1">
        <v>44847</v>
      </c>
      <c r="B2173">
        <v>35</v>
      </c>
      <c r="C2173" s="6" t="str">
        <f>VLOOKUP(Tabella1[[#This Row],[COD. OPERATORE]],Tabella3[],2,FALSE)</f>
        <v>MELANIA</v>
      </c>
      <c r="D2173" t="s">
        <v>56</v>
      </c>
      <c r="E2173" t="s">
        <v>108</v>
      </c>
      <c r="F2173" t="s">
        <v>64</v>
      </c>
      <c r="G2173" s="6" t="str">
        <f>VLOOKUP(Tabella1[[#This Row],[COD. MACCHINA]],Tabella35[],2,FALSE)</f>
        <v>MANUALE</v>
      </c>
      <c r="H2173">
        <v>0</v>
      </c>
      <c r="I2173">
        <v>600</v>
      </c>
      <c r="J2173" s="6">
        <f>Tabella1[[#This Row],[ASS. FINALI]]-Tabella1[[#This Row],[ASS.INIZIALI]]</f>
        <v>600</v>
      </c>
      <c r="K2173" t="s">
        <v>20</v>
      </c>
      <c r="M2173" s="6">
        <f>ROUNDDOWN(IF(Tabella1[[#This Row],[DOPPIO OPERATORE '[SI/NO']]]="SI",Tabella1[[#This Row],[DIFFERENZA]]/2,Tabella1[[#This Row],[DIFFERENZA]]),0)</f>
        <v>600</v>
      </c>
      <c r="O2173" s="6">
        <f>Tabella1[[#This Row],[DIFFERENZA EFFETTIVA SE DOPPIO OPERATORE]]-Tabella1[[#This Row],[SCARTI]]</f>
        <v>600</v>
      </c>
      <c r="P2173" s="4">
        <v>0.4375</v>
      </c>
      <c r="Q2173" s="4">
        <v>0.5</v>
      </c>
      <c r="R2173" s="5">
        <f>Tabella1[[#This Row],[ORA FINE MATTINA]]-Tabella1[[#This Row],[ORA INIZIO MATTINA]]</f>
        <v>6.25E-2</v>
      </c>
      <c r="S2173" s="4">
        <v>0.54166666666666663</v>
      </c>
      <c r="T2173" s="4">
        <v>0.67013888888888884</v>
      </c>
      <c r="U2173" s="5">
        <f>Tabella1[[#This Row],[ORA FINE POMERIGGIO]]-Tabella1[[#This Row],[ORA INIZIO POMERIGGIO]]</f>
        <v>0.12847222222222221</v>
      </c>
      <c r="V2173" s="5">
        <f>Tabella1[[#This Row],[TOT. TEMPO POMERIGGIO]]+Tabella1[[#This Row],[TOT. TEMPO MATTINA]]</f>
        <v>0.19097222222222221</v>
      </c>
      <c r="W2173" s="7">
        <f>((HOUR(Tabella1[[#This Row],[TOT. ORE]])*60)+MINUTE(Tabella1[[#This Row],[TOT. ORE]]))</f>
        <v>275</v>
      </c>
      <c r="Y2173" s="6">
        <f>Tabella1[[#This Row],[TOT. MINUTI]]-Tabella1[[#This Row],[FERMO MACCHINA]]</f>
        <v>275</v>
      </c>
      <c r="Z2173" s="6">
        <f>ROUNDDOWN(Tabella1[[#This Row],[DIFFERENZA EFFETTIVA - SCARTI]]/Tabella1[[#This Row],[TEMPO EFFETTIVO]]*60,0)</f>
        <v>130</v>
      </c>
    </row>
    <row r="2174" spans="1:27" x14ac:dyDescent="0.25">
      <c r="A2174" s="1">
        <v>44847</v>
      </c>
      <c r="B2174">
        <v>35</v>
      </c>
      <c r="C2174" s="6" t="str">
        <f>VLOOKUP(Tabella1[[#This Row],[COD. OPERATORE]],Tabella3[],2,FALSE)</f>
        <v>MELANIA</v>
      </c>
      <c r="D2174" t="s">
        <v>56</v>
      </c>
      <c r="E2174" t="s">
        <v>112</v>
      </c>
      <c r="F2174" t="s">
        <v>64</v>
      </c>
      <c r="G2174" s="6" t="str">
        <f>VLOOKUP(Tabella1[[#This Row],[COD. MACCHINA]],Tabella35[],2,FALSE)</f>
        <v>MANUALE</v>
      </c>
      <c r="H2174">
        <v>0</v>
      </c>
      <c r="I2174">
        <v>960</v>
      </c>
      <c r="J2174" s="6">
        <f>Tabella1[[#This Row],[ASS. FINALI]]-Tabella1[[#This Row],[ASS.INIZIALI]]</f>
        <v>960</v>
      </c>
      <c r="K2174" t="s">
        <v>20</v>
      </c>
      <c r="M2174" s="6">
        <f>ROUNDDOWN(IF(Tabella1[[#This Row],[DOPPIO OPERATORE '[SI/NO']]]="SI",Tabella1[[#This Row],[DIFFERENZA]]/2,Tabella1[[#This Row],[DIFFERENZA]]),0)</f>
        <v>960</v>
      </c>
      <c r="O2174" s="6">
        <f>Tabella1[[#This Row],[DIFFERENZA EFFETTIVA SE DOPPIO OPERATORE]]-Tabella1[[#This Row],[SCARTI]]</f>
        <v>960</v>
      </c>
      <c r="P2174" s="4">
        <v>0.4375</v>
      </c>
      <c r="Q2174" s="4">
        <v>0.5</v>
      </c>
      <c r="R2174" s="5">
        <f>Tabella1[[#This Row],[ORA FINE MATTINA]]-Tabella1[[#This Row],[ORA INIZIO MATTINA]]</f>
        <v>6.25E-2</v>
      </c>
      <c r="S2174" s="4">
        <v>0.54166666666666663</v>
      </c>
      <c r="T2174" s="4">
        <v>0.67013888888888884</v>
      </c>
      <c r="U2174" s="5">
        <f>Tabella1[[#This Row],[ORA FINE POMERIGGIO]]-Tabella1[[#This Row],[ORA INIZIO POMERIGGIO]]</f>
        <v>0.12847222222222221</v>
      </c>
      <c r="V2174" s="5">
        <f>Tabella1[[#This Row],[TOT. TEMPO POMERIGGIO]]+Tabella1[[#This Row],[TOT. TEMPO MATTINA]]</f>
        <v>0.19097222222222221</v>
      </c>
      <c r="W2174" s="7">
        <f>((HOUR(Tabella1[[#This Row],[TOT. ORE]])*60)+MINUTE(Tabella1[[#This Row],[TOT. ORE]]))</f>
        <v>275</v>
      </c>
      <c r="Y2174" s="6">
        <f>Tabella1[[#This Row],[TOT. MINUTI]]-Tabella1[[#This Row],[FERMO MACCHINA]]</f>
        <v>275</v>
      </c>
      <c r="Z2174" s="6">
        <f>ROUNDDOWN(Tabella1[[#This Row],[DIFFERENZA EFFETTIVA - SCARTI]]/Tabella1[[#This Row],[TEMPO EFFETTIVO]]*60,0)</f>
        <v>209</v>
      </c>
    </row>
    <row r="2175" spans="1:27" x14ac:dyDescent="0.25">
      <c r="A2175" s="1">
        <v>44847</v>
      </c>
      <c r="B2175">
        <v>35</v>
      </c>
      <c r="C2175" s="6" t="str">
        <f>VLOOKUP(Tabella1[[#This Row],[COD. OPERATORE]],Tabella3[],2,FALSE)</f>
        <v>MELANIA</v>
      </c>
      <c r="D2175" t="s">
        <v>56</v>
      </c>
      <c r="E2175" t="s">
        <v>109</v>
      </c>
      <c r="F2175" t="s">
        <v>64</v>
      </c>
      <c r="G2175" s="6" t="str">
        <f>VLOOKUP(Tabella1[[#This Row],[COD. MACCHINA]],Tabella35[],2,FALSE)</f>
        <v>MANUALE</v>
      </c>
      <c r="H2175">
        <v>0</v>
      </c>
      <c r="I2175">
        <v>480</v>
      </c>
      <c r="J2175" s="6">
        <f>Tabella1[[#This Row],[ASS. FINALI]]-Tabella1[[#This Row],[ASS.INIZIALI]]</f>
        <v>480</v>
      </c>
      <c r="K2175" t="s">
        <v>20</v>
      </c>
      <c r="M2175" s="6">
        <f>ROUNDDOWN(IF(Tabella1[[#This Row],[DOPPIO OPERATORE '[SI/NO']]]="SI",Tabella1[[#This Row],[DIFFERENZA]]/2,Tabella1[[#This Row],[DIFFERENZA]]),0)</f>
        <v>480</v>
      </c>
      <c r="O2175" s="6">
        <f>Tabella1[[#This Row],[DIFFERENZA EFFETTIVA SE DOPPIO OPERATORE]]-Tabella1[[#This Row],[SCARTI]]</f>
        <v>480</v>
      </c>
      <c r="P2175" s="4">
        <v>0.67013888888888884</v>
      </c>
      <c r="Q2175" s="4">
        <v>0.72916666666666663</v>
      </c>
      <c r="R2175" s="5">
        <f>Tabella1[[#This Row],[ORA FINE MATTINA]]-Tabella1[[#This Row],[ORA INIZIO MATTINA]]</f>
        <v>5.902777777777779E-2</v>
      </c>
      <c r="S2175" s="4"/>
      <c r="T2175" s="4"/>
      <c r="U2175" s="5">
        <f>Tabella1[[#This Row],[ORA FINE POMERIGGIO]]-Tabella1[[#This Row],[ORA INIZIO POMERIGGIO]]</f>
        <v>0</v>
      </c>
      <c r="V2175" s="5">
        <f>Tabella1[[#This Row],[TOT. TEMPO POMERIGGIO]]+Tabella1[[#This Row],[TOT. TEMPO MATTINA]]</f>
        <v>5.902777777777779E-2</v>
      </c>
      <c r="W2175" s="7">
        <f>((HOUR(Tabella1[[#This Row],[TOT. ORE]])*60)+MINUTE(Tabella1[[#This Row],[TOT. ORE]]))</f>
        <v>85</v>
      </c>
      <c r="Y2175" s="6">
        <f>Tabella1[[#This Row],[TOT. MINUTI]]-Tabella1[[#This Row],[FERMO MACCHINA]]</f>
        <v>85</v>
      </c>
      <c r="Z2175" s="6">
        <f>ROUNDDOWN(Tabella1[[#This Row],[DIFFERENZA EFFETTIVA - SCARTI]]/Tabella1[[#This Row],[TEMPO EFFETTIVO]]*60,0)</f>
        <v>338</v>
      </c>
    </row>
    <row r="2176" spans="1:27" x14ac:dyDescent="0.25">
      <c r="A2176" s="1">
        <v>44883</v>
      </c>
      <c r="B2176">
        <v>1</v>
      </c>
      <c r="C2176" s="6" t="str">
        <f>VLOOKUP(Tabella1[[#This Row],[COD. OPERATORE]],Tabella3[],2,FALSE)</f>
        <v>ROBY</v>
      </c>
      <c r="D2176" t="s">
        <v>56</v>
      </c>
      <c r="E2176" t="s">
        <v>517</v>
      </c>
      <c r="F2176">
        <v>12</v>
      </c>
      <c r="G2176" s="6" t="str">
        <f>VLOOKUP(Tabella1[[#This Row],[COD. MACCHINA]],Tabella35[],2,FALSE)</f>
        <v>FRESA matr.550/6</v>
      </c>
      <c r="H2176">
        <v>1500</v>
      </c>
      <c r="I2176">
        <v>5970</v>
      </c>
      <c r="J2176" s="6">
        <f>Tabella1[[#This Row],[ASS. FINALI]]-Tabella1[[#This Row],[ASS.INIZIALI]]</f>
        <v>4470</v>
      </c>
      <c r="K2176" t="s">
        <v>20</v>
      </c>
      <c r="M2176" s="6">
        <f>ROUNDDOWN(IF(Tabella1[[#This Row],[DOPPIO OPERATORE '[SI/NO']]]="SI",Tabella1[[#This Row],[DIFFERENZA]]/2,Tabella1[[#This Row],[DIFFERENZA]]),0)</f>
        <v>4470</v>
      </c>
      <c r="O2176" s="6">
        <f>Tabella1[[#This Row],[DIFFERENZA EFFETTIVA SE DOPPIO OPERATORE]]-Tabella1[[#This Row],[SCARTI]]</f>
        <v>4470</v>
      </c>
      <c r="P2176" s="4">
        <v>0.33333333333333331</v>
      </c>
      <c r="Q2176" s="4">
        <v>0.5</v>
      </c>
      <c r="R2176" s="5">
        <f>Tabella1[[#This Row],[ORA FINE MATTINA]]-Tabella1[[#This Row],[ORA INIZIO MATTINA]]</f>
        <v>0.16666666666666669</v>
      </c>
      <c r="S2176" s="4">
        <v>0.5625</v>
      </c>
      <c r="T2176" s="4">
        <v>0.71875</v>
      </c>
      <c r="U2176" s="5">
        <f>Tabella1[[#This Row],[ORA FINE POMERIGGIO]]-Tabella1[[#This Row],[ORA INIZIO POMERIGGIO]]</f>
        <v>0.15625</v>
      </c>
      <c r="V2176" s="5">
        <f>Tabella1[[#This Row],[TOT. TEMPO POMERIGGIO]]+Tabella1[[#This Row],[TOT. TEMPO MATTINA]]</f>
        <v>0.32291666666666669</v>
      </c>
      <c r="W2176" s="7">
        <f>((HOUR(Tabella1[[#This Row],[TOT. ORE]])*60)+MINUTE(Tabella1[[#This Row],[TOT. ORE]]))</f>
        <v>465</v>
      </c>
      <c r="Y2176" s="6">
        <f>Tabella1[[#This Row],[TOT. MINUTI]]-Tabella1[[#This Row],[FERMO MACCHINA]]</f>
        <v>465</v>
      </c>
      <c r="Z2176" s="6">
        <f>ROUNDDOWN(Tabella1[[#This Row],[DIFFERENZA EFFETTIVA - SCARTI]]/Tabella1[[#This Row],[TEMPO EFFETTIVO]]*60,0)</f>
        <v>576</v>
      </c>
    </row>
    <row r="2177" spans="1:26" x14ac:dyDescent="0.25">
      <c r="A2177" s="1">
        <v>44883</v>
      </c>
      <c r="B2177">
        <v>1</v>
      </c>
      <c r="C2177" s="6" t="str">
        <f>VLOOKUP(Tabella1[[#This Row],[COD. OPERATORE]],Tabella3[],2,FALSE)</f>
        <v>ROBY</v>
      </c>
      <c r="D2177" t="s">
        <v>56</v>
      </c>
      <c r="E2177" t="s">
        <v>108</v>
      </c>
      <c r="F2177" t="s">
        <v>64</v>
      </c>
      <c r="G2177" s="6" t="str">
        <f>VLOOKUP(Tabella1[[#This Row],[COD. MACCHINA]],Tabella35[],2,FALSE)</f>
        <v>MANUALE</v>
      </c>
      <c r="H2177">
        <v>0</v>
      </c>
      <c r="I2177">
        <v>62</v>
      </c>
      <c r="J2177" s="6">
        <f>Tabella1[[#This Row],[ASS. FINALI]]-Tabella1[[#This Row],[ASS.INIZIALI]]</f>
        <v>62</v>
      </c>
      <c r="K2177" t="s">
        <v>20</v>
      </c>
      <c r="M2177" s="6">
        <f>ROUNDDOWN(IF(Tabella1[[#This Row],[DOPPIO OPERATORE '[SI/NO']]]="SI",Tabella1[[#This Row],[DIFFERENZA]]/2,Tabella1[[#This Row],[DIFFERENZA]]),0)</f>
        <v>62</v>
      </c>
      <c r="O2177" s="6">
        <f>Tabella1[[#This Row],[DIFFERENZA EFFETTIVA SE DOPPIO OPERATORE]]-Tabella1[[#This Row],[SCARTI]]</f>
        <v>62</v>
      </c>
      <c r="P2177" s="4">
        <v>0.71875</v>
      </c>
      <c r="Q2177" s="4">
        <v>0.72916666666666663</v>
      </c>
      <c r="R2177" s="5">
        <f>Tabella1[[#This Row],[ORA FINE MATTINA]]-Tabella1[[#This Row],[ORA INIZIO MATTINA]]</f>
        <v>1.041666666666663E-2</v>
      </c>
      <c r="S2177" s="4"/>
      <c r="T2177" s="4"/>
      <c r="U2177" s="5">
        <f>Tabella1[[#This Row],[ORA FINE POMERIGGIO]]-Tabella1[[#This Row],[ORA INIZIO POMERIGGIO]]</f>
        <v>0</v>
      </c>
      <c r="V2177" s="5">
        <f>Tabella1[[#This Row],[TOT. TEMPO POMERIGGIO]]+Tabella1[[#This Row],[TOT. TEMPO MATTINA]]</f>
        <v>1.041666666666663E-2</v>
      </c>
      <c r="W2177" s="7">
        <f>((HOUR(Tabella1[[#This Row],[TOT. ORE]])*60)+MINUTE(Tabella1[[#This Row],[TOT. ORE]]))</f>
        <v>15</v>
      </c>
      <c r="Y2177" s="6">
        <f>Tabella1[[#This Row],[TOT. MINUTI]]-Tabella1[[#This Row],[FERMO MACCHINA]]</f>
        <v>15</v>
      </c>
      <c r="Z2177" s="6">
        <f>ROUNDDOWN(Tabella1[[#This Row],[DIFFERENZA EFFETTIVA - SCARTI]]/Tabella1[[#This Row],[TEMPO EFFETTIVO]]*60,0)</f>
        <v>248</v>
      </c>
    </row>
    <row r="2178" spans="1:26" x14ac:dyDescent="0.25">
      <c r="A2178" s="1">
        <v>44884</v>
      </c>
      <c r="B2178">
        <v>1</v>
      </c>
      <c r="C2178" s="6" t="str">
        <f>VLOOKUP(Tabella1[[#This Row],[COD. OPERATORE]],Tabella3[],2,FALSE)</f>
        <v>ROBY</v>
      </c>
      <c r="D2178" t="s">
        <v>56</v>
      </c>
      <c r="E2178" t="s">
        <v>118</v>
      </c>
      <c r="F2178">
        <v>12</v>
      </c>
      <c r="G2178" s="6" t="str">
        <f>VLOOKUP(Tabella1[[#This Row],[COD. MACCHINA]],Tabella35[],2,FALSE)</f>
        <v>FRESA matr.550/6</v>
      </c>
      <c r="H2178">
        <v>0</v>
      </c>
      <c r="I2178">
        <v>2400</v>
      </c>
      <c r="J2178" s="6">
        <f>Tabella1[[#This Row],[ASS. FINALI]]-Tabella1[[#This Row],[ASS.INIZIALI]]</f>
        <v>2400</v>
      </c>
      <c r="K2178" t="s">
        <v>20</v>
      </c>
      <c r="M2178" s="6">
        <f>ROUNDDOWN(IF(Tabella1[[#This Row],[DOPPIO OPERATORE '[SI/NO']]]="SI",Tabella1[[#This Row],[DIFFERENZA]]/2,Tabella1[[#This Row],[DIFFERENZA]]),0)</f>
        <v>2400</v>
      </c>
      <c r="O2178" s="6">
        <f>Tabella1[[#This Row],[DIFFERENZA EFFETTIVA SE DOPPIO OPERATORE]]-Tabella1[[#This Row],[SCARTI]]</f>
        <v>2400</v>
      </c>
      <c r="P2178" s="4">
        <v>0.33333333333333331</v>
      </c>
      <c r="Q2178" s="4">
        <v>0.5</v>
      </c>
      <c r="R2178" s="5">
        <f>Tabella1[[#This Row],[ORA FINE MATTINA]]-Tabella1[[#This Row],[ORA INIZIO MATTINA]]</f>
        <v>0.16666666666666669</v>
      </c>
      <c r="S2178" s="4"/>
      <c r="T2178" s="4"/>
      <c r="U2178" s="5">
        <f>Tabella1[[#This Row],[ORA FINE POMERIGGIO]]-Tabella1[[#This Row],[ORA INIZIO POMERIGGIO]]</f>
        <v>0</v>
      </c>
      <c r="V2178" s="5">
        <f>Tabella1[[#This Row],[TOT. TEMPO POMERIGGIO]]+Tabella1[[#This Row],[TOT. TEMPO MATTINA]]</f>
        <v>0.16666666666666669</v>
      </c>
      <c r="W2178" s="7">
        <f>((HOUR(Tabella1[[#This Row],[TOT. ORE]])*60)+MINUTE(Tabella1[[#This Row],[TOT. ORE]]))</f>
        <v>240</v>
      </c>
      <c r="Y2178" s="6">
        <f>Tabella1[[#This Row],[TOT. MINUTI]]-Tabella1[[#This Row],[FERMO MACCHINA]]</f>
        <v>240</v>
      </c>
      <c r="Z2178" s="6">
        <f>ROUNDDOWN(Tabella1[[#This Row],[DIFFERENZA EFFETTIVA - SCARTI]]/Tabella1[[#This Row],[TEMPO EFFETTIVO]]*60,0)</f>
        <v>600</v>
      </c>
    </row>
    <row r="2179" spans="1:26" x14ac:dyDescent="0.25">
      <c r="A2179" s="1">
        <v>44886</v>
      </c>
      <c r="B2179">
        <v>1</v>
      </c>
      <c r="C2179" s="6" t="str">
        <f>VLOOKUP(Tabella1[[#This Row],[COD. OPERATORE]],Tabella3[],2,FALSE)</f>
        <v>ROBY</v>
      </c>
      <c r="D2179" t="s">
        <v>56</v>
      </c>
      <c r="E2179" t="s">
        <v>118</v>
      </c>
      <c r="F2179">
        <v>12</v>
      </c>
      <c r="G2179" s="6" t="str">
        <f>VLOOKUP(Tabella1[[#This Row],[COD. MACCHINA]],Tabella35[],2,FALSE)</f>
        <v>FRESA matr.550/6</v>
      </c>
      <c r="H2179">
        <v>2400</v>
      </c>
      <c r="I2179">
        <v>5100</v>
      </c>
      <c r="J2179" s="6">
        <f>Tabella1[[#This Row],[ASS. FINALI]]-Tabella1[[#This Row],[ASS.INIZIALI]]</f>
        <v>2700</v>
      </c>
      <c r="K2179" t="s">
        <v>20</v>
      </c>
      <c r="M2179" s="6">
        <f>ROUNDDOWN(IF(Tabella1[[#This Row],[DOPPIO OPERATORE '[SI/NO']]]="SI",Tabella1[[#This Row],[DIFFERENZA]]/2,Tabella1[[#This Row],[DIFFERENZA]]),0)</f>
        <v>2700</v>
      </c>
      <c r="O2179" s="6">
        <f>Tabella1[[#This Row],[DIFFERENZA EFFETTIVA SE DOPPIO OPERATORE]]-Tabella1[[#This Row],[SCARTI]]</f>
        <v>2700</v>
      </c>
      <c r="P2179" s="4">
        <v>0.3125</v>
      </c>
      <c r="Q2179" s="4">
        <v>0.5</v>
      </c>
      <c r="R2179" s="5">
        <f>Tabella1[[#This Row],[ORA FINE MATTINA]]-Tabella1[[#This Row],[ORA INIZIO MATTINA]]</f>
        <v>0.1875</v>
      </c>
      <c r="S2179" s="4"/>
      <c r="T2179" s="4"/>
      <c r="U2179" s="5">
        <f>Tabella1[[#This Row],[ORA FINE POMERIGGIO]]-Tabella1[[#This Row],[ORA INIZIO POMERIGGIO]]</f>
        <v>0</v>
      </c>
      <c r="V2179" s="5">
        <f>Tabella1[[#This Row],[TOT. TEMPO POMERIGGIO]]+Tabella1[[#This Row],[TOT. TEMPO MATTINA]]</f>
        <v>0.1875</v>
      </c>
      <c r="W2179" s="7">
        <f>((HOUR(Tabella1[[#This Row],[TOT. ORE]])*60)+MINUTE(Tabella1[[#This Row],[TOT. ORE]]))</f>
        <v>270</v>
      </c>
      <c r="Y2179" s="6">
        <f>Tabella1[[#This Row],[TOT. MINUTI]]-Tabella1[[#This Row],[FERMO MACCHINA]]</f>
        <v>270</v>
      </c>
      <c r="Z2179" s="6">
        <f>ROUNDDOWN(Tabella1[[#This Row],[DIFFERENZA EFFETTIVA - SCARTI]]/Tabella1[[#This Row],[TEMPO EFFETTIVO]]*60,0)</f>
        <v>600</v>
      </c>
    </row>
    <row r="2180" spans="1:26" x14ac:dyDescent="0.25">
      <c r="A2180" s="1">
        <v>44886</v>
      </c>
      <c r="B2180">
        <v>1</v>
      </c>
      <c r="C2180" s="6" t="str">
        <f>VLOOKUP(Tabella1[[#This Row],[COD. OPERATORE]],Tabella3[],2,FALSE)</f>
        <v>ROBY</v>
      </c>
      <c r="D2180" t="s">
        <v>56</v>
      </c>
      <c r="E2180" t="s">
        <v>180</v>
      </c>
      <c r="F2180" t="s">
        <v>64</v>
      </c>
      <c r="G2180" s="6" t="str">
        <f>VLOOKUP(Tabella1[[#This Row],[COD. MACCHINA]],Tabella35[],2,FALSE)</f>
        <v>MANUALE</v>
      </c>
      <c r="H2180">
        <v>3280</v>
      </c>
      <c r="I2180">
        <v>4500</v>
      </c>
      <c r="J2180" s="6">
        <f>Tabella1[[#This Row],[ASS. FINALI]]-Tabella1[[#This Row],[ASS.INIZIALI]]</f>
        <v>1220</v>
      </c>
      <c r="K2180" t="s">
        <v>20</v>
      </c>
      <c r="M2180" s="6">
        <f>ROUNDDOWN(IF(Tabella1[[#This Row],[DOPPIO OPERATORE '[SI/NO']]]="SI",Tabella1[[#This Row],[DIFFERENZA]]/2,Tabella1[[#This Row],[DIFFERENZA]]),0)</f>
        <v>1220</v>
      </c>
      <c r="O2180" s="6">
        <f>Tabella1[[#This Row],[DIFFERENZA EFFETTIVA SE DOPPIO OPERATORE]]-Tabella1[[#This Row],[SCARTI]]</f>
        <v>1220</v>
      </c>
      <c r="P2180" s="4">
        <v>0.54166666666666663</v>
      </c>
      <c r="Q2180" s="4">
        <v>0.64236111111111105</v>
      </c>
      <c r="R2180" s="5">
        <f>Tabella1[[#This Row],[ORA FINE MATTINA]]-Tabella1[[#This Row],[ORA INIZIO MATTINA]]</f>
        <v>0.10069444444444442</v>
      </c>
      <c r="S2180" s="4"/>
      <c r="T2180" s="4"/>
      <c r="U2180" s="5">
        <f>Tabella1[[#This Row],[ORA FINE POMERIGGIO]]-Tabella1[[#This Row],[ORA INIZIO POMERIGGIO]]</f>
        <v>0</v>
      </c>
      <c r="V2180" s="5">
        <f>Tabella1[[#This Row],[TOT. TEMPO POMERIGGIO]]+Tabella1[[#This Row],[TOT. TEMPO MATTINA]]</f>
        <v>0.10069444444444442</v>
      </c>
      <c r="W2180" s="7">
        <f>((HOUR(Tabella1[[#This Row],[TOT. ORE]])*60)+MINUTE(Tabella1[[#This Row],[TOT. ORE]]))</f>
        <v>145</v>
      </c>
      <c r="Y2180" s="6">
        <f>Tabella1[[#This Row],[TOT. MINUTI]]-Tabella1[[#This Row],[FERMO MACCHINA]]</f>
        <v>145</v>
      </c>
      <c r="Z2180" s="6">
        <f>ROUNDDOWN(Tabella1[[#This Row],[DIFFERENZA EFFETTIVA - SCARTI]]/Tabella1[[#This Row],[TEMPO EFFETTIVO]]*60,0)</f>
        <v>504</v>
      </c>
    </row>
    <row r="2181" spans="1:26" x14ac:dyDescent="0.25">
      <c r="A2181" s="1">
        <v>44886</v>
      </c>
      <c r="B2181">
        <v>1</v>
      </c>
      <c r="C2181" s="6" t="str">
        <f>VLOOKUP(Tabella1[[#This Row],[COD. OPERATORE]],Tabella3[],2,FALSE)</f>
        <v>ROBY</v>
      </c>
      <c r="D2181" t="s">
        <v>56</v>
      </c>
      <c r="E2181" t="s">
        <v>326</v>
      </c>
      <c r="F2181" t="s">
        <v>64</v>
      </c>
      <c r="G2181" s="6" t="str">
        <f>VLOOKUP(Tabella1[[#This Row],[COD. MACCHINA]],Tabella35[],2,FALSE)</f>
        <v>MANUALE</v>
      </c>
      <c r="H2181">
        <v>0</v>
      </c>
      <c r="I2181">
        <v>48</v>
      </c>
      <c r="J2181" s="6">
        <f>Tabella1[[#This Row],[ASS. FINALI]]-Tabella1[[#This Row],[ASS.INIZIALI]]</f>
        <v>48</v>
      </c>
      <c r="K2181" t="s">
        <v>20</v>
      </c>
      <c r="M2181" s="6">
        <f>ROUNDDOWN(IF(Tabella1[[#This Row],[DOPPIO OPERATORE '[SI/NO']]]="SI",Tabella1[[#This Row],[DIFFERENZA]]/2,Tabella1[[#This Row],[DIFFERENZA]]),0)</f>
        <v>48</v>
      </c>
      <c r="O2181" s="6">
        <f>Tabella1[[#This Row],[DIFFERENZA EFFETTIVA SE DOPPIO OPERATORE]]-Tabella1[[#This Row],[SCARTI]]</f>
        <v>48</v>
      </c>
      <c r="P2181" s="4">
        <v>0.64722222222222225</v>
      </c>
      <c r="Q2181" s="4">
        <v>0.70833333333333337</v>
      </c>
      <c r="R2181" s="5">
        <f>Tabella1[[#This Row],[ORA FINE MATTINA]]-Tabella1[[#This Row],[ORA INIZIO MATTINA]]</f>
        <v>6.1111111111111116E-2</v>
      </c>
      <c r="S2181" s="4"/>
      <c r="T2181" s="4"/>
      <c r="U2181" s="5">
        <f>Tabella1[[#This Row],[ORA FINE POMERIGGIO]]-Tabella1[[#This Row],[ORA INIZIO POMERIGGIO]]</f>
        <v>0</v>
      </c>
      <c r="V2181" s="5">
        <f>Tabella1[[#This Row],[TOT. TEMPO POMERIGGIO]]+Tabella1[[#This Row],[TOT. TEMPO MATTINA]]</f>
        <v>6.1111111111111116E-2</v>
      </c>
      <c r="W2181" s="7">
        <f>((HOUR(Tabella1[[#This Row],[TOT. ORE]])*60)+MINUTE(Tabella1[[#This Row],[TOT. ORE]]))</f>
        <v>88</v>
      </c>
      <c r="Y2181" s="6">
        <f>Tabella1[[#This Row],[TOT. MINUTI]]-Tabella1[[#This Row],[FERMO MACCHINA]]</f>
        <v>88</v>
      </c>
      <c r="Z2181" s="6">
        <f>ROUNDDOWN(Tabella1[[#This Row],[DIFFERENZA EFFETTIVA - SCARTI]]/Tabella1[[#This Row],[TEMPO EFFETTIVO]]*60,0)</f>
        <v>32</v>
      </c>
    </row>
    <row r="2182" spans="1:26" x14ac:dyDescent="0.25">
      <c r="A2182" s="1">
        <v>44887</v>
      </c>
      <c r="B2182">
        <v>1</v>
      </c>
      <c r="C2182" s="6" t="str">
        <f>VLOOKUP(Tabella1[[#This Row],[COD. OPERATORE]],Tabella3[],2,FALSE)</f>
        <v>ROBY</v>
      </c>
      <c r="D2182" t="s">
        <v>56</v>
      </c>
      <c r="E2182" t="s">
        <v>326</v>
      </c>
      <c r="F2182" t="s">
        <v>64</v>
      </c>
      <c r="G2182" s="6" t="str">
        <f>VLOOKUP(Tabella1[[#This Row],[COD. MACCHINA]],Tabella35[],2,FALSE)</f>
        <v>MANUALE</v>
      </c>
      <c r="H2182">
        <v>48</v>
      </c>
      <c r="I2182">
        <v>60</v>
      </c>
      <c r="J2182" s="6">
        <f>Tabella1[[#This Row],[ASS. FINALI]]-Tabella1[[#This Row],[ASS.INIZIALI]]</f>
        <v>12</v>
      </c>
      <c r="K2182" t="s">
        <v>20</v>
      </c>
      <c r="M2182" s="6">
        <f>ROUNDDOWN(IF(Tabella1[[#This Row],[DOPPIO OPERATORE '[SI/NO']]]="SI",Tabella1[[#This Row],[DIFFERENZA]]/2,Tabella1[[#This Row],[DIFFERENZA]]),0)</f>
        <v>12</v>
      </c>
      <c r="O2182" s="6">
        <f>Tabella1[[#This Row],[DIFFERENZA EFFETTIVA SE DOPPIO OPERATORE]]-Tabella1[[#This Row],[SCARTI]]</f>
        <v>12</v>
      </c>
      <c r="P2182" s="4">
        <v>0.3125</v>
      </c>
      <c r="Q2182" s="4">
        <v>0.32777777777777778</v>
      </c>
      <c r="R2182" s="5">
        <f>Tabella1[[#This Row],[ORA FINE MATTINA]]-Tabella1[[#This Row],[ORA INIZIO MATTINA]]</f>
        <v>1.5277777777777779E-2</v>
      </c>
      <c r="S2182" s="4"/>
      <c r="T2182" s="4"/>
      <c r="U2182" s="5">
        <f>Tabella1[[#This Row],[ORA FINE POMERIGGIO]]-Tabella1[[#This Row],[ORA INIZIO POMERIGGIO]]</f>
        <v>0</v>
      </c>
      <c r="V2182" s="5">
        <f>Tabella1[[#This Row],[TOT. TEMPO POMERIGGIO]]+Tabella1[[#This Row],[TOT. TEMPO MATTINA]]</f>
        <v>1.5277777777777779E-2</v>
      </c>
      <c r="W2182" s="7">
        <f>((HOUR(Tabella1[[#This Row],[TOT. ORE]])*60)+MINUTE(Tabella1[[#This Row],[TOT. ORE]]))</f>
        <v>22</v>
      </c>
      <c r="Y2182" s="6">
        <f>Tabella1[[#This Row],[TOT. MINUTI]]-Tabella1[[#This Row],[FERMO MACCHINA]]</f>
        <v>22</v>
      </c>
      <c r="Z2182" s="6">
        <f>ROUNDDOWN(Tabella1[[#This Row],[DIFFERENZA EFFETTIVA - SCARTI]]/Tabella1[[#This Row],[TEMPO EFFETTIVO]]*60,0)</f>
        <v>32</v>
      </c>
    </row>
    <row r="2183" spans="1:26" x14ac:dyDescent="0.25">
      <c r="A2183" s="1">
        <v>44887</v>
      </c>
      <c r="B2183">
        <v>1</v>
      </c>
      <c r="C2183" s="6" t="str">
        <f>VLOOKUP(Tabella1[[#This Row],[COD. OPERATORE]],Tabella3[],2,FALSE)</f>
        <v>ROBY</v>
      </c>
      <c r="D2183" t="s">
        <v>56</v>
      </c>
      <c r="E2183" t="s">
        <v>613</v>
      </c>
      <c r="F2183" t="s">
        <v>64</v>
      </c>
      <c r="G2183" s="6" t="str">
        <f>VLOOKUP(Tabella1[[#This Row],[COD. MACCHINA]],Tabella35[],2,FALSE)</f>
        <v>MANUALE</v>
      </c>
      <c r="H2183">
        <v>420</v>
      </c>
      <c r="I2183">
        <v>450</v>
      </c>
      <c r="J2183" s="6">
        <f>Tabella1[[#This Row],[ASS. FINALI]]-Tabella1[[#This Row],[ASS.INIZIALI]]</f>
        <v>30</v>
      </c>
      <c r="K2183" t="s">
        <v>20</v>
      </c>
      <c r="M2183" s="6">
        <f>ROUNDDOWN(IF(Tabella1[[#This Row],[DOPPIO OPERATORE '[SI/NO']]]="SI",Tabella1[[#This Row],[DIFFERENZA]]/2,Tabella1[[#This Row],[DIFFERENZA]]),0)</f>
        <v>30</v>
      </c>
      <c r="O2183" s="6">
        <f>Tabella1[[#This Row],[DIFFERENZA EFFETTIVA SE DOPPIO OPERATORE]]-Tabella1[[#This Row],[SCARTI]]</f>
        <v>30</v>
      </c>
      <c r="P2183" s="4">
        <v>0.33333333333333331</v>
      </c>
      <c r="Q2183" s="4">
        <v>0.35694444444444445</v>
      </c>
      <c r="R2183" s="5">
        <f>Tabella1[[#This Row],[ORA FINE MATTINA]]-Tabella1[[#This Row],[ORA INIZIO MATTINA]]</f>
        <v>2.3611111111111138E-2</v>
      </c>
      <c r="S2183" s="4"/>
      <c r="T2183" s="4"/>
      <c r="U2183" s="5">
        <f>Tabella1[[#This Row],[ORA FINE POMERIGGIO]]-Tabella1[[#This Row],[ORA INIZIO POMERIGGIO]]</f>
        <v>0</v>
      </c>
      <c r="V2183" s="5">
        <f>Tabella1[[#This Row],[TOT. TEMPO POMERIGGIO]]+Tabella1[[#This Row],[TOT. TEMPO MATTINA]]</f>
        <v>2.3611111111111138E-2</v>
      </c>
      <c r="W2183" s="7">
        <f>((HOUR(Tabella1[[#This Row],[TOT. ORE]])*60)+MINUTE(Tabella1[[#This Row],[TOT. ORE]]))</f>
        <v>34</v>
      </c>
      <c r="Y2183" s="6">
        <f>Tabella1[[#This Row],[TOT. MINUTI]]-Tabella1[[#This Row],[FERMO MACCHINA]]</f>
        <v>34</v>
      </c>
      <c r="Z2183" s="6">
        <f>ROUNDDOWN(Tabella1[[#This Row],[DIFFERENZA EFFETTIVA - SCARTI]]/Tabella1[[#This Row],[TEMPO EFFETTIVO]]*60,0)</f>
        <v>52</v>
      </c>
    </row>
    <row r="2184" spans="1:26" x14ac:dyDescent="0.25">
      <c r="A2184" s="1">
        <v>44887</v>
      </c>
      <c r="B2184">
        <v>1</v>
      </c>
      <c r="C2184" s="6" t="str">
        <f>VLOOKUP(Tabella1[[#This Row],[COD. OPERATORE]],Tabella3[],2,FALSE)</f>
        <v>ROBY</v>
      </c>
      <c r="D2184" t="s">
        <v>56</v>
      </c>
      <c r="E2184" t="s">
        <v>309</v>
      </c>
      <c r="F2184" t="s">
        <v>64</v>
      </c>
      <c r="G2184" s="6" t="str">
        <f>VLOOKUP(Tabella1[[#This Row],[COD. MACCHINA]],Tabella35[],2,FALSE)</f>
        <v>MANUALE</v>
      </c>
      <c r="H2184">
        <v>0</v>
      </c>
      <c r="I2184">
        <v>60</v>
      </c>
      <c r="J2184" s="6">
        <f>Tabella1[[#This Row],[ASS. FINALI]]-Tabella1[[#This Row],[ASS.INIZIALI]]</f>
        <v>60</v>
      </c>
      <c r="K2184" t="s">
        <v>20</v>
      </c>
      <c r="M2184" s="6">
        <f>ROUNDDOWN(IF(Tabella1[[#This Row],[DOPPIO OPERATORE '[SI/NO']]]="SI",Tabella1[[#This Row],[DIFFERENZA]]/2,Tabella1[[#This Row],[DIFFERENZA]]),0)</f>
        <v>60</v>
      </c>
      <c r="O2184" s="6">
        <f>Tabella1[[#This Row],[DIFFERENZA EFFETTIVA SE DOPPIO OPERATORE]]-Tabella1[[#This Row],[SCARTI]]</f>
        <v>60</v>
      </c>
      <c r="P2184" s="4">
        <v>0.3576388888888889</v>
      </c>
      <c r="Q2184" s="4">
        <v>0.41666666666666669</v>
      </c>
      <c r="R2184" s="5">
        <f>Tabella1[[#This Row],[ORA FINE MATTINA]]-Tabella1[[#This Row],[ORA INIZIO MATTINA]]</f>
        <v>5.902777777777779E-2</v>
      </c>
      <c r="S2184" s="4"/>
      <c r="T2184" s="4"/>
      <c r="U2184" s="5">
        <f>Tabella1[[#This Row],[ORA FINE POMERIGGIO]]-Tabella1[[#This Row],[ORA INIZIO POMERIGGIO]]</f>
        <v>0</v>
      </c>
      <c r="V2184" s="5">
        <f>Tabella1[[#This Row],[TOT. TEMPO POMERIGGIO]]+Tabella1[[#This Row],[TOT. TEMPO MATTINA]]</f>
        <v>5.902777777777779E-2</v>
      </c>
      <c r="W2184" s="7">
        <f>((HOUR(Tabella1[[#This Row],[TOT. ORE]])*60)+MINUTE(Tabella1[[#This Row],[TOT. ORE]]))</f>
        <v>85</v>
      </c>
      <c r="Y2184" s="6">
        <f>Tabella1[[#This Row],[TOT. MINUTI]]-Tabella1[[#This Row],[FERMO MACCHINA]]</f>
        <v>85</v>
      </c>
      <c r="Z2184" s="6">
        <f>ROUNDDOWN(Tabella1[[#This Row],[DIFFERENZA EFFETTIVA - SCARTI]]/Tabella1[[#This Row],[TEMPO EFFETTIVO]]*60,0)</f>
        <v>42</v>
      </c>
    </row>
    <row r="2185" spans="1:26" x14ac:dyDescent="0.25">
      <c r="A2185" s="1">
        <v>44887</v>
      </c>
      <c r="B2185">
        <v>1</v>
      </c>
      <c r="C2185" s="6" t="str">
        <f>VLOOKUP(Tabella1[[#This Row],[COD. OPERATORE]],Tabella3[],2,FALSE)</f>
        <v>ROBY</v>
      </c>
      <c r="D2185" t="s">
        <v>56</v>
      </c>
      <c r="E2185" t="s">
        <v>63</v>
      </c>
      <c r="F2185" t="s">
        <v>64</v>
      </c>
      <c r="G2185" s="6" t="str">
        <f>VLOOKUP(Tabella1[[#This Row],[COD. MACCHINA]],Tabella35[],2,FALSE)</f>
        <v>MANUALE</v>
      </c>
      <c r="H2185">
        <v>0</v>
      </c>
      <c r="I2185">
        <v>78</v>
      </c>
      <c r="J2185" s="6">
        <f>Tabella1[[#This Row],[ASS. FINALI]]-Tabella1[[#This Row],[ASS.INIZIALI]]</f>
        <v>78</v>
      </c>
      <c r="K2185" t="s">
        <v>20</v>
      </c>
      <c r="M2185" s="6">
        <f>ROUNDDOWN(IF(Tabella1[[#This Row],[DOPPIO OPERATORE '[SI/NO']]]="SI",Tabella1[[#This Row],[DIFFERENZA]]/2,Tabella1[[#This Row],[DIFFERENZA]]),0)</f>
        <v>78</v>
      </c>
      <c r="O2185" s="6">
        <f>Tabella1[[#This Row],[DIFFERENZA EFFETTIVA SE DOPPIO OPERATORE]]-Tabella1[[#This Row],[SCARTI]]</f>
        <v>78</v>
      </c>
      <c r="P2185" s="4">
        <v>0.4201388888888889</v>
      </c>
      <c r="Q2185" s="4">
        <v>0.5</v>
      </c>
      <c r="R2185" s="5">
        <f>Tabella1[[#This Row],[ORA FINE MATTINA]]-Tabella1[[#This Row],[ORA INIZIO MATTINA]]</f>
        <v>7.9861111111111105E-2</v>
      </c>
      <c r="S2185" s="4"/>
      <c r="T2185" s="4"/>
      <c r="U2185" s="5">
        <f>Tabella1[[#This Row],[ORA FINE POMERIGGIO]]-Tabella1[[#This Row],[ORA INIZIO POMERIGGIO]]</f>
        <v>0</v>
      </c>
      <c r="V2185" s="5">
        <f>Tabella1[[#This Row],[TOT. TEMPO POMERIGGIO]]+Tabella1[[#This Row],[TOT. TEMPO MATTINA]]</f>
        <v>7.9861111111111105E-2</v>
      </c>
      <c r="W2185" s="7">
        <f>((HOUR(Tabella1[[#This Row],[TOT. ORE]])*60)+MINUTE(Tabella1[[#This Row],[TOT. ORE]]))</f>
        <v>115</v>
      </c>
      <c r="Y2185" s="6">
        <f>Tabella1[[#This Row],[TOT. MINUTI]]-Tabella1[[#This Row],[FERMO MACCHINA]]</f>
        <v>115</v>
      </c>
      <c r="Z2185" s="6">
        <f>ROUNDDOWN(Tabella1[[#This Row],[DIFFERENZA EFFETTIVA - SCARTI]]/Tabella1[[#This Row],[TEMPO EFFETTIVO]]*60,0)</f>
        <v>40</v>
      </c>
    </row>
    <row r="2186" spans="1:26" x14ac:dyDescent="0.25">
      <c r="A2186" s="1">
        <v>44880</v>
      </c>
      <c r="B2186">
        <v>32</v>
      </c>
      <c r="C2186" s="6" t="str">
        <f>VLOOKUP(Tabella1[[#This Row],[COD. OPERATORE]],Tabella3[],2,FALSE)</f>
        <v>ALESSANDRA</v>
      </c>
      <c r="D2186" t="s">
        <v>56</v>
      </c>
      <c r="E2186" t="s">
        <v>326</v>
      </c>
      <c r="F2186" t="s">
        <v>64</v>
      </c>
      <c r="G2186" s="6" t="str">
        <f>VLOOKUP(Tabella1[[#This Row],[COD. MACCHINA]],Tabella35[],2,FALSE)</f>
        <v>MANUALE</v>
      </c>
      <c r="H2186">
        <v>0</v>
      </c>
      <c r="I2186">
        <v>120</v>
      </c>
      <c r="J2186" s="6">
        <f>Tabella1[[#This Row],[ASS. FINALI]]-Tabella1[[#This Row],[ASS.INIZIALI]]</f>
        <v>120</v>
      </c>
      <c r="K2186" t="s">
        <v>20</v>
      </c>
      <c r="M2186" s="6">
        <f>ROUNDDOWN(IF(Tabella1[[#This Row],[DOPPIO OPERATORE '[SI/NO']]]="SI",Tabella1[[#This Row],[DIFFERENZA]]/2,Tabella1[[#This Row],[DIFFERENZA]]),0)</f>
        <v>120</v>
      </c>
      <c r="O2186" s="6">
        <f>Tabella1[[#This Row],[DIFFERENZA EFFETTIVA SE DOPPIO OPERATORE]]-Tabella1[[#This Row],[SCARTI]]</f>
        <v>120</v>
      </c>
      <c r="P2186" s="4">
        <v>0.40972222222222227</v>
      </c>
      <c r="Q2186" s="4">
        <v>0.5</v>
      </c>
      <c r="R2186" s="5">
        <f>Tabella1[[#This Row],[ORA FINE MATTINA]]-Tabella1[[#This Row],[ORA INIZIO MATTINA]]</f>
        <v>9.0277777777777735E-2</v>
      </c>
      <c r="S2186" s="4">
        <v>0.5625</v>
      </c>
      <c r="T2186" s="4">
        <v>0.63541666666666663</v>
      </c>
      <c r="U2186" s="5">
        <f>Tabella1[[#This Row],[ORA FINE POMERIGGIO]]-Tabella1[[#This Row],[ORA INIZIO POMERIGGIO]]</f>
        <v>7.291666666666663E-2</v>
      </c>
      <c r="V2186" s="5">
        <f>Tabella1[[#This Row],[TOT. TEMPO POMERIGGIO]]+Tabella1[[#This Row],[TOT. TEMPO MATTINA]]</f>
        <v>0.16319444444444436</v>
      </c>
      <c r="W2186" s="7">
        <f>((HOUR(Tabella1[[#This Row],[TOT. ORE]])*60)+MINUTE(Tabella1[[#This Row],[TOT. ORE]]))</f>
        <v>235</v>
      </c>
      <c r="Y2186" s="6">
        <f>Tabella1[[#This Row],[TOT. MINUTI]]-Tabella1[[#This Row],[FERMO MACCHINA]]</f>
        <v>235</v>
      </c>
      <c r="Z2186" s="6">
        <f>ROUNDDOWN(Tabella1[[#This Row],[DIFFERENZA EFFETTIVA - SCARTI]]/Tabella1[[#This Row],[TEMPO EFFETTIVO]]*60,0)</f>
        <v>30</v>
      </c>
    </row>
    <row r="2187" spans="1:26" x14ac:dyDescent="0.25">
      <c r="A2187" s="1">
        <v>44883</v>
      </c>
      <c r="B2187">
        <v>32</v>
      </c>
      <c r="C2187" s="6" t="str">
        <f>VLOOKUP(Tabella1[[#This Row],[COD. OPERATORE]],Tabella3[],2,FALSE)</f>
        <v>ALESSANDRA</v>
      </c>
      <c r="D2187" t="s">
        <v>262</v>
      </c>
      <c r="E2187" t="s">
        <v>69</v>
      </c>
      <c r="F2187">
        <v>7</v>
      </c>
      <c r="G2187" s="6" t="str">
        <f>VLOOKUP(Tabella1[[#This Row],[COD. MACCHINA]],Tabella35[],2,FALSE)</f>
        <v>MSA matr.2316</v>
      </c>
      <c r="H2187">
        <v>2502372</v>
      </c>
      <c r="I2187">
        <v>2503201</v>
      </c>
      <c r="J2187" s="6">
        <f>Tabella1[[#This Row],[ASS. FINALI]]-Tabella1[[#This Row],[ASS.INIZIALI]]</f>
        <v>829</v>
      </c>
      <c r="K2187" t="s">
        <v>20</v>
      </c>
      <c r="M2187" s="6">
        <f>ROUNDDOWN(IF(Tabella1[[#This Row],[DOPPIO OPERATORE '[SI/NO']]]="SI",Tabella1[[#This Row],[DIFFERENZA]]/2,Tabella1[[#This Row],[DIFFERENZA]]),0)</f>
        <v>829</v>
      </c>
      <c r="O2187" s="6">
        <f>Tabella1[[#This Row],[DIFFERENZA EFFETTIVA SE DOPPIO OPERATORE]]-Tabella1[[#This Row],[SCARTI]]</f>
        <v>829</v>
      </c>
      <c r="P2187" s="4">
        <v>0.38541666666666669</v>
      </c>
      <c r="Q2187" s="4">
        <v>0.5</v>
      </c>
      <c r="R2187" s="5">
        <f>Tabella1[[#This Row],[ORA FINE MATTINA]]-Tabella1[[#This Row],[ORA INIZIO MATTINA]]</f>
        <v>0.11458333333333331</v>
      </c>
      <c r="S2187" s="4">
        <v>0.5625</v>
      </c>
      <c r="T2187" s="4">
        <v>0.57291666666666663</v>
      </c>
      <c r="U2187" s="5">
        <f>Tabella1[[#This Row],[ORA FINE POMERIGGIO]]-Tabella1[[#This Row],[ORA INIZIO POMERIGGIO]]</f>
        <v>1.041666666666663E-2</v>
      </c>
      <c r="V2187" s="5">
        <f>Tabella1[[#This Row],[TOT. TEMPO POMERIGGIO]]+Tabella1[[#This Row],[TOT. TEMPO MATTINA]]</f>
        <v>0.12499999999999994</v>
      </c>
      <c r="W2187" s="7">
        <f>((HOUR(Tabella1[[#This Row],[TOT. ORE]])*60)+MINUTE(Tabella1[[#This Row],[TOT. ORE]]))</f>
        <v>180</v>
      </c>
      <c r="Y2187" s="6">
        <f>Tabella1[[#This Row],[TOT. MINUTI]]-Tabella1[[#This Row],[FERMO MACCHINA]]</f>
        <v>180</v>
      </c>
      <c r="Z2187" s="6">
        <f>ROUNDDOWN(Tabella1[[#This Row],[DIFFERENZA EFFETTIVA - SCARTI]]/Tabella1[[#This Row],[TEMPO EFFETTIVO]]*60,0)</f>
        <v>276</v>
      </c>
    </row>
    <row r="2188" spans="1:26" x14ac:dyDescent="0.25">
      <c r="A2188" s="1">
        <v>44883</v>
      </c>
      <c r="B2188">
        <v>32</v>
      </c>
      <c r="C2188" s="6" t="str">
        <f>VLOOKUP(Tabella1[[#This Row],[COD. OPERATORE]],Tabella3[],2,FALSE)</f>
        <v>ALESSANDRA</v>
      </c>
      <c r="D2188" t="s">
        <v>56</v>
      </c>
      <c r="E2188" t="s">
        <v>180</v>
      </c>
      <c r="F2188" t="s">
        <v>64</v>
      </c>
      <c r="G2188" s="6" t="str">
        <f>VLOOKUP(Tabella1[[#This Row],[COD. MACCHINA]],Tabella35[],2,FALSE)</f>
        <v>MANUALE</v>
      </c>
      <c r="H2188">
        <v>0</v>
      </c>
      <c r="I2188">
        <v>1410</v>
      </c>
      <c r="J2188" s="6">
        <f>Tabella1[[#This Row],[ASS. FINALI]]-Tabella1[[#This Row],[ASS.INIZIALI]]</f>
        <v>1410</v>
      </c>
      <c r="K2188" t="s">
        <v>20</v>
      </c>
      <c r="M2188" s="6">
        <f>ROUNDDOWN(IF(Tabella1[[#This Row],[DOPPIO OPERATORE '[SI/NO']]]="SI",Tabella1[[#This Row],[DIFFERENZA]]/2,Tabella1[[#This Row],[DIFFERENZA]]),0)</f>
        <v>1410</v>
      </c>
      <c r="O2188" s="6">
        <f>Tabella1[[#This Row],[DIFFERENZA EFFETTIVA SE DOPPIO OPERATORE]]-Tabella1[[#This Row],[SCARTI]]</f>
        <v>1410</v>
      </c>
      <c r="P2188" s="4">
        <v>0.65625</v>
      </c>
      <c r="Q2188" s="4">
        <v>0.72916666666666663</v>
      </c>
      <c r="R2188" s="5">
        <f>Tabella1[[#This Row],[ORA FINE MATTINA]]-Tabella1[[#This Row],[ORA INIZIO MATTINA]]</f>
        <v>7.291666666666663E-2</v>
      </c>
      <c r="S2188" s="4"/>
      <c r="T2188" s="4"/>
      <c r="U2188" s="5">
        <f>Tabella1[[#This Row],[ORA FINE POMERIGGIO]]-Tabella1[[#This Row],[ORA INIZIO POMERIGGIO]]</f>
        <v>0</v>
      </c>
      <c r="V2188" s="5">
        <f>Tabella1[[#This Row],[TOT. TEMPO POMERIGGIO]]+Tabella1[[#This Row],[TOT. TEMPO MATTINA]]</f>
        <v>7.291666666666663E-2</v>
      </c>
      <c r="W2188" s="7">
        <f>((HOUR(Tabella1[[#This Row],[TOT. ORE]])*60)+MINUTE(Tabella1[[#This Row],[TOT. ORE]]))</f>
        <v>105</v>
      </c>
      <c r="Y2188" s="6">
        <f>Tabella1[[#This Row],[TOT. MINUTI]]-Tabella1[[#This Row],[FERMO MACCHINA]]</f>
        <v>105</v>
      </c>
      <c r="Z2188" s="6">
        <f>ROUNDDOWN(Tabella1[[#This Row],[DIFFERENZA EFFETTIVA - SCARTI]]/Tabella1[[#This Row],[TEMPO EFFETTIVO]]*60,0)</f>
        <v>805</v>
      </c>
    </row>
    <row r="2189" spans="1:26" x14ac:dyDescent="0.25">
      <c r="A2189" s="1">
        <v>44886</v>
      </c>
      <c r="B2189">
        <v>32</v>
      </c>
      <c r="C2189" s="6" t="str">
        <f>VLOOKUP(Tabella1[[#This Row],[COD. OPERATORE]],Tabella3[],2,FALSE)</f>
        <v>ALESSANDRA</v>
      </c>
      <c r="D2189" t="s">
        <v>56</v>
      </c>
      <c r="E2189" t="s">
        <v>614</v>
      </c>
      <c r="F2189" t="s">
        <v>64</v>
      </c>
      <c r="G2189" s="6" t="str">
        <f>VLOOKUP(Tabella1[[#This Row],[COD. MACCHINA]],Tabella35[],2,FALSE)</f>
        <v>MANUALE</v>
      </c>
      <c r="H2189">
        <v>1410</v>
      </c>
      <c r="I2189">
        <v>3280</v>
      </c>
      <c r="J2189" s="6">
        <f>Tabella1[[#This Row],[ASS. FINALI]]-Tabella1[[#This Row],[ASS.INIZIALI]]</f>
        <v>1870</v>
      </c>
      <c r="K2189" t="s">
        <v>20</v>
      </c>
      <c r="M2189" s="6">
        <f>ROUNDDOWN(IF(Tabella1[[#This Row],[DOPPIO OPERATORE '[SI/NO']]]="SI",Tabella1[[#This Row],[DIFFERENZA]]/2,Tabella1[[#This Row],[DIFFERENZA]]),0)</f>
        <v>1870</v>
      </c>
      <c r="O2189" s="6">
        <f>Tabella1[[#This Row],[DIFFERENZA EFFETTIVA SE DOPPIO OPERATORE]]-Tabella1[[#This Row],[SCARTI]]</f>
        <v>1870</v>
      </c>
      <c r="P2189" s="4">
        <v>0.3125</v>
      </c>
      <c r="Q2189" s="4">
        <v>0.5</v>
      </c>
      <c r="R2189" s="5">
        <f>Tabella1[[#This Row],[ORA FINE MATTINA]]-Tabella1[[#This Row],[ORA INIZIO MATTINA]]</f>
        <v>0.1875</v>
      </c>
      <c r="S2189" s="4"/>
      <c r="T2189" s="4"/>
      <c r="U2189" s="5">
        <f>Tabella1[[#This Row],[ORA FINE POMERIGGIO]]-Tabella1[[#This Row],[ORA INIZIO POMERIGGIO]]</f>
        <v>0</v>
      </c>
      <c r="V2189" s="5">
        <f>Tabella1[[#This Row],[TOT. TEMPO POMERIGGIO]]+Tabella1[[#This Row],[TOT. TEMPO MATTINA]]</f>
        <v>0.1875</v>
      </c>
      <c r="W2189" s="7">
        <f>((HOUR(Tabella1[[#This Row],[TOT. ORE]])*60)+MINUTE(Tabella1[[#This Row],[TOT. ORE]]))</f>
        <v>270</v>
      </c>
      <c r="Y2189" s="6">
        <f>Tabella1[[#This Row],[TOT. MINUTI]]-Tabella1[[#This Row],[FERMO MACCHINA]]</f>
        <v>270</v>
      </c>
      <c r="Z2189" s="6">
        <f>ROUNDDOWN(Tabella1[[#This Row],[DIFFERENZA EFFETTIVA - SCARTI]]/Tabella1[[#This Row],[TEMPO EFFETTIVO]]*60,0)</f>
        <v>415</v>
      </c>
    </row>
    <row r="2190" spans="1:26" x14ac:dyDescent="0.25">
      <c r="A2190" s="1">
        <v>44886</v>
      </c>
      <c r="B2190">
        <v>32</v>
      </c>
      <c r="C2190" s="6" t="str">
        <f>VLOOKUP(Tabella1[[#This Row],[COD. OPERATORE]],Tabella3[],2,FALSE)</f>
        <v>ALESSANDRA</v>
      </c>
      <c r="D2190" t="s">
        <v>56</v>
      </c>
      <c r="E2190" t="s">
        <v>118</v>
      </c>
      <c r="F2190">
        <v>12</v>
      </c>
      <c r="G2190" s="6" t="str">
        <f>VLOOKUP(Tabella1[[#This Row],[COD. MACCHINA]],Tabella35[],2,FALSE)</f>
        <v>FRESA matr.550/6</v>
      </c>
      <c r="H2190">
        <v>5100</v>
      </c>
      <c r="I2190">
        <v>7500</v>
      </c>
      <c r="J2190" s="6">
        <f>Tabella1[[#This Row],[ASS. FINALI]]-Tabella1[[#This Row],[ASS.INIZIALI]]</f>
        <v>2400</v>
      </c>
      <c r="K2190" t="s">
        <v>20</v>
      </c>
      <c r="M2190" s="6">
        <f>ROUNDDOWN(IF(Tabella1[[#This Row],[DOPPIO OPERATORE '[SI/NO']]]="SI",Tabella1[[#This Row],[DIFFERENZA]]/2,Tabella1[[#This Row],[DIFFERENZA]]),0)</f>
        <v>2400</v>
      </c>
      <c r="O2190" s="6">
        <f>Tabella1[[#This Row],[DIFFERENZA EFFETTIVA SE DOPPIO OPERATORE]]-Tabella1[[#This Row],[SCARTI]]</f>
        <v>2400</v>
      </c>
      <c r="P2190" s="4">
        <v>0.5625</v>
      </c>
      <c r="Q2190" s="4">
        <v>0.70833333333333337</v>
      </c>
      <c r="R2190" s="5">
        <f>Tabella1[[#This Row],[ORA FINE MATTINA]]-Tabella1[[#This Row],[ORA INIZIO MATTINA]]</f>
        <v>0.14583333333333337</v>
      </c>
      <c r="S2190" s="4"/>
      <c r="T2190" s="4"/>
      <c r="U2190" s="5">
        <f>Tabella1[[#This Row],[ORA FINE POMERIGGIO]]-Tabella1[[#This Row],[ORA INIZIO POMERIGGIO]]</f>
        <v>0</v>
      </c>
      <c r="V2190" s="5">
        <f>Tabella1[[#This Row],[TOT. TEMPO POMERIGGIO]]+Tabella1[[#This Row],[TOT. TEMPO MATTINA]]</f>
        <v>0.14583333333333337</v>
      </c>
      <c r="W2190" s="7">
        <f>((HOUR(Tabella1[[#This Row],[TOT. ORE]])*60)+MINUTE(Tabella1[[#This Row],[TOT. ORE]]))</f>
        <v>210</v>
      </c>
      <c r="Y2190" s="6">
        <f>Tabella1[[#This Row],[TOT. MINUTI]]-Tabella1[[#This Row],[FERMO MACCHINA]]</f>
        <v>210</v>
      </c>
      <c r="Z2190" s="6">
        <f>ROUNDDOWN(Tabella1[[#This Row],[DIFFERENZA EFFETTIVA - SCARTI]]/Tabella1[[#This Row],[TEMPO EFFETTIVO]]*60,0)</f>
        <v>685</v>
      </c>
    </row>
    <row r="2191" spans="1:26" x14ac:dyDescent="0.25">
      <c r="A2191" s="1">
        <v>44886</v>
      </c>
      <c r="B2191">
        <v>32</v>
      </c>
      <c r="C2191" s="6" t="str">
        <f>VLOOKUP(Tabella1[[#This Row],[COD. OPERATORE]],Tabella3[],2,FALSE)</f>
        <v>ALESSANDRA</v>
      </c>
      <c r="D2191" t="s">
        <v>74</v>
      </c>
      <c r="E2191" t="s">
        <v>344</v>
      </c>
      <c r="F2191">
        <v>22</v>
      </c>
      <c r="G2191" s="6" t="str">
        <f>VLOOKUP(Tabella1[[#This Row],[COD. MACCHINA]],Tabella35[],2,FALSE)</f>
        <v>LASER VIOLA</v>
      </c>
      <c r="H2191">
        <v>9437</v>
      </c>
      <c r="I2191">
        <v>9994</v>
      </c>
      <c r="J2191" s="6">
        <f>Tabella1[[#This Row],[ASS. FINALI]]-Tabella1[[#This Row],[ASS.INIZIALI]]</f>
        <v>557</v>
      </c>
      <c r="K2191" t="s">
        <v>20</v>
      </c>
      <c r="M2191" s="6">
        <f>ROUNDDOWN(IF(Tabella1[[#This Row],[DOPPIO OPERATORE '[SI/NO']]]="SI",Tabella1[[#This Row],[DIFFERENZA]]/2,Tabella1[[#This Row],[DIFFERENZA]]),0)</f>
        <v>557</v>
      </c>
      <c r="O2191" s="6">
        <f>Tabella1[[#This Row],[DIFFERENZA EFFETTIVA SE DOPPIO OPERATORE]]-Tabella1[[#This Row],[SCARTI]]</f>
        <v>557</v>
      </c>
      <c r="P2191" s="4">
        <v>0.3125</v>
      </c>
      <c r="Q2191" s="4">
        <v>0.5</v>
      </c>
      <c r="R2191" s="5">
        <f>Tabella1[[#This Row],[ORA FINE MATTINA]]-Tabella1[[#This Row],[ORA INIZIO MATTINA]]</f>
        <v>0.1875</v>
      </c>
      <c r="S2191" s="4"/>
      <c r="T2191" s="4"/>
      <c r="U2191" s="5">
        <f>Tabella1[[#This Row],[ORA FINE POMERIGGIO]]-Tabella1[[#This Row],[ORA INIZIO POMERIGGIO]]</f>
        <v>0</v>
      </c>
      <c r="V2191" s="5">
        <f>Tabella1[[#This Row],[TOT. TEMPO POMERIGGIO]]+Tabella1[[#This Row],[TOT. TEMPO MATTINA]]</f>
        <v>0.1875</v>
      </c>
      <c r="W2191" s="7">
        <f>((HOUR(Tabella1[[#This Row],[TOT. ORE]])*60)+MINUTE(Tabella1[[#This Row],[TOT. ORE]]))</f>
        <v>270</v>
      </c>
      <c r="Y2191" s="6">
        <f>Tabella1[[#This Row],[TOT. MINUTI]]-Tabella1[[#This Row],[FERMO MACCHINA]]</f>
        <v>270</v>
      </c>
      <c r="Z2191" s="6">
        <f>ROUNDDOWN(Tabella1[[#This Row],[DIFFERENZA EFFETTIVA - SCARTI]]/Tabella1[[#This Row],[TEMPO EFFETTIVO]]*60,0)</f>
        <v>123</v>
      </c>
    </row>
    <row r="2192" spans="1:26" x14ac:dyDescent="0.25">
      <c r="A2192" s="1">
        <v>44886</v>
      </c>
      <c r="B2192">
        <v>32</v>
      </c>
      <c r="C2192" s="6" t="str">
        <f>VLOOKUP(Tabella1[[#This Row],[COD. OPERATORE]],Tabella3[],2,FALSE)</f>
        <v>ALESSANDRA</v>
      </c>
      <c r="D2192" t="s">
        <v>74</v>
      </c>
      <c r="E2192" t="s">
        <v>335</v>
      </c>
      <c r="F2192">
        <v>4</v>
      </c>
      <c r="G2192" s="6" t="str">
        <f>VLOOKUP(Tabella1[[#This Row],[COD. MACCHINA]],Tabella35[],2,FALSE)</f>
        <v>LASER VERDE</v>
      </c>
      <c r="H2192">
        <v>2734</v>
      </c>
      <c r="I2192">
        <v>3363</v>
      </c>
      <c r="J2192" s="6">
        <f>Tabella1[[#This Row],[ASS. FINALI]]-Tabella1[[#This Row],[ASS.INIZIALI]]</f>
        <v>629</v>
      </c>
      <c r="K2192" t="s">
        <v>20</v>
      </c>
      <c r="M2192" s="6">
        <f>ROUNDDOWN(IF(Tabella1[[#This Row],[DOPPIO OPERATORE '[SI/NO']]]="SI",Tabella1[[#This Row],[DIFFERENZA]]/2,Tabella1[[#This Row],[DIFFERENZA]]),0)</f>
        <v>629</v>
      </c>
      <c r="O2192" s="6">
        <f>Tabella1[[#This Row],[DIFFERENZA EFFETTIVA SE DOPPIO OPERATORE]]-Tabella1[[#This Row],[SCARTI]]</f>
        <v>629</v>
      </c>
      <c r="P2192" s="4">
        <v>0.3125</v>
      </c>
      <c r="Q2192" s="4">
        <v>0.5</v>
      </c>
      <c r="R2192" s="5">
        <f>Tabella1[[#This Row],[ORA FINE MATTINA]]-Tabella1[[#This Row],[ORA INIZIO MATTINA]]</f>
        <v>0.1875</v>
      </c>
      <c r="S2192" s="4"/>
      <c r="T2192" s="4"/>
      <c r="U2192" s="5">
        <f>Tabella1[[#This Row],[ORA FINE POMERIGGIO]]-Tabella1[[#This Row],[ORA INIZIO POMERIGGIO]]</f>
        <v>0</v>
      </c>
      <c r="V2192" s="5">
        <f>Tabella1[[#This Row],[TOT. TEMPO POMERIGGIO]]+Tabella1[[#This Row],[TOT. TEMPO MATTINA]]</f>
        <v>0.1875</v>
      </c>
      <c r="W2192" s="7">
        <f>((HOUR(Tabella1[[#This Row],[TOT. ORE]])*60)+MINUTE(Tabella1[[#This Row],[TOT. ORE]]))</f>
        <v>270</v>
      </c>
      <c r="Y2192" s="6">
        <f>Tabella1[[#This Row],[TOT. MINUTI]]-Tabella1[[#This Row],[FERMO MACCHINA]]</f>
        <v>270</v>
      </c>
      <c r="Z2192" s="6">
        <f>ROUNDDOWN(Tabella1[[#This Row],[DIFFERENZA EFFETTIVA - SCARTI]]/Tabella1[[#This Row],[TEMPO EFFETTIVO]]*60,0)</f>
        <v>139</v>
      </c>
    </row>
    <row r="2193" spans="1:26" x14ac:dyDescent="0.25">
      <c r="A2193" s="1">
        <v>44887</v>
      </c>
      <c r="B2193">
        <v>32</v>
      </c>
      <c r="C2193" s="6" t="str">
        <f>VLOOKUP(Tabella1[[#This Row],[COD. OPERATORE]],Tabella3[],2,FALSE)</f>
        <v>ALESSANDRA</v>
      </c>
      <c r="D2193" t="s">
        <v>74</v>
      </c>
      <c r="E2193" t="s">
        <v>470</v>
      </c>
      <c r="F2193" t="s">
        <v>64</v>
      </c>
      <c r="G2193" s="6" t="str">
        <f>VLOOKUP(Tabella1[[#This Row],[COD. MACCHINA]],Tabella35[],2,FALSE)</f>
        <v>MANUALE</v>
      </c>
      <c r="H2193">
        <v>3000</v>
      </c>
      <c r="I2193">
        <v>4135</v>
      </c>
      <c r="J2193" s="6">
        <f>Tabella1[[#This Row],[ASS. FINALI]]-Tabella1[[#This Row],[ASS.INIZIALI]]</f>
        <v>1135</v>
      </c>
      <c r="K2193" t="s">
        <v>20</v>
      </c>
      <c r="M2193" s="6">
        <f>ROUNDDOWN(IF(Tabella1[[#This Row],[DOPPIO OPERATORE '[SI/NO']]]="SI",Tabella1[[#This Row],[DIFFERENZA]]/2,Tabella1[[#This Row],[DIFFERENZA]]),0)</f>
        <v>1135</v>
      </c>
      <c r="O2193" s="6">
        <f>Tabella1[[#This Row],[DIFFERENZA EFFETTIVA SE DOPPIO OPERATORE]]-Tabella1[[#This Row],[SCARTI]]</f>
        <v>1135</v>
      </c>
      <c r="P2193" s="4">
        <v>0.52083333333333337</v>
      </c>
      <c r="Q2193" s="4">
        <v>0.63541666666666663</v>
      </c>
      <c r="R2193" s="5">
        <f>Tabella1[[#This Row],[ORA FINE MATTINA]]-Tabella1[[#This Row],[ORA INIZIO MATTINA]]</f>
        <v>0.11458333333333326</v>
      </c>
      <c r="S2193" s="4"/>
      <c r="T2193" s="4"/>
      <c r="U2193" s="5">
        <f>Tabella1[[#This Row],[ORA FINE POMERIGGIO]]-Tabella1[[#This Row],[ORA INIZIO POMERIGGIO]]</f>
        <v>0</v>
      </c>
      <c r="V2193" s="5">
        <f>Tabella1[[#This Row],[TOT. TEMPO POMERIGGIO]]+Tabella1[[#This Row],[TOT. TEMPO MATTINA]]</f>
        <v>0.11458333333333326</v>
      </c>
      <c r="W2193" s="7">
        <f>((HOUR(Tabella1[[#This Row],[TOT. ORE]])*60)+MINUTE(Tabella1[[#This Row],[TOT. ORE]]))</f>
        <v>165</v>
      </c>
      <c r="Y2193" s="6">
        <f>Tabella1[[#This Row],[TOT. MINUTI]]-Tabella1[[#This Row],[FERMO MACCHINA]]</f>
        <v>165</v>
      </c>
      <c r="Z2193" s="6">
        <f>ROUNDDOWN(Tabella1[[#This Row],[DIFFERENZA EFFETTIVA - SCARTI]]/Tabella1[[#This Row],[TEMPO EFFETTIVO]]*60,0)</f>
        <v>412</v>
      </c>
    </row>
    <row r="2194" spans="1:26" x14ac:dyDescent="0.25">
      <c r="A2194" s="1">
        <v>44887</v>
      </c>
      <c r="B2194">
        <v>32</v>
      </c>
      <c r="C2194" s="6" t="str">
        <f>VLOOKUP(Tabella1[[#This Row],[COD. OPERATORE]],Tabella3[],2,FALSE)</f>
        <v>ALESSANDRA</v>
      </c>
      <c r="D2194" t="s">
        <v>56</v>
      </c>
      <c r="E2194" t="s">
        <v>71</v>
      </c>
      <c r="F2194" t="s">
        <v>64</v>
      </c>
      <c r="G2194" s="6" t="str">
        <f>VLOOKUP(Tabella1[[#This Row],[COD. MACCHINA]],Tabella35[],2,FALSE)</f>
        <v>MANUALE</v>
      </c>
      <c r="H2194">
        <v>0</v>
      </c>
      <c r="I2194">
        <v>2200</v>
      </c>
      <c r="J2194" s="6">
        <f>Tabella1[[#This Row],[ASS. FINALI]]-Tabella1[[#This Row],[ASS.INIZIALI]]</f>
        <v>2200</v>
      </c>
      <c r="K2194" t="s">
        <v>20</v>
      </c>
      <c r="M2194" s="6">
        <f>ROUNDDOWN(IF(Tabella1[[#This Row],[DOPPIO OPERATORE '[SI/NO']]]="SI",Tabella1[[#This Row],[DIFFERENZA]]/2,Tabella1[[#This Row],[DIFFERENZA]]),0)</f>
        <v>2200</v>
      </c>
      <c r="O2194" s="6">
        <f>Tabella1[[#This Row],[DIFFERENZA EFFETTIVA SE DOPPIO OPERATORE]]-Tabella1[[#This Row],[SCARTI]]</f>
        <v>2200</v>
      </c>
      <c r="P2194" s="4">
        <v>0.63541666666666663</v>
      </c>
      <c r="Q2194" s="4">
        <v>0.6875</v>
      </c>
      <c r="R2194" s="5">
        <f>Tabella1[[#This Row],[ORA FINE MATTINA]]-Tabella1[[#This Row],[ORA INIZIO MATTINA]]</f>
        <v>5.208333333333337E-2</v>
      </c>
      <c r="S2194" s="4"/>
      <c r="T2194" s="4"/>
      <c r="U2194" s="5">
        <f>Tabella1[[#This Row],[ORA FINE POMERIGGIO]]-Tabella1[[#This Row],[ORA INIZIO POMERIGGIO]]</f>
        <v>0</v>
      </c>
      <c r="V2194" s="5">
        <f>Tabella1[[#This Row],[TOT. TEMPO POMERIGGIO]]+Tabella1[[#This Row],[TOT. TEMPO MATTINA]]</f>
        <v>5.208333333333337E-2</v>
      </c>
      <c r="W2194" s="7">
        <f>((HOUR(Tabella1[[#This Row],[TOT. ORE]])*60)+MINUTE(Tabella1[[#This Row],[TOT. ORE]]))</f>
        <v>75</v>
      </c>
      <c r="Y2194" s="6">
        <f>Tabella1[[#This Row],[TOT. MINUTI]]-Tabella1[[#This Row],[FERMO MACCHINA]]</f>
        <v>75</v>
      </c>
      <c r="Z2194" s="6">
        <f>ROUNDDOWN(Tabella1[[#This Row],[DIFFERENZA EFFETTIVA - SCARTI]]/Tabella1[[#This Row],[TEMPO EFFETTIVO]]*60,0)</f>
        <v>1760</v>
      </c>
    </row>
    <row r="2195" spans="1:26" x14ac:dyDescent="0.25">
      <c r="A2195" s="1">
        <v>44888</v>
      </c>
      <c r="B2195">
        <v>32</v>
      </c>
      <c r="C2195" s="6" t="str">
        <f>VLOOKUP(Tabella1[[#This Row],[COD. OPERATORE]],Tabella3[],2,FALSE)</f>
        <v>ALESSANDRA</v>
      </c>
      <c r="D2195" t="s">
        <v>56</v>
      </c>
      <c r="E2195" t="s">
        <v>73</v>
      </c>
      <c r="F2195" t="s">
        <v>64</v>
      </c>
      <c r="G2195" s="6" t="str">
        <f>VLOOKUP(Tabella1[[#This Row],[COD. MACCHINA]],Tabella35[],2,FALSE)</f>
        <v>MANUALE</v>
      </c>
      <c r="H2195">
        <v>0</v>
      </c>
      <c r="I2195">
        <v>2500</v>
      </c>
      <c r="J2195" s="6">
        <f>Tabella1[[#This Row],[ASS. FINALI]]-Tabella1[[#This Row],[ASS.INIZIALI]]</f>
        <v>2500</v>
      </c>
      <c r="K2195" t="s">
        <v>20</v>
      </c>
      <c r="M2195" s="6">
        <f>ROUNDDOWN(IF(Tabella1[[#This Row],[DOPPIO OPERATORE '[SI/NO']]]="SI",Tabella1[[#This Row],[DIFFERENZA]]/2,Tabella1[[#This Row],[DIFFERENZA]]),0)</f>
        <v>2500</v>
      </c>
      <c r="O2195" s="6">
        <f>Tabella1[[#This Row],[DIFFERENZA EFFETTIVA SE DOPPIO OPERATORE]]-Tabella1[[#This Row],[SCARTI]]</f>
        <v>2500</v>
      </c>
      <c r="P2195" s="4">
        <v>0.3125</v>
      </c>
      <c r="Q2195" s="4">
        <v>0.47916666666666669</v>
      </c>
      <c r="R2195" s="5">
        <f>Tabella1[[#This Row],[ORA FINE MATTINA]]-Tabella1[[#This Row],[ORA INIZIO MATTINA]]</f>
        <v>0.16666666666666669</v>
      </c>
      <c r="S2195" s="4"/>
      <c r="T2195" s="4"/>
      <c r="U2195" s="5">
        <f>Tabella1[[#This Row],[ORA FINE POMERIGGIO]]-Tabella1[[#This Row],[ORA INIZIO POMERIGGIO]]</f>
        <v>0</v>
      </c>
      <c r="V2195" s="5">
        <f>Tabella1[[#This Row],[TOT. TEMPO POMERIGGIO]]+Tabella1[[#This Row],[TOT. TEMPO MATTINA]]</f>
        <v>0.16666666666666669</v>
      </c>
      <c r="W2195" s="7">
        <f>((HOUR(Tabella1[[#This Row],[TOT. ORE]])*60)+MINUTE(Tabella1[[#This Row],[TOT. ORE]]))</f>
        <v>240</v>
      </c>
      <c r="Y2195" s="6">
        <f>Tabella1[[#This Row],[TOT. MINUTI]]-Tabella1[[#This Row],[FERMO MACCHINA]]</f>
        <v>240</v>
      </c>
      <c r="Z2195" s="6">
        <f>ROUNDDOWN(Tabella1[[#This Row],[DIFFERENZA EFFETTIVA - SCARTI]]/Tabella1[[#This Row],[TEMPO EFFETTIVO]]*60,0)</f>
        <v>625</v>
      </c>
    </row>
    <row r="2196" spans="1:26" x14ac:dyDescent="0.25">
      <c r="A2196" s="1">
        <v>44883</v>
      </c>
      <c r="B2196">
        <v>35</v>
      </c>
      <c r="C2196" s="6" t="str">
        <f>VLOOKUP(Tabella1[[#This Row],[COD. OPERATORE]],Tabella3[],2,FALSE)</f>
        <v>MELANIA</v>
      </c>
      <c r="D2196" t="s">
        <v>56</v>
      </c>
      <c r="E2196" t="s">
        <v>603</v>
      </c>
      <c r="F2196" t="s">
        <v>64</v>
      </c>
      <c r="G2196" s="6" t="str">
        <f>VLOOKUP(Tabella1[[#This Row],[COD. MACCHINA]],Tabella35[],2,FALSE)</f>
        <v>MANUALE</v>
      </c>
      <c r="H2196">
        <v>1250</v>
      </c>
      <c r="I2196">
        <v>2500</v>
      </c>
      <c r="J2196" s="6">
        <f>Tabella1[[#This Row],[ASS. FINALI]]-Tabella1[[#This Row],[ASS.INIZIALI]]</f>
        <v>1250</v>
      </c>
      <c r="K2196" t="s">
        <v>20</v>
      </c>
      <c r="M2196" s="6">
        <f>ROUNDDOWN(IF(Tabella1[[#This Row],[DOPPIO OPERATORE '[SI/NO']]]="SI",Tabella1[[#This Row],[DIFFERENZA]]/2,Tabella1[[#This Row],[DIFFERENZA]]),0)</f>
        <v>1250</v>
      </c>
      <c r="O2196" s="6">
        <f>Tabella1[[#This Row],[DIFFERENZA EFFETTIVA SE DOPPIO OPERATORE]]-Tabella1[[#This Row],[SCARTI]]</f>
        <v>1250</v>
      </c>
      <c r="P2196" s="4">
        <v>0.33333333333333331</v>
      </c>
      <c r="Q2196" s="4">
        <v>0.5</v>
      </c>
      <c r="R2196" s="5">
        <f>Tabella1[[#This Row],[ORA FINE MATTINA]]-Tabella1[[#This Row],[ORA INIZIO MATTINA]]</f>
        <v>0.16666666666666669</v>
      </c>
      <c r="S2196" s="4">
        <v>0.5625</v>
      </c>
      <c r="T2196" s="4">
        <v>0.69097222222222221</v>
      </c>
      <c r="U2196" s="5">
        <f>Tabella1[[#This Row],[ORA FINE POMERIGGIO]]-Tabella1[[#This Row],[ORA INIZIO POMERIGGIO]]</f>
        <v>0.12847222222222221</v>
      </c>
      <c r="V2196" s="5">
        <f>Tabella1[[#This Row],[TOT. TEMPO POMERIGGIO]]+Tabella1[[#This Row],[TOT. TEMPO MATTINA]]</f>
        <v>0.2951388888888889</v>
      </c>
      <c r="W2196" s="7">
        <f>((HOUR(Tabella1[[#This Row],[TOT. ORE]])*60)+MINUTE(Tabella1[[#This Row],[TOT. ORE]]))</f>
        <v>425</v>
      </c>
      <c r="Y2196" s="6">
        <f>Tabella1[[#This Row],[TOT. MINUTI]]-Tabella1[[#This Row],[FERMO MACCHINA]]</f>
        <v>425</v>
      </c>
      <c r="Z2196" s="6">
        <f>ROUNDDOWN(Tabella1[[#This Row],[DIFFERENZA EFFETTIVA - SCARTI]]/Tabella1[[#This Row],[TEMPO EFFETTIVO]]*60,0)</f>
        <v>176</v>
      </c>
    </row>
    <row r="2197" spans="1:26" x14ac:dyDescent="0.25">
      <c r="A2197" s="1">
        <v>44883</v>
      </c>
      <c r="B2197">
        <v>35</v>
      </c>
      <c r="C2197" s="6" t="str">
        <f>VLOOKUP(Tabella1[[#This Row],[COD. OPERATORE]],Tabella3[],2,FALSE)</f>
        <v>MELANIA</v>
      </c>
      <c r="D2197" t="s">
        <v>262</v>
      </c>
      <c r="E2197" t="s">
        <v>69</v>
      </c>
      <c r="F2197">
        <v>7</v>
      </c>
      <c r="G2197" s="6" t="str">
        <f>VLOOKUP(Tabella1[[#This Row],[COD. MACCHINA]],Tabella35[],2,FALSE)</f>
        <v>MSA matr.2316</v>
      </c>
      <c r="H2197">
        <v>2503725</v>
      </c>
      <c r="I2197">
        <v>2504130</v>
      </c>
      <c r="J2197" s="6">
        <f>Tabella1[[#This Row],[ASS. FINALI]]-Tabella1[[#This Row],[ASS.INIZIALI]]</f>
        <v>405</v>
      </c>
      <c r="K2197" t="s">
        <v>20</v>
      </c>
      <c r="M2197" s="6">
        <f>ROUNDDOWN(IF(Tabella1[[#This Row],[DOPPIO OPERATORE '[SI/NO']]]="SI",Tabella1[[#This Row],[DIFFERENZA]]/2,Tabella1[[#This Row],[DIFFERENZA]]),0)</f>
        <v>405</v>
      </c>
      <c r="O2197" s="6">
        <f>Tabella1[[#This Row],[DIFFERENZA EFFETTIVA SE DOPPIO OPERATORE]]-Tabella1[[#This Row],[SCARTI]]</f>
        <v>405</v>
      </c>
      <c r="P2197" s="4">
        <v>0.69097222222222221</v>
      </c>
      <c r="Q2197" s="4">
        <v>0.72916666666666663</v>
      </c>
      <c r="R2197" s="5">
        <f>Tabella1[[#This Row],[ORA FINE MATTINA]]-Tabella1[[#This Row],[ORA INIZIO MATTINA]]</f>
        <v>3.819444444444442E-2</v>
      </c>
      <c r="S2197" s="4"/>
      <c r="T2197" s="4"/>
      <c r="U2197" s="5">
        <f>Tabella1[[#This Row],[ORA FINE POMERIGGIO]]-Tabella1[[#This Row],[ORA INIZIO POMERIGGIO]]</f>
        <v>0</v>
      </c>
      <c r="V2197" s="5">
        <f>Tabella1[[#This Row],[TOT. TEMPO POMERIGGIO]]+Tabella1[[#This Row],[TOT. TEMPO MATTINA]]</f>
        <v>3.819444444444442E-2</v>
      </c>
      <c r="W2197" s="7">
        <f>((HOUR(Tabella1[[#This Row],[TOT. ORE]])*60)+MINUTE(Tabella1[[#This Row],[TOT. ORE]]))</f>
        <v>55</v>
      </c>
      <c r="Y2197" s="6">
        <f>Tabella1[[#This Row],[TOT. MINUTI]]-Tabella1[[#This Row],[FERMO MACCHINA]]</f>
        <v>55</v>
      </c>
      <c r="Z2197" s="6">
        <f>ROUNDDOWN(Tabella1[[#This Row],[DIFFERENZA EFFETTIVA - SCARTI]]/Tabella1[[#This Row],[TEMPO EFFETTIVO]]*60,0)</f>
        <v>441</v>
      </c>
    </row>
    <row r="2198" spans="1:26" x14ac:dyDescent="0.25">
      <c r="A2198" s="1">
        <v>44886</v>
      </c>
      <c r="B2198">
        <v>35</v>
      </c>
      <c r="C2198" s="6" t="str">
        <f>VLOOKUP(Tabella1[[#This Row],[COD. OPERATORE]],Tabella3[],2,FALSE)</f>
        <v>MELANIA</v>
      </c>
      <c r="D2198" t="s">
        <v>56</v>
      </c>
      <c r="E2198" t="s">
        <v>108</v>
      </c>
      <c r="F2198" t="s">
        <v>64</v>
      </c>
      <c r="G2198" s="6" t="str">
        <f>VLOOKUP(Tabella1[[#This Row],[COD. MACCHINA]],Tabella35[],2,FALSE)</f>
        <v>MANUALE</v>
      </c>
      <c r="H2198">
        <v>600</v>
      </c>
      <c r="I2198">
        <v>2000</v>
      </c>
      <c r="J2198" s="6">
        <f>Tabella1[[#This Row],[ASS. FINALI]]-Tabella1[[#This Row],[ASS.INIZIALI]]</f>
        <v>1400</v>
      </c>
      <c r="K2198" t="s">
        <v>20</v>
      </c>
      <c r="M2198" s="6">
        <f>ROUNDDOWN(IF(Tabella1[[#This Row],[DOPPIO OPERATORE '[SI/NO']]]="SI",Tabella1[[#This Row],[DIFFERENZA]]/2,Tabella1[[#This Row],[DIFFERENZA]]),0)</f>
        <v>1400</v>
      </c>
      <c r="O2198" s="6">
        <f>Tabella1[[#This Row],[DIFFERENZA EFFETTIVA SE DOPPIO OPERATORE]]-Tabella1[[#This Row],[SCARTI]]</f>
        <v>1400</v>
      </c>
      <c r="P2198" s="4">
        <v>0.3125</v>
      </c>
      <c r="Q2198" s="4">
        <v>0.45833333333333331</v>
      </c>
      <c r="R2198" s="5">
        <f>Tabella1[[#This Row],[ORA FINE MATTINA]]-Tabella1[[#This Row],[ORA INIZIO MATTINA]]</f>
        <v>0.14583333333333331</v>
      </c>
      <c r="S2198" s="4"/>
      <c r="T2198" s="4"/>
      <c r="U2198" s="5">
        <f>Tabella1[[#This Row],[ORA FINE POMERIGGIO]]-Tabella1[[#This Row],[ORA INIZIO POMERIGGIO]]</f>
        <v>0</v>
      </c>
      <c r="V2198" s="5">
        <f>Tabella1[[#This Row],[TOT. TEMPO POMERIGGIO]]+Tabella1[[#This Row],[TOT. TEMPO MATTINA]]</f>
        <v>0.14583333333333331</v>
      </c>
      <c r="W2198" s="7">
        <f>((HOUR(Tabella1[[#This Row],[TOT. ORE]])*60)+MINUTE(Tabella1[[#This Row],[TOT. ORE]]))</f>
        <v>210</v>
      </c>
      <c r="Y2198" s="6">
        <f>Tabella1[[#This Row],[TOT. MINUTI]]-Tabella1[[#This Row],[FERMO MACCHINA]]</f>
        <v>210</v>
      </c>
      <c r="Z2198" s="6">
        <f>ROUNDDOWN(Tabella1[[#This Row],[DIFFERENZA EFFETTIVA - SCARTI]]/Tabella1[[#This Row],[TEMPO EFFETTIVO]]*60,0)</f>
        <v>400</v>
      </c>
    </row>
    <row r="2199" spans="1:26" x14ac:dyDescent="0.25">
      <c r="A2199" s="1">
        <v>44886</v>
      </c>
      <c r="B2199">
        <v>35</v>
      </c>
      <c r="C2199" s="6" t="str">
        <f>VLOOKUP(Tabella1[[#This Row],[COD. OPERATORE]],Tabella3[],2,FALSE)</f>
        <v>MELANIA</v>
      </c>
      <c r="D2199" t="s">
        <v>56</v>
      </c>
      <c r="E2199" t="s">
        <v>90</v>
      </c>
      <c r="F2199" t="s">
        <v>64</v>
      </c>
      <c r="G2199" s="6" t="str">
        <f>VLOOKUP(Tabella1[[#This Row],[COD. MACCHINA]],Tabella35[],2,FALSE)</f>
        <v>MANUALE</v>
      </c>
      <c r="H2199">
        <v>200</v>
      </c>
      <c r="I2199">
        <v>440</v>
      </c>
      <c r="J2199" s="6">
        <f>Tabella1[[#This Row],[ASS. FINALI]]-Tabella1[[#This Row],[ASS.INIZIALI]]</f>
        <v>240</v>
      </c>
      <c r="K2199" t="s">
        <v>20</v>
      </c>
      <c r="M2199" s="6">
        <f>ROUNDDOWN(IF(Tabella1[[#This Row],[DOPPIO OPERATORE '[SI/NO']]]="SI",Tabella1[[#This Row],[DIFFERENZA]]/2,Tabella1[[#This Row],[DIFFERENZA]]),0)</f>
        <v>240</v>
      </c>
      <c r="O2199" s="6">
        <f>Tabella1[[#This Row],[DIFFERENZA EFFETTIVA SE DOPPIO OPERATORE]]-Tabella1[[#This Row],[SCARTI]]</f>
        <v>240</v>
      </c>
      <c r="P2199" s="4">
        <v>0.45833333333333331</v>
      </c>
      <c r="Q2199" s="4">
        <v>0.5</v>
      </c>
      <c r="R2199" s="5">
        <f>Tabella1[[#This Row],[ORA FINE MATTINA]]-Tabella1[[#This Row],[ORA INIZIO MATTINA]]</f>
        <v>4.1666666666666685E-2</v>
      </c>
      <c r="S2199" s="4">
        <v>0.54166666666666663</v>
      </c>
      <c r="T2199" s="4">
        <v>0.55208333333333337</v>
      </c>
      <c r="U2199" s="5">
        <f>Tabella1[[#This Row],[ORA FINE POMERIGGIO]]-Tabella1[[#This Row],[ORA INIZIO POMERIGGIO]]</f>
        <v>1.0416666666666741E-2</v>
      </c>
      <c r="V2199" s="5">
        <f>Tabella1[[#This Row],[TOT. TEMPO POMERIGGIO]]+Tabella1[[#This Row],[TOT. TEMPO MATTINA]]</f>
        <v>5.2083333333333426E-2</v>
      </c>
      <c r="W2199" s="7">
        <f>((HOUR(Tabella1[[#This Row],[TOT. ORE]])*60)+MINUTE(Tabella1[[#This Row],[TOT. ORE]]))</f>
        <v>75</v>
      </c>
      <c r="Y2199" s="6">
        <f>Tabella1[[#This Row],[TOT. MINUTI]]-Tabella1[[#This Row],[FERMO MACCHINA]]</f>
        <v>75</v>
      </c>
      <c r="Z2199" s="6">
        <f>ROUNDDOWN(Tabella1[[#This Row],[DIFFERENZA EFFETTIVA - SCARTI]]/Tabella1[[#This Row],[TEMPO EFFETTIVO]]*60,0)</f>
        <v>192</v>
      </c>
    </row>
    <row r="2200" spans="1:26" x14ac:dyDescent="0.25">
      <c r="A2200" s="1">
        <v>44886</v>
      </c>
      <c r="B2200">
        <v>35</v>
      </c>
      <c r="C2200" s="6" t="str">
        <f>VLOOKUP(Tabella1[[#This Row],[COD. OPERATORE]],Tabella3[],2,FALSE)</f>
        <v>MELANIA</v>
      </c>
      <c r="D2200" t="s">
        <v>16</v>
      </c>
      <c r="E2200" t="s">
        <v>26</v>
      </c>
      <c r="F2200">
        <v>8</v>
      </c>
      <c r="G2200" s="6" t="str">
        <f>VLOOKUP(Tabella1[[#This Row],[COD. MACCHINA]],Tabella35[],2,FALSE)</f>
        <v>MONTAGGIO RUOTE</v>
      </c>
      <c r="H2200">
        <v>0</v>
      </c>
      <c r="I2200">
        <v>750</v>
      </c>
      <c r="J2200" s="6">
        <f>Tabella1[[#This Row],[ASS. FINALI]]-Tabella1[[#This Row],[ASS.INIZIALI]]</f>
        <v>750</v>
      </c>
      <c r="K2200" t="s">
        <v>20</v>
      </c>
      <c r="M2200" s="6">
        <f>ROUNDDOWN(IF(Tabella1[[#This Row],[DOPPIO OPERATORE '[SI/NO']]]="SI",Tabella1[[#This Row],[DIFFERENZA]]/2,Tabella1[[#This Row],[DIFFERENZA]]),0)</f>
        <v>750</v>
      </c>
      <c r="O2200" s="6">
        <f>Tabella1[[#This Row],[DIFFERENZA EFFETTIVA SE DOPPIO OPERATORE]]-Tabella1[[#This Row],[SCARTI]]</f>
        <v>750</v>
      </c>
      <c r="P2200" s="4">
        <v>0.55208333333333337</v>
      </c>
      <c r="Q2200" s="4">
        <v>0.72916666666666663</v>
      </c>
      <c r="R2200" s="5">
        <f>Tabella1[[#This Row],[ORA FINE MATTINA]]-Tabella1[[#This Row],[ORA INIZIO MATTINA]]</f>
        <v>0.17708333333333326</v>
      </c>
      <c r="S2200" s="4"/>
      <c r="T2200" s="4"/>
      <c r="U2200" s="5">
        <f>Tabella1[[#This Row],[ORA FINE POMERIGGIO]]-Tabella1[[#This Row],[ORA INIZIO POMERIGGIO]]</f>
        <v>0</v>
      </c>
      <c r="V2200" s="5">
        <f>Tabella1[[#This Row],[TOT. TEMPO POMERIGGIO]]+Tabella1[[#This Row],[TOT. TEMPO MATTINA]]</f>
        <v>0.17708333333333326</v>
      </c>
      <c r="W2200" s="7">
        <f>((HOUR(Tabella1[[#This Row],[TOT. ORE]])*60)+MINUTE(Tabella1[[#This Row],[TOT. ORE]]))</f>
        <v>255</v>
      </c>
      <c r="Y2200" s="6">
        <f>Tabella1[[#This Row],[TOT. MINUTI]]-Tabella1[[#This Row],[FERMO MACCHINA]]</f>
        <v>255</v>
      </c>
      <c r="Z2200" s="6">
        <f>ROUNDDOWN(Tabella1[[#This Row],[DIFFERENZA EFFETTIVA - SCARTI]]/Tabella1[[#This Row],[TEMPO EFFETTIVO]]*60,0)</f>
        <v>176</v>
      </c>
    </row>
    <row r="2201" spans="1:26" x14ac:dyDescent="0.25">
      <c r="A2201" s="1">
        <v>44887</v>
      </c>
      <c r="B2201">
        <v>35</v>
      </c>
      <c r="C2201" s="6" t="str">
        <f>VLOOKUP(Tabella1[[#This Row],[COD. OPERATORE]],Tabella3[],2,FALSE)</f>
        <v>MELANIA</v>
      </c>
      <c r="D2201" t="s">
        <v>16</v>
      </c>
      <c r="E2201" t="s">
        <v>26</v>
      </c>
      <c r="F2201">
        <v>8</v>
      </c>
      <c r="G2201" s="6" t="str">
        <f>VLOOKUP(Tabella1[[#This Row],[COD. MACCHINA]],Tabella35[],2,FALSE)</f>
        <v>MONTAGGIO RUOTE</v>
      </c>
      <c r="H2201">
        <v>0</v>
      </c>
      <c r="I2201">
        <v>1500</v>
      </c>
      <c r="J2201" s="6">
        <f>Tabella1[[#This Row],[ASS. FINALI]]-Tabella1[[#This Row],[ASS.INIZIALI]]</f>
        <v>1500</v>
      </c>
      <c r="K2201" t="s">
        <v>20</v>
      </c>
      <c r="M2201" s="6">
        <f>ROUNDDOWN(IF(Tabella1[[#This Row],[DOPPIO OPERATORE '[SI/NO']]]="SI",Tabella1[[#This Row],[DIFFERENZA]]/2,Tabella1[[#This Row],[DIFFERENZA]]),0)</f>
        <v>1500</v>
      </c>
      <c r="O2201" s="6">
        <f>Tabella1[[#This Row],[DIFFERENZA EFFETTIVA SE DOPPIO OPERATORE]]-Tabella1[[#This Row],[SCARTI]]</f>
        <v>1500</v>
      </c>
      <c r="P2201" s="4">
        <v>0.3125</v>
      </c>
      <c r="Q2201" s="4">
        <v>0.5</v>
      </c>
      <c r="R2201" s="5">
        <f>Tabella1[[#This Row],[ORA FINE MATTINA]]-Tabella1[[#This Row],[ORA INIZIO MATTINA]]</f>
        <v>0.1875</v>
      </c>
      <c r="S2201" s="4">
        <v>0.54166666666666663</v>
      </c>
      <c r="T2201" s="4">
        <v>0.72916666666666663</v>
      </c>
      <c r="U2201" s="5">
        <f>Tabella1[[#This Row],[ORA FINE POMERIGGIO]]-Tabella1[[#This Row],[ORA INIZIO POMERIGGIO]]</f>
        <v>0.1875</v>
      </c>
      <c r="V2201" s="5">
        <f>Tabella1[[#This Row],[TOT. TEMPO POMERIGGIO]]+Tabella1[[#This Row],[TOT. TEMPO MATTINA]]</f>
        <v>0.375</v>
      </c>
      <c r="W2201" s="7">
        <f>((HOUR(Tabella1[[#This Row],[TOT. ORE]])*60)+MINUTE(Tabella1[[#This Row],[TOT. ORE]]))</f>
        <v>540</v>
      </c>
      <c r="Y2201" s="6">
        <f>Tabella1[[#This Row],[TOT. MINUTI]]-Tabella1[[#This Row],[FERMO MACCHINA]]</f>
        <v>540</v>
      </c>
      <c r="Z2201" s="6">
        <f>ROUNDDOWN(Tabella1[[#This Row],[DIFFERENZA EFFETTIVA - SCARTI]]/Tabella1[[#This Row],[TEMPO EFFETTIVO]]*60,0)</f>
        <v>166</v>
      </c>
    </row>
    <row r="2202" spans="1:26" x14ac:dyDescent="0.25">
      <c r="A2202" s="1">
        <v>44888</v>
      </c>
      <c r="B2202">
        <v>35</v>
      </c>
      <c r="C2202" s="6" t="str">
        <f>VLOOKUP(Tabella1[[#This Row],[COD. OPERATORE]],Tabella3[],2,FALSE)</f>
        <v>MELANIA</v>
      </c>
      <c r="D2202" t="s">
        <v>56</v>
      </c>
      <c r="E2202" t="s">
        <v>71</v>
      </c>
      <c r="F2202" t="s">
        <v>64</v>
      </c>
      <c r="G2202" s="6" t="str">
        <f>VLOOKUP(Tabella1[[#This Row],[COD. MACCHINA]],Tabella35[],2,FALSE)</f>
        <v>MANUALE</v>
      </c>
      <c r="H2202">
        <v>250</v>
      </c>
      <c r="I2202">
        <v>2000</v>
      </c>
      <c r="J2202" s="6">
        <f>Tabella1[[#This Row],[ASS. FINALI]]-Tabella1[[#This Row],[ASS.INIZIALI]]</f>
        <v>1750</v>
      </c>
      <c r="K2202" t="s">
        <v>58</v>
      </c>
      <c r="L2202">
        <v>59</v>
      </c>
      <c r="M2202" s="6">
        <f>ROUNDDOWN(IF(Tabella1[[#This Row],[DOPPIO OPERATORE '[SI/NO']]]="SI",Tabella1[[#This Row],[DIFFERENZA]]/2,Tabella1[[#This Row],[DIFFERENZA]]),0)</f>
        <v>875</v>
      </c>
      <c r="O2202" s="6">
        <f>Tabella1[[#This Row],[DIFFERENZA EFFETTIVA SE DOPPIO OPERATORE]]-Tabella1[[#This Row],[SCARTI]]</f>
        <v>875</v>
      </c>
      <c r="P2202" s="4">
        <v>0.3125</v>
      </c>
      <c r="Q2202" s="4">
        <v>0.5</v>
      </c>
      <c r="R2202" s="5">
        <f>Tabella1[[#This Row],[ORA FINE MATTINA]]-Tabella1[[#This Row],[ORA INIZIO MATTINA]]</f>
        <v>0.1875</v>
      </c>
      <c r="S2202" s="4">
        <v>0.54166666666666663</v>
      </c>
      <c r="T2202" s="4">
        <v>0.57291666666666663</v>
      </c>
      <c r="U2202" s="5">
        <f>Tabella1[[#This Row],[ORA FINE POMERIGGIO]]-Tabella1[[#This Row],[ORA INIZIO POMERIGGIO]]</f>
        <v>3.125E-2</v>
      </c>
      <c r="V2202" s="5">
        <f>Tabella1[[#This Row],[TOT. TEMPO POMERIGGIO]]+Tabella1[[#This Row],[TOT. TEMPO MATTINA]]</f>
        <v>0.21875</v>
      </c>
      <c r="W2202" s="7">
        <f>((HOUR(Tabella1[[#This Row],[TOT. ORE]])*60)+MINUTE(Tabella1[[#This Row],[TOT. ORE]]))</f>
        <v>315</v>
      </c>
      <c r="Y2202" s="6">
        <f>Tabella1[[#This Row],[TOT. MINUTI]]-Tabella1[[#This Row],[FERMO MACCHINA]]</f>
        <v>315</v>
      </c>
      <c r="Z2202" s="6">
        <f>ROUNDDOWN(Tabella1[[#This Row],[DIFFERENZA EFFETTIVA - SCARTI]]/Tabella1[[#This Row],[TEMPO EFFETTIVO]]*60,0)</f>
        <v>166</v>
      </c>
    </row>
    <row r="2203" spans="1:26" x14ac:dyDescent="0.25">
      <c r="A2203" s="1">
        <v>44867</v>
      </c>
      <c r="B2203">
        <v>11</v>
      </c>
      <c r="C2203" s="6" t="str">
        <f>VLOOKUP(Tabella1[[#This Row],[COD. OPERATORE]],Tabella3[],2,FALSE)</f>
        <v>ILENIA</v>
      </c>
      <c r="D2203" t="s">
        <v>262</v>
      </c>
      <c r="E2203" t="s">
        <v>503</v>
      </c>
      <c r="F2203">
        <v>7</v>
      </c>
      <c r="G2203" s="6" t="str">
        <f>VLOOKUP(Tabella1[[#This Row],[COD. MACCHINA]],Tabella35[],2,FALSE)</f>
        <v>MSA matr.2316</v>
      </c>
      <c r="H2203">
        <v>2495167</v>
      </c>
      <c r="I2203">
        <v>2496591</v>
      </c>
      <c r="J2203" s="6">
        <f>Tabella1[[#This Row],[ASS. FINALI]]-Tabella1[[#This Row],[ASS.INIZIALI]]</f>
        <v>1424</v>
      </c>
      <c r="K2203" t="s">
        <v>20</v>
      </c>
      <c r="M2203" s="6">
        <f>ROUNDDOWN(IF(Tabella1[[#This Row],[DOPPIO OPERATORE '[SI/NO']]]="SI",Tabella1[[#This Row],[DIFFERENZA]]/2,Tabella1[[#This Row],[DIFFERENZA]]),0)</f>
        <v>1424</v>
      </c>
      <c r="O2203" s="6">
        <f>Tabella1[[#This Row],[DIFFERENZA EFFETTIVA SE DOPPIO OPERATORE]]-Tabella1[[#This Row],[SCARTI]]</f>
        <v>1424</v>
      </c>
      <c r="P2203" s="4">
        <v>0.33333333333333331</v>
      </c>
      <c r="Q2203" s="4">
        <v>0.5</v>
      </c>
      <c r="R2203" s="5">
        <f>Tabella1[[#This Row],[ORA FINE MATTINA]]-Tabella1[[#This Row],[ORA INIZIO MATTINA]]</f>
        <v>0.16666666666666669</v>
      </c>
      <c r="S2203" s="4">
        <v>0.5625</v>
      </c>
      <c r="T2203" s="4">
        <v>0.72916666666666663</v>
      </c>
      <c r="U2203" s="5">
        <f>Tabella1[[#This Row],[ORA FINE POMERIGGIO]]-Tabella1[[#This Row],[ORA INIZIO POMERIGGIO]]</f>
        <v>0.16666666666666663</v>
      </c>
      <c r="V2203" s="5">
        <f>Tabella1[[#This Row],[TOT. TEMPO POMERIGGIO]]+Tabella1[[#This Row],[TOT. TEMPO MATTINA]]</f>
        <v>0.33333333333333331</v>
      </c>
      <c r="W2203" s="7">
        <f>((HOUR(Tabella1[[#This Row],[TOT. ORE]])*60)+MINUTE(Tabella1[[#This Row],[TOT. ORE]]))</f>
        <v>480</v>
      </c>
      <c r="Y2203" s="6">
        <f>Tabella1[[#This Row],[TOT. MINUTI]]-Tabella1[[#This Row],[FERMO MACCHINA]]</f>
        <v>480</v>
      </c>
      <c r="Z2203" s="6">
        <f>ROUNDDOWN(Tabella1[[#This Row],[DIFFERENZA EFFETTIVA - SCARTI]]/Tabella1[[#This Row],[TEMPO EFFETTIVO]]*60,0)</f>
        <v>178</v>
      </c>
    </row>
    <row r="2204" spans="1:26" x14ac:dyDescent="0.25">
      <c r="A2204" s="1">
        <v>44886</v>
      </c>
      <c r="B2204">
        <v>11</v>
      </c>
      <c r="C2204" s="6" t="str">
        <f>VLOOKUP(Tabella1[[#This Row],[COD. OPERATORE]],Tabella3[],2,FALSE)</f>
        <v>ILENIA</v>
      </c>
      <c r="D2204" t="s">
        <v>56</v>
      </c>
      <c r="E2204" t="s">
        <v>90</v>
      </c>
      <c r="F2204" t="s">
        <v>64</v>
      </c>
      <c r="G2204" s="6" t="str">
        <f>VLOOKUP(Tabella1[[#This Row],[COD. MACCHINA]],Tabella35[],2,FALSE)</f>
        <v>MANUALE</v>
      </c>
      <c r="H2204">
        <v>0</v>
      </c>
      <c r="I2204">
        <v>300</v>
      </c>
      <c r="J2204" s="6">
        <f>Tabella1[[#This Row],[ASS. FINALI]]-Tabella1[[#This Row],[ASS.INIZIALI]]</f>
        <v>300</v>
      </c>
      <c r="K2204" t="s">
        <v>20</v>
      </c>
      <c r="M2204" s="6">
        <f>ROUNDDOWN(IF(Tabella1[[#This Row],[DOPPIO OPERATORE '[SI/NO']]]="SI",Tabella1[[#This Row],[DIFFERENZA]]/2,Tabella1[[#This Row],[DIFFERENZA]]),0)</f>
        <v>300</v>
      </c>
      <c r="O2204" s="6">
        <f>Tabella1[[#This Row],[DIFFERENZA EFFETTIVA SE DOPPIO OPERATORE]]-Tabella1[[#This Row],[SCARTI]]</f>
        <v>300</v>
      </c>
      <c r="P2204" s="4">
        <v>0.44097222222222227</v>
      </c>
      <c r="Q2204" s="4">
        <v>0.5</v>
      </c>
      <c r="R2204" s="5">
        <f>Tabella1[[#This Row],[ORA FINE MATTINA]]-Tabella1[[#This Row],[ORA INIZIO MATTINA]]</f>
        <v>5.9027777777777735E-2</v>
      </c>
      <c r="S2204" s="4"/>
      <c r="T2204" s="4"/>
      <c r="U2204" s="5">
        <f>Tabella1[[#This Row],[ORA FINE POMERIGGIO]]-Tabella1[[#This Row],[ORA INIZIO POMERIGGIO]]</f>
        <v>0</v>
      </c>
      <c r="V2204" s="5">
        <f>Tabella1[[#This Row],[TOT. TEMPO POMERIGGIO]]+Tabella1[[#This Row],[TOT. TEMPO MATTINA]]</f>
        <v>5.9027777777777735E-2</v>
      </c>
      <c r="W2204" s="7">
        <f>((HOUR(Tabella1[[#This Row],[TOT. ORE]])*60)+MINUTE(Tabella1[[#This Row],[TOT. ORE]]))</f>
        <v>85</v>
      </c>
      <c r="Y2204" s="6">
        <f>Tabella1[[#This Row],[TOT. MINUTI]]-Tabella1[[#This Row],[FERMO MACCHINA]]</f>
        <v>85</v>
      </c>
      <c r="Z2204" s="6">
        <f>ROUNDDOWN(Tabella1[[#This Row],[DIFFERENZA EFFETTIVA - SCARTI]]/Tabella1[[#This Row],[TEMPO EFFETTIVO]]*60,0)</f>
        <v>211</v>
      </c>
    </row>
    <row r="2205" spans="1:26" x14ac:dyDescent="0.25">
      <c r="A2205" s="1">
        <v>44886</v>
      </c>
      <c r="B2205">
        <v>11</v>
      </c>
      <c r="C2205" s="6" t="str">
        <f>VLOOKUP(Tabella1[[#This Row],[COD. OPERATORE]],Tabella3[],2,FALSE)</f>
        <v>ILENIA</v>
      </c>
      <c r="D2205" t="s">
        <v>56</v>
      </c>
      <c r="E2205" t="s">
        <v>324</v>
      </c>
      <c r="F2205" t="s">
        <v>64</v>
      </c>
      <c r="G2205" s="6" t="str">
        <f>VLOOKUP(Tabella1[[#This Row],[COD. MACCHINA]],Tabella35[],2,FALSE)</f>
        <v>MANUALE</v>
      </c>
      <c r="H2205">
        <v>0</v>
      </c>
      <c r="I2205">
        <v>240</v>
      </c>
      <c r="J2205" s="6">
        <f>Tabella1[[#This Row],[ASS. FINALI]]-Tabella1[[#This Row],[ASS.INIZIALI]]</f>
        <v>240</v>
      </c>
      <c r="K2205" t="s">
        <v>20</v>
      </c>
      <c r="M2205" s="6">
        <f>ROUNDDOWN(IF(Tabella1[[#This Row],[DOPPIO OPERATORE '[SI/NO']]]="SI",Tabella1[[#This Row],[DIFFERENZA]]/2,Tabella1[[#This Row],[DIFFERENZA]]),0)</f>
        <v>240</v>
      </c>
      <c r="O2205" s="6">
        <f>Tabella1[[#This Row],[DIFFERENZA EFFETTIVA SE DOPPIO OPERATORE]]-Tabella1[[#This Row],[SCARTI]]</f>
        <v>240</v>
      </c>
      <c r="P2205" s="4">
        <v>0.54166666666666663</v>
      </c>
      <c r="Q2205" s="4">
        <v>0.72916666666666663</v>
      </c>
      <c r="R2205" s="5">
        <f>Tabella1[[#This Row],[ORA FINE MATTINA]]-Tabella1[[#This Row],[ORA INIZIO MATTINA]]</f>
        <v>0.1875</v>
      </c>
      <c r="S2205" s="4"/>
      <c r="T2205" s="4"/>
      <c r="U2205" s="5">
        <f>Tabella1[[#This Row],[ORA FINE POMERIGGIO]]-Tabella1[[#This Row],[ORA INIZIO POMERIGGIO]]</f>
        <v>0</v>
      </c>
      <c r="V2205" s="5">
        <f>Tabella1[[#This Row],[TOT. TEMPO POMERIGGIO]]+Tabella1[[#This Row],[TOT. TEMPO MATTINA]]</f>
        <v>0.1875</v>
      </c>
      <c r="W2205" s="7">
        <f>((HOUR(Tabella1[[#This Row],[TOT. ORE]])*60)+MINUTE(Tabella1[[#This Row],[TOT. ORE]]))</f>
        <v>270</v>
      </c>
      <c r="Y2205" s="6">
        <f>Tabella1[[#This Row],[TOT. MINUTI]]-Tabella1[[#This Row],[FERMO MACCHINA]]</f>
        <v>270</v>
      </c>
      <c r="Z2205" s="6">
        <f>ROUNDDOWN(Tabella1[[#This Row],[DIFFERENZA EFFETTIVA - SCARTI]]/Tabella1[[#This Row],[TEMPO EFFETTIVO]]*60,0)</f>
        <v>53</v>
      </c>
    </row>
    <row r="2206" spans="1:26" x14ac:dyDescent="0.25">
      <c r="A2206" s="1">
        <v>44887</v>
      </c>
      <c r="B2206">
        <v>11</v>
      </c>
      <c r="C2206" s="6" t="str">
        <f>VLOOKUP(Tabella1[[#This Row],[COD. OPERATORE]],Tabella3[],2,FALSE)</f>
        <v>ILENIA</v>
      </c>
      <c r="D2206" t="s">
        <v>74</v>
      </c>
      <c r="E2206" t="s">
        <v>155</v>
      </c>
      <c r="F2206">
        <v>22</v>
      </c>
      <c r="G2206" s="6" t="str">
        <f>VLOOKUP(Tabella1[[#This Row],[COD. MACCHINA]],Tabella35[],2,FALSE)</f>
        <v>LASER VIOLA</v>
      </c>
      <c r="H2206">
        <v>9997</v>
      </c>
      <c r="I2206">
        <v>10447</v>
      </c>
      <c r="J2206" s="6">
        <f>Tabella1[[#This Row],[ASS. FINALI]]-Tabella1[[#This Row],[ASS.INIZIALI]]</f>
        <v>450</v>
      </c>
      <c r="K2206" t="s">
        <v>20</v>
      </c>
      <c r="M2206" s="6">
        <f>ROUNDDOWN(IF(Tabella1[[#This Row],[DOPPIO OPERATORE '[SI/NO']]]="SI",Tabella1[[#This Row],[DIFFERENZA]]/2,Tabella1[[#This Row],[DIFFERENZA]]),0)</f>
        <v>450</v>
      </c>
      <c r="O2206" s="6">
        <f>Tabella1[[#This Row],[DIFFERENZA EFFETTIVA SE DOPPIO OPERATORE]]-Tabella1[[#This Row],[SCARTI]]</f>
        <v>450</v>
      </c>
      <c r="P2206" s="4">
        <v>0.56944444444444442</v>
      </c>
      <c r="Q2206" s="4">
        <v>0.72916666666666663</v>
      </c>
      <c r="R2206" s="5">
        <f>Tabella1[[#This Row],[ORA FINE MATTINA]]-Tabella1[[#This Row],[ORA INIZIO MATTINA]]</f>
        <v>0.15972222222222221</v>
      </c>
      <c r="S2206" s="4"/>
      <c r="T2206" s="4"/>
      <c r="U2206" s="5">
        <f>Tabella1[[#This Row],[ORA FINE POMERIGGIO]]-Tabella1[[#This Row],[ORA INIZIO POMERIGGIO]]</f>
        <v>0</v>
      </c>
      <c r="V2206" s="5">
        <f>Tabella1[[#This Row],[TOT. TEMPO POMERIGGIO]]+Tabella1[[#This Row],[TOT. TEMPO MATTINA]]</f>
        <v>0.15972222222222221</v>
      </c>
      <c r="W2206" s="7">
        <f>((HOUR(Tabella1[[#This Row],[TOT. ORE]])*60)+MINUTE(Tabella1[[#This Row],[TOT. ORE]]))</f>
        <v>230</v>
      </c>
      <c r="Y2206" s="6">
        <f>Tabella1[[#This Row],[TOT. MINUTI]]-Tabella1[[#This Row],[FERMO MACCHINA]]</f>
        <v>230</v>
      </c>
      <c r="Z2206" s="6">
        <f>ROUNDDOWN(Tabella1[[#This Row],[DIFFERENZA EFFETTIVA - SCARTI]]/Tabella1[[#This Row],[TEMPO EFFETTIVO]]*60,0)</f>
        <v>117</v>
      </c>
    </row>
    <row r="2207" spans="1:26" x14ac:dyDescent="0.25">
      <c r="A2207" s="1">
        <v>44887</v>
      </c>
      <c r="B2207">
        <v>11</v>
      </c>
      <c r="C2207" s="6" t="str">
        <f>VLOOKUP(Tabella1[[#This Row],[COD. OPERATORE]],Tabella3[],2,FALSE)</f>
        <v>ILENIA</v>
      </c>
      <c r="D2207" t="s">
        <v>74</v>
      </c>
      <c r="E2207" t="s">
        <v>255</v>
      </c>
      <c r="F2207">
        <v>4</v>
      </c>
      <c r="G2207" s="6" t="str">
        <f>VLOOKUP(Tabella1[[#This Row],[COD. MACCHINA]],Tabella35[],2,FALSE)</f>
        <v>LASER VERDE</v>
      </c>
      <c r="H2207">
        <v>3364</v>
      </c>
      <c r="I2207">
        <v>3813</v>
      </c>
      <c r="J2207" s="6">
        <f>Tabella1[[#This Row],[ASS. FINALI]]-Tabella1[[#This Row],[ASS.INIZIALI]]</f>
        <v>449</v>
      </c>
      <c r="K2207" t="s">
        <v>20</v>
      </c>
      <c r="M2207" s="6">
        <f>ROUNDDOWN(IF(Tabella1[[#This Row],[DOPPIO OPERATORE '[SI/NO']]]="SI",Tabella1[[#This Row],[DIFFERENZA]]/2,Tabella1[[#This Row],[DIFFERENZA]]),0)</f>
        <v>449</v>
      </c>
      <c r="O2207" s="6">
        <f>Tabella1[[#This Row],[DIFFERENZA EFFETTIVA SE DOPPIO OPERATORE]]-Tabella1[[#This Row],[SCARTI]]</f>
        <v>449</v>
      </c>
      <c r="P2207" s="4">
        <v>0.56944444444444442</v>
      </c>
      <c r="Q2207" s="4">
        <v>0.72916666666666663</v>
      </c>
      <c r="R2207" s="5">
        <f>Tabella1[[#This Row],[ORA FINE MATTINA]]-Tabella1[[#This Row],[ORA INIZIO MATTINA]]</f>
        <v>0.15972222222222221</v>
      </c>
      <c r="S2207" s="4"/>
      <c r="T2207" s="4"/>
      <c r="U2207" s="5">
        <f>Tabella1[[#This Row],[ORA FINE POMERIGGIO]]-Tabella1[[#This Row],[ORA INIZIO POMERIGGIO]]</f>
        <v>0</v>
      </c>
      <c r="V2207" s="5">
        <f>Tabella1[[#This Row],[TOT. TEMPO POMERIGGIO]]+Tabella1[[#This Row],[TOT. TEMPO MATTINA]]</f>
        <v>0.15972222222222221</v>
      </c>
      <c r="W2207" s="7">
        <f>((HOUR(Tabella1[[#This Row],[TOT. ORE]])*60)+MINUTE(Tabella1[[#This Row],[TOT. ORE]]))</f>
        <v>230</v>
      </c>
      <c r="Y2207" s="6">
        <f>Tabella1[[#This Row],[TOT. MINUTI]]-Tabella1[[#This Row],[FERMO MACCHINA]]</f>
        <v>230</v>
      </c>
      <c r="Z2207" s="6">
        <f>ROUNDDOWN(Tabella1[[#This Row],[DIFFERENZA EFFETTIVA - SCARTI]]/Tabella1[[#This Row],[TEMPO EFFETTIVO]]*60,0)</f>
        <v>117</v>
      </c>
    </row>
    <row r="2208" spans="1:26" x14ac:dyDescent="0.25">
      <c r="A2208" s="1">
        <v>44888</v>
      </c>
      <c r="B2208">
        <v>11</v>
      </c>
      <c r="C2208" s="6" t="str">
        <f>VLOOKUP(Tabella1[[#This Row],[COD. OPERATORE]],Tabella3[],2,FALSE)</f>
        <v>ILENIA</v>
      </c>
      <c r="D2208" t="s">
        <v>16</v>
      </c>
      <c r="E2208" t="s">
        <v>176</v>
      </c>
      <c r="F2208">
        <v>3</v>
      </c>
      <c r="G2208" s="6" t="str">
        <f>VLOOKUP(Tabella1[[#This Row],[COD. MACCHINA]],Tabella35[],2,FALSE)</f>
        <v>MUPI matr.1501</v>
      </c>
      <c r="H2208">
        <v>0</v>
      </c>
      <c r="I2208">
        <v>450</v>
      </c>
      <c r="J2208" s="6">
        <f>Tabella1[[#This Row],[ASS. FINALI]]-Tabella1[[#This Row],[ASS.INIZIALI]]</f>
        <v>450</v>
      </c>
      <c r="K2208" t="s">
        <v>20</v>
      </c>
      <c r="M2208" s="6">
        <f>ROUNDDOWN(IF(Tabella1[[#This Row],[DOPPIO OPERATORE '[SI/NO']]]="SI",Tabella1[[#This Row],[DIFFERENZA]]/2,Tabella1[[#This Row],[DIFFERENZA]]),0)</f>
        <v>450</v>
      </c>
      <c r="O2208" s="6">
        <f>Tabella1[[#This Row],[DIFFERENZA EFFETTIVA SE DOPPIO OPERATORE]]-Tabella1[[#This Row],[SCARTI]]</f>
        <v>450</v>
      </c>
      <c r="P2208" s="4">
        <v>0.3125</v>
      </c>
      <c r="Q2208" s="4">
        <v>0.45833333333333331</v>
      </c>
      <c r="R2208" s="5">
        <f>Tabella1[[#This Row],[ORA FINE MATTINA]]-Tabella1[[#This Row],[ORA INIZIO MATTINA]]</f>
        <v>0.14583333333333331</v>
      </c>
      <c r="S2208" s="4"/>
      <c r="T2208" s="4"/>
      <c r="U2208" s="5">
        <f>Tabella1[[#This Row],[ORA FINE POMERIGGIO]]-Tabella1[[#This Row],[ORA INIZIO POMERIGGIO]]</f>
        <v>0</v>
      </c>
      <c r="V2208" s="5">
        <f>Tabella1[[#This Row],[TOT. TEMPO POMERIGGIO]]+Tabella1[[#This Row],[TOT. TEMPO MATTINA]]</f>
        <v>0.14583333333333331</v>
      </c>
      <c r="W2208" s="7">
        <f>((HOUR(Tabella1[[#This Row],[TOT. ORE]])*60)+MINUTE(Tabella1[[#This Row],[TOT. ORE]]))</f>
        <v>210</v>
      </c>
      <c r="Y2208" s="6">
        <f>Tabella1[[#This Row],[TOT. MINUTI]]-Tabella1[[#This Row],[FERMO MACCHINA]]</f>
        <v>210</v>
      </c>
      <c r="Z2208" s="6">
        <f>ROUNDDOWN(Tabella1[[#This Row],[DIFFERENZA EFFETTIVA - SCARTI]]/Tabella1[[#This Row],[TEMPO EFFETTIVO]]*60,0)</f>
        <v>128</v>
      </c>
    </row>
    <row r="2209" spans="1:26" x14ac:dyDescent="0.25">
      <c r="A2209" s="1">
        <v>44888</v>
      </c>
      <c r="B2209">
        <v>11</v>
      </c>
      <c r="C2209" s="6" t="str">
        <f>VLOOKUP(Tabella1[[#This Row],[COD. OPERATORE]],Tabella3[],2,FALSE)</f>
        <v>ILENIA</v>
      </c>
      <c r="D2209" t="s">
        <v>16</v>
      </c>
      <c r="E2209" t="s">
        <v>175</v>
      </c>
      <c r="F2209">
        <v>3</v>
      </c>
      <c r="G2209" s="6" t="str">
        <f>VLOOKUP(Tabella1[[#This Row],[COD. MACCHINA]],Tabella35[],2,FALSE)</f>
        <v>MUPI matr.1501</v>
      </c>
      <c r="H2209">
        <v>0</v>
      </c>
      <c r="I2209">
        <v>450</v>
      </c>
      <c r="J2209" s="6">
        <f>Tabella1[[#This Row],[ASS. FINALI]]-Tabella1[[#This Row],[ASS.INIZIALI]]</f>
        <v>450</v>
      </c>
      <c r="K2209" t="s">
        <v>20</v>
      </c>
      <c r="M2209" s="6">
        <f>ROUNDDOWN(IF(Tabella1[[#This Row],[DOPPIO OPERATORE '[SI/NO']]]="SI",Tabella1[[#This Row],[DIFFERENZA]]/2,Tabella1[[#This Row],[DIFFERENZA]]),0)</f>
        <v>450</v>
      </c>
      <c r="O2209" s="6">
        <f>Tabella1[[#This Row],[DIFFERENZA EFFETTIVA SE DOPPIO OPERATORE]]-Tabella1[[#This Row],[SCARTI]]</f>
        <v>450</v>
      </c>
      <c r="P2209" s="4">
        <v>0.54166666666666663</v>
      </c>
      <c r="Q2209" s="4">
        <v>0.57638888888888895</v>
      </c>
      <c r="R2209" s="5">
        <f>Tabella1[[#This Row],[ORA FINE MATTINA]]-Tabella1[[#This Row],[ORA INIZIO MATTINA]]</f>
        <v>3.4722222222222321E-2</v>
      </c>
      <c r="S2209" s="4"/>
      <c r="T2209" s="4"/>
      <c r="U2209" s="5">
        <f>Tabella1[[#This Row],[ORA FINE POMERIGGIO]]-Tabella1[[#This Row],[ORA INIZIO POMERIGGIO]]</f>
        <v>0</v>
      </c>
      <c r="V2209" s="5">
        <f>Tabella1[[#This Row],[TOT. TEMPO POMERIGGIO]]+Tabella1[[#This Row],[TOT. TEMPO MATTINA]]</f>
        <v>3.4722222222222321E-2</v>
      </c>
      <c r="W2209" s="7">
        <f>((HOUR(Tabella1[[#This Row],[TOT. ORE]])*60)+MINUTE(Tabella1[[#This Row],[TOT. ORE]]))</f>
        <v>50</v>
      </c>
      <c r="Y2209" s="6">
        <f>Tabella1[[#This Row],[TOT. MINUTI]]-Tabella1[[#This Row],[FERMO MACCHINA]]</f>
        <v>50</v>
      </c>
      <c r="Z2209" s="6">
        <f>ROUNDDOWN(Tabella1[[#This Row],[DIFFERENZA EFFETTIVA - SCARTI]]/Tabella1[[#This Row],[TEMPO EFFETTIVO]]*60,0)</f>
        <v>540</v>
      </c>
    </row>
    <row r="2210" spans="1:26" x14ac:dyDescent="0.25">
      <c r="A2210" s="1">
        <v>44888</v>
      </c>
      <c r="B2210">
        <v>11</v>
      </c>
      <c r="C2210" s="6" t="str">
        <f>VLOOKUP(Tabella1[[#This Row],[COD. OPERATORE]],Tabella3[],2,FALSE)</f>
        <v>ILENIA</v>
      </c>
      <c r="D2210" t="s">
        <v>56</v>
      </c>
      <c r="E2210" t="s">
        <v>71</v>
      </c>
      <c r="F2210" t="s">
        <v>64</v>
      </c>
      <c r="G2210" s="6" t="str">
        <f>VLOOKUP(Tabella1[[#This Row],[COD. MACCHINA]],Tabella35[],2,FALSE)</f>
        <v>MANUALE</v>
      </c>
      <c r="H2210">
        <v>2000</v>
      </c>
      <c r="I2210">
        <v>3000</v>
      </c>
      <c r="J2210" s="6">
        <f>Tabella1[[#This Row],[ASS. FINALI]]-Tabella1[[#This Row],[ASS.INIZIALI]]</f>
        <v>1000</v>
      </c>
      <c r="K2210" t="s">
        <v>58</v>
      </c>
      <c r="L2210">
        <v>33</v>
      </c>
      <c r="M2210" s="6">
        <f>ROUNDDOWN(IF(Tabella1[[#This Row],[DOPPIO OPERATORE '[SI/NO']]]="SI",Tabella1[[#This Row],[DIFFERENZA]]/2,Tabella1[[#This Row],[DIFFERENZA]]),0)</f>
        <v>500</v>
      </c>
      <c r="O2210" s="6">
        <f>Tabella1[[#This Row],[DIFFERENZA EFFETTIVA SE DOPPIO OPERATORE]]-Tabella1[[#This Row],[SCARTI]]</f>
        <v>500</v>
      </c>
      <c r="P2210" s="4">
        <v>0.65972222222222221</v>
      </c>
      <c r="Q2210" s="4">
        <v>0.72916666666666663</v>
      </c>
      <c r="R2210" s="5">
        <f>Tabella1[[#This Row],[ORA FINE MATTINA]]-Tabella1[[#This Row],[ORA INIZIO MATTINA]]</f>
        <v>6.944444444444442E-2</v>
      </c>
      <c r="S2210" s="4"/>
      <c r="T2210" s="4"/>
      <c r="U2210" s="5">
        <f>Tabella1[[#This Row],[ORA FINE POMERIGGIO]]-Tabella1[[#This Row],[ORA INIZIO POMERIGGIO]]</f>
        <v>0</v>
      </c>
      <c r="V2210" s="5">
        <f>Tabella1[[#This Row],[TOT. TEMPO POMERIGGIO]]+Tabella1[[#This Row],[TOT. TEMPO MATTINA]]</f>
        <v>6.944444444444442E-2</v>
      </c>
      <c r="W2210" s="7">
        <f>((HOUR(Tabella1[[#This Row],[TOT. ORE]])*60)+MINUTE(Tabella1[[#This Row],[TOT. ORE]]))</f>
        <v>100</v>
      </c>
      <c r="Y2210" s="6">
        <f>Tabella1[[#This Row],[TOT. MINUTI]]-Tabella1[[#This Row],[FERMO MACCHINA]]</f>
        <v>100</v>
      </c>
      <c r="Z2210" s="6">
        <f>ROUNDDOWN(Tabella1[[#This Row],[DIFFERENZA EFFETTIVA - SCARTI]]/Tabella1[[#This Row],[TEMPO EFFETTIVO]]*60,0)</f>
        <v>300</v>
      </c>
    </row>
    <row r="2211" spans="1:26" x14ac:dyDescent="0.25">
      <c r="A2211" s="1">
        <v>44888</v>
      </c>
      <c r="B2211">
        <v>11</v>
      </c>
      <c r="C2211" s="6" t="str">
        <f>VLOOKUP(Tabella1[[#This Row],[COD. OPERATORE]],Tabella3[],2,FALSE)</f>
        <v>ILENIA</v>
      </c>
      <c r="D2211" t="s">
        <v>56</v>
      </c>
      <c r="E2211" t="s">
        <v>340</v>
      </c>
      <c r="F2211" t="s">
        <v>64</v>
      </c>
      <c r="G2211" s="6" t="str">
        <f>VLOOKUP(Tabella1[[#This Row],[COD. MACCHINA]],Tabella35[],2,FALSE)</f>
        <v>MANUALE</v>
      </c>
      <c r="H2211">
        <v>0</v>
      </c>
      <c r="I2211">
        <v>344</v>
      </c>
      <c r="J2211" s="6">
        <f>Tabella1[[#This Row],[ASS. FINALI]]-Tabella1[[#This Row],[ASS.INIZIALI]]</f>
        <v>344</v>
      </c>
      <c r="K2211" t="s">
        <v>58</v>
      </c>
      <c r="L2211">
        <v>33</v>
      </c>
      <c r="M2211" s="6">
        <f>ROUNDDOWN(IF(Tabella1[[#This Row],[DOPPIO OPERATORE '[SI/NO']]]="SI",Tabella1[[#This Row],[DIFFERENZA]]/2,Tabella1[[#This Row],[DIFFERENZA]]),0)</f>
        <v>172</v>
      </c>
      <c r="O2211" s="6">
        <f>Tabella1[[#This Row],[DIFFERENZA EFFETTIVA SE DOPPIO OPERATORE]]-Tabella1[[#This Row],[SCARTI]]</f>
        <v>172</v>
      </c>
      <c r="P2211" s="4">
        <v>0.65972222222222221</v>
      </c>
      <c r="Q2211" s="4">
        <v>0.72916666666666663</v>
      </c>
      <c r="R2211" s="5">
        <f>Tabella1[[#This Row],[ORA FINE MATTINA]]-Tabella1[[#This Row],[ORA INIZIO MATTINA]]</f>
        <v>6.944444444444442E-2</v>
      </c>
      <c r="S2211" s="4"/>
      <c r="T2211" s="4"/>
      <c r="U2211" s="5">
        <f>Tabella1[[#This Row],[ORA FINE POMERIGGIO]]-Tabella1[[#This Row],[ORA INIZIO POMERIGGIO]]</f>
        <v>0</v>
      </c>
      <c r="V2211" s="5">
        <f>Tabella1[[#This Row],[TOT. TEMPO POMERIGGIO]]+Tabella1[[#This Row],[TOT. TEMPO MATTINA]]</f>
        <v>6.944444444444442E-2</v>
      </c>
      <c r="W2211" s="7">
        <f>((HOUR(Tabella1[[#This Row],[TOT. ORE]])*60)+MINUTE(Tabella1[[#This Row],[TOT. ORE]]))</f>
        <v>100</v>
      </c>
      <c r="Y2211" s="6">
        <f>Tabella1[[#This Row],[TOT. MINUTI]]-Tabella1[[#This Row],[FERMO MACCHINA]]</f>
        <v>100</v>
      </c>
      <c r="Z2211" s="6">
        <f>ROUNDDOWN(Tabella1[[#This Row],[DIFFERENZA EFFETTIVA - SCARTI]]/Tabella1[[#This Row],[TEMPO EFFETTIVO]]*60,0)</f>
        <v>103</v>
      </c>
    </row>
    <row r="2212" spans="1:26" x14ac:dyDescent="0.25">
      <c r="A2212" s="1">
        <v>44889</v>
      </c>
      <c r="B2212">
        <v>11</v>
      </c>
      <c r="C2212" s="6" t="str">
        <f>VLOOKUP(Tabella1[[#This Row],[COD. OPERATORE]],Tabella3[],2,FALSE)</f>
        <v>ILENIA</v>
      </c>
      <c r="D2212" t="s">
        <v>56</v>
      </c>
      <c r="E2212" t="s">
        <v>615</v>
      </c>
      <c r="F2212" t="s">
        <v>64</v>
      </c>
      <c r="G2212" s="6" t="str">
        <f>VLOOKUP(Tabella1[[#This Row],[COD. MACCHINA]],Tabella35[],2,FALSE)</f>
        <v>MANUALE</v>
      </c>
      <c r="H2212">
        <v>0</v>
      </c>
      <c r="I2212">
        <v>700</v>
      </c>
      <c r="J2212" s="6">
        <f>Tabella1[[#This Row],[ASS. FINALI]]-Tabella1[[#This Row],[ASS.INIZIALI]]</f>
        <v>700</v>
      </c>
      <c r="K2212" t="s">
        <v>20</v>
      </c>
      <c r="M2212" s="6">
        <f>ROUNDDOWN(IF(Tabella1[[#This Row],[DOPPIO OPERATORE '[SI/NO']]]="SI",Tabella1[[#This Row],[DIFFERENZA]]/2,Tabella1[[#This Row],[DIFFERENZA]]),0)</f>
        <v>700</v>
      </c>
      <c r="O2212" s="6">
        <f>Tabella1[[#This Row],[DIFFERENZA EFFETTIVA SE DOPPIO OPERATORE]]-Tabella1[[#This Row],[SCARTI]]</f>
        <v>700</v>
      </c>
      <c r="P2212" s="4">
        <v>0.33333333333333331</v>
      </c>
      <c r="Q2212" s="4">
        <v>0.47222222222222227</v>
      </c>
      <c r="R2212" s="5">
        <f>Tabella1[[#This Row],[ORA FINE MATTINA]]-Tabella1[[#This Row],[ORA INIZIO MATTINA]]</f>
        <v>0.13888888888888895</v>
      </c>
      <c r="S2212" s="4"/>
      <c r="T2212" s="4"/>
      <c r="U2212" s="5">
        <f>Tabella1[[#This Row],[ORA FINE POMERIGGIO]]-Tabella1[[#This Row],[ORA INIZIO POMERIGGIO]]</f>
        <v>0</v>
      </c>
      <c r="V2212" s="5">
        <f>Tabella1[[#This Row],[TOT. TEMPO POMERIGGIO]]+Tabella1[[#This Row],[TOT. TEMPO MATTINA]]</f>
        <v>0.13888888888888895</v>
      </c>
      <c r="W2212" s="7">
        <f>((HOUR(Tabella1[[#This Row],[TOT. ORE]])*60)+MINUTE(Tabella1[[#This Row],[TOT. ORE]]))</f>
        <v>200</v>
      </c>
      <c r="Y2212" s="6">
        <f>Tabella1[[#This Row],[TOT. MINUTI]]-Tabella1[[#This Row],[FERMO MACCHINA]]</f>
        <v>200</v>
      </c>
      <c r="Z2212" s="6">
        <f>ROUNDDOWN(Tabella1[[#This Row],[DIFFERENZA EFFETTIVA - SCARTI]]/Tabella1[[#This Row],[TEMPO EFFETTIVO]]*60,0)</f>
        <v>210</v>
      </c>
    </row>
    <row r="2213" spans="1:26" x14ac:dyDescent="0.25">
      <c r="A2213" s="1">
        <v>44886</v>
      </c>
      <c r="B2213">
        <v>31</v>
      </c>
      <c r="C2213" s="6" t="str">
        <f>VLOOKUP(Tabella1[[#This Row],[COD. OPERATORE]],Tabella3[],2,FALSE)</f>
        <v>MARISTELLA</v>
      </c>
      <c r="D2213" t="s">
        <v>16</v>
      </c>
      <c r="E2213" t="s">
        <v>62</v>
      </c>
      <c r="F2213">
        <v>9</v>
      </c>
      <c r="G2213" s="6" t="str">
        <f>VLOOKUP(Tabella1[[#This Row],[COD. MACCHINA]],Tabella35[],2,FALSE)</f>
        <v>MONTAGGIO ANELLINI</v>
      </c>
      <c r="H2213">
        <v>0</v>
      </c>
      <c r="I2213">
        <v>700</v>
      </c>
      <c r="J2213" s="6">
        <f>Tabella1[[#This Row],[ASS. FINALI]]-Tabella1[[#This Row],[ASS.INIZIALI]]</f>
        <v>700</v>
      </c>
      <c r="K2213" t="s">
        <v>20</v>
      </c>
      <c r="M2213" s="6">
        <f>ROUNDDOWN(IF(Tabella1[[#This Row],[DOPPIO OPERATORE '[SI/NO']]]="SI",Tabella1[[#This Row],[DIFFERENZA]]/2,Tabella1[[#This Row],[DIFFERENZA]]),0)</f>
        <v>700</v>
      </c>
      <c r="O2213" s="6">
        <f>Tabella1[[#This Row],[DIFFERENZA EFFETTIVA SE DOPPIO OPERATORE]]-Tabella1[[#This Row],[SCARTI]]</f>
        <v>700</v>
      </c>
      <c r="P2213" s="4">
        <v>0.3125</v>
      </c>
      <c r="Q2213" s="4">
        <v>0.34027777777777773</v>
      </c>
      <c r="R2213" s="5">
        <f>Tabella1[[#This Row],[ORA FINE MATTINA]]-Tabella1[[#This Row],[ORA INIZIO MATTINA]]</f>
        <v>2.7777777777777735E-2</v>
      </c>
      <c r="S2213" s="4"/>
      <c r="T2213" s="4"/>
      <c r="U2213" s="5">
        <f>Tabella1[[#This Row],[ORA FINE POMERIGGIO]]-Tabella1[[#This Row],[ORA INIZIO POMERIGGIO]]</f>
        <v>0</v>
      </c>
      <c r="V2213" s="5">
        <f>Tabella1[[#This Row],[TOT. TEMPO POMERIGGIO]]+Tabella1[[#This Row],[TOT. TEMPO MATTINA]]</f>
        <v>2.7777777777777735E-2</v>
      </c>
      <c r="W2213" s="7">
        <f>((HOUR(Tabella1[[#This Row],[TOT. ORE]])*60)+MINUTE(Tabella1[[#This Row],[TOT. ORE]]))</f>
        <v>40</v>
      </c>
      <c r="Y2213" s="6">
        <f>Tabella1[[#This Row],[TOT. MINUTI]]-Tabella1[[#This Row],[FERMO MACCHINA]]</f>
        <v>40</v>
      </c>
      <c r="Z2213" s="6">
        <f>ROUNDDOWN(Tabella1[[#This Row],[DIFFERENZA EFFETTIVA - SCARTI]]/Tabella1[[#This Row],[TEMPO EFFETTIVO]]*60,0)</f>
        <v>1050</v>
      </c>
    </row>
    <row r="2214" spans="1:26" x14ac:dyDescent="0.25">
      <c r="A2214" s="1">
        <v>44886</v>
      </c>
      <c r="B2214">
        <v>31</v>
      </c>
      <c r="C2214" s="6" t="str">
        <f>VLOOKUP(Tabella1[[#This Row],[COD. OPERATORE]],Tabella3[],2,FALSE)</f>
        <v>MARISTELLA</v>
      </c>
      <c r="D2214" t="s">
        <v>16</v>
      </c>
      <c r="E2214" t="s">
        <v>26</v>
      </c>
      <c r="F2214">
        <v>8</v>
      </c>
      <c r="G2214" s="6" t="str">
        <f>VLOOKUP(Tabella1[[#This Row],[COD. MACCHINA]],Tabella35[],2,FALSE)</f>
        <v>MONTAGGIO RUOTE</v>
      </c>
      <c r="H2214">
        <v>0</v>
      </c>
      <c r="I2214">
        <v>1500</v>
      </c>
      <c r="J2214" s="6">
        <f>Tabella1[[#This Row],[ASS. FINALI]]-Tabella1[[#This Row],[ASS.INIZIALI]]</f>
        <v>1500</v>
      </c>
      <c r="K2214" t="s">
        <v>20</v>
      </c>
      <c r="M2214" s="6">
        <f>ROUNDDOWN(IF(Tabella1[[#This Row],[DOPPIO OPERATORE '[SI/NO']]]="SI",Tabella1[[#This Row],[DIFFERENZA]]/2,Tabella1[[#This Row],[DIFFERENZA]]),0)</f>
        <v>1500</v>
      </c>
      <c r="O2214" s="6">
        <f>Tabella1[[#This Row],[DIFFERENZA EFFETTIVA SE DOPPIO OPERATORE]]-Tabella1[[#This Row],[SCARTI]]</f>
        <v>1500</v>
      </c>
      <c r="P2214" s="4">
        <v>0.34027777777777773</v>
      </c>
      <c r="Q2214" s="4">
        <v>0.5</v>
      </c>
      <c r="R2214" s="5">
        <f>Tabella1[[#This Row],[ORA FINE MATTINA]]-Tabella1[[#This Row],[ORA INIZIO MATTINA]]</f>
        <v>0.15972222222222227</v>
      </c>
      <c r="S2214" s="4">
        <v>0.54166666666666663</v>
      </c>
      <c r="T2214" s="4">
        <v>0.56944444444444442</v>
      </c>
      <c r="U2214" s="5">
        <f>Tabella1[[#This Row],[ORA FINE POMERIGGIO]]-Tabella1[[#This Row],[ORA INIZIO POMERIGGIO]]</f>
        <v>2.777777777777779E-2</v>
      </c>
      <c r="V2214" s="5">
        <f>Tabella1[[#This Row],[TOT. TEMPO POMERIGGIO]]+Tabella1[[#This Row],[TOT. TEMPO MATTINA]]</f>
        <v>0.18750000000000006</v>
      </c>
      <c r="W2214" s="7">
        <f>((HOUR(Tabella1[[#This Row],[TOT. ORE]])*60)+MINUTE(Tabella1[[#This Row],[TOT. ORE]]))</f>
        <v>270</v>
      </c>
      <c r="Y2214" s="6">
        <f>Tabella1[[#This Row],[TOT. MINUTI]]-Tabella1[[#This Row],[FERMO MACCHINA]]</f>
        <v>270</v>
      </c>
      <c r="Z2214" s="6">
        <f>ROUNDDOWN(Tabella1[[#This Row],[DIFFERENZA EFFETTIVA - SCARTI]]/Tabella1[[#This Row],[TEMPO EFFETTIVO]]*60,0)</f>
        <v>333</v>
      </c>
    </row>
    <row r="2215" spans="1:26" x14ac:dyDescent="0.25">
      <c r="A2215" s="1">
        <v>44886</v>
      </c>
      <c r="B2215">
        <v>31</v>
      </c>
      <c r="C2215" s="6" t="str">
        <f>VLOOKUP(Tabella1[[#This Row],[COD. OPERATORE]],Tabella3[],2,FALSE)</f>
        <v>MARISTELLA</v>
      </c>
      <c r="D2215" t="s">
        <v>56</v>
      </c>
      <c r="E2215" t="s">
        <v>471</v>
      </c>
      <c r="F2215" t="s">
        <v>64</v>
      </c>
      <c r="G2215" s="6" t="str">
        <f>VLOOKUP(Tabella1[[#This Row],[COD. MACCHINA]],Tabella35[],2,FALSE)</f>
        <v>MANUALE</v>
      </c>
      <c r="H2215">
        <v>0</v>
      </c>
      <c r="I2215">
        <v>610</v>
      </c>
      <c r="J2215" s="6">
        <f>Tabella1[[#This Row],[ASS. FINALI]]-Tabella1[[#This Row],[ASS.INIZIALI]]</f>
        <v>610</v>
      </c>
      <c r="K2215" t="s">
        <v>20</v>
      </c>
      <c r="M2215" s="6">
        <f>ROUNDDOWN(IF(Tabella1[[#This Row],[DOPPIO OPERATORE '[SI/NO']]]="SI",Tabella1[[#This Row],[DIFFERENZA]]/2,Tabella1[[#This Row],[DIFFERENZA]]),0)</f>
        <v>610</v>
      </c>
      <c r="O2215" s="6">
        <f>Tabella1[[#This Row],[DIFFERENZA EFFETTIVA SE DOPPIO OPERATORE]]-Tabella1[[#This Row],[SCARTI]]</f>
        <v>610</v>
      </c>
      <c r="P2215" s="4">
        <v>0.56944444444444442</v>
      </c>
      <c r="Q2215" s="4">
        <v>0.72916666666666663</v>
      </c>
      <c r="R2215" s="5">
        <f>Tabella1[[#This Row],[ORA FINE MATTINA]]-Tabella1[[#This Row],[ORA INIZIO MATTINA]]</f>
        <v>0.15972222222222221</v>
      </c>
      <c r="S2215" s="4"/>
      <c r="T2215" s="4"/>
      <c r="U2215" s="5">
        <f>Tabella1[[#This Row],[ORA FINE POMERIGGIO]]-Tabella1[[#This Row],[ORA INIZIO POMERIGGIO]]</f>
        <v>0</v>
      </c>
      <c r="V2215" s="5">
        <f>Tabella1[[#This Row],[TOT. TEMPO POMERIGGIO]]+Tabella1[[#This Row],[TOT. TEMPO MATTINA]]</f>
        <v>0.15972222222222221</v>
      </c>
      <c r="W2215" s="7">
        <f>((HOUR(Tabella1[[#This Row],[TOT. ORE]])*60)+MINUTE(Tabella1[[#This Row],[TOT. ORE]]))</f>
        <v>230</v>
      </c>
      <c r="Y2215" s="6">
        <f>Tabella1[[#This Row],[TOT. MINUTI]]-Tabella1[[#This Row],[FERMO MACCHINA]]</f>
        <v>230</v>
      </c>
      <c r="Z2215" s="6">
        <f>ROUNDDOWN(Tabella1[[#This Row],[DIFFERENZA EFFETTIVA - SCARTI]]/Tabella1[[#This Row],[TEMPO EFFETTIVO]]*60,0)</f>
        <v>159</v>
      </c>
    </row>
    <row r="2216" spans="1:26" x14ac:dyDescent="0.25">
      <c r="A2216" s="1">
        <v>44887</v>
      </c>
      <c r="B2216">
        <v>31</v>
      </c>
      <c r="C2216" s="6" t="str">
        <f>VLOOKUP(Tabella1[[#This Row],[COD. OPERATORE]],Tabella3[],2,FALSE)</f>
        <v>MARISTELLA</v>
      </c>
      <c r="D2216" t="s">
        <v>16</v>
      </c>
      <c r="E2216" t="s">
        <v>26</v>
      </c>
      <c r="F2216">
        <v>6</v>
      </c>
      <c r="G2216" s="6" t="str">
        <f>VLOOKUP(Tabella1[[#This Row],[COD. MACCHINA]],Tabella35[],2,FALSE)</f>
        <v>MSA matr.4319</v>
      </c>
      <c r="H2216">
        <v>667103</v>
      </c>
      <c r="I2216">
        <v>667611</v>
      </c>
      <c r="J2216" s="6">
        <f>Tabella1[[#This Row],[ASS. FINALI]]-Tabella1[[#This Row],[ASS.INIZIALI]]</f>
        <v>508</v>
      </c>
      <c r="K2216" t="s">
        <v>20</v>
      </c>
      <c r="M2216" s="6">
        <f>ROUNDDOWN(IF(Tabella1[[#This Row],[DOPPIO OPERATORE '[SI/NO']]]="SI",Tabella1[[#This Row],[DIFFERENZA]]/2,Tabella1[[#This Row],[DIFFERENZA]]),0)</f>
        <v>508</v>
      </c>
      <c r="O2216" s="6">
        <f>Tabella1[[#This Row],[DIFFERENZA EFFETTIVA SE DOPPIO OPERATORE]]-Tabella1[[#This Row],[SCARTI]]</f>
        <v>508</v>
      </c>
      <c r="P2216" s="4">
        <v>0.3125</v>
      </c>
      <c r="Q2216" s="4">
        <v>0.40277777777777773</v>
      </c>
      <c r="R2216" s="5">
        <f>Tabella1[[#This Row],[ORA FINE MATTINA]]-Tabella1[[#This Row],[ORA INIZIO MATTINA]]</f>
        <v>9.0277777777777735E-2</v>
      </c>
      <c r="S2216" s="4"/>
      <c r="T2216" s="4"/>
      <c r="U2216" s="5">
        <f>Tabella1[[#This Row],[ORA FINE POMERIGGIO]]-Tabella1[[#This Row],[ORA INIZIO POMERIGGIO]]</f>
        <v>0</v>
      </c>
      <c r="V2216" s="5">
        <f>Tabella1[[#This Row],[TOT. TEMPO POMERIGGIO]]+Tabella1[[#This Row],[TOT. TEMPO MATTINA]]</f>
        <v>9.0277777777777735E-2</v>
      </c>
      <c r="W2216" s="7">
        <f>((HOUR(Tabella1[[#This Row],[TOT. ORE]])*60)+MINUTE(Tabella1[[#This Row],[TOT. ORE]]))</f>
        <v>130</v>
      </c>
      <c r="Y2216" s="6">
        <f>Tabella1[[#This Row],[TOT. MINUTI]]-Tabella1[[#This Row],[FERMO MACCHINA]]</f>
        <v>130</v>
      </c>
      <c r="Z2216" s="6">
        <f>ROUNDDOWN(Tabella1[[#This Row],[DIFFERENZA EFFETTIVA - SCARTI]]/Tabella1[[#This Row],[TEMPO EFFETTIVO]]*60,0)</f>
        <v>234</v>
      </c>
    </row>
    <row r="2217" spans="1:26" x14ac:dyDescent="0.25">
      <c r="A2217" s="1">
        <v>44887</v>
      </c>
      <c r="B2217">
        <v>31</v>
      </c>
      <c r="C2217" s="6" t="str">
        <f>VLOOKUP(Tabella1[[#This Row],[COD. OPERATORE]],Tabella3[],2,FALSE)</f>
        <v>MARISTELLA</v>
      </c>
      <c r="D2217" t="s">
        <v>16</v>
      </c>
      <c r="E2217" t="s">
        <v>62</v>
      </c>
      <c r="F2217">
        <v>9</v>
      </c>
      <c r="G2217" s="6" t="str">
        <f>VLOOKUP(Tabella1[[#This Row],[COD. MACCHINA]],Tabella35[],2,FALSE)</f>
        <v>MONTAGGIO ANELLINI</v>
      </c>
      <c r="H2217">
        <v>0</v>
      </c>
      <c r="I2217">
        <v>600</v>
      </c>
      <c r="J2217" s="6">
        <f>Tabella1[[#This Row],[ASS. FINALI]]-Tabella1[[#This Row],[ASS.INIZIALI]]</f>
        <v>600</v>
      </c>
      <c r="K2217" t="s">
        <v>20</v>
      </c>
      <c r="M2217" s="6">
        <f>ROUNDDOWN(IF(Tabella1[[#This Row],[DOPPIO OPERATORE '[SI/NO']]]="SI",Tabella1[[#This Row],[DIFFERENZA]]/2,Tabella1[[#This Row],[DIFFERENZA]]),0)</f>
        <v>600</v>
      </c>
      <c r="O2217" s="6">
        <f>Tabella1[[#This Row],[DIFFERENZA EFFETTIVA SE DOPPIO OPERATORE]]-Tabella1[[#This Row],[SCARTI]]</f>
        <v>600</v>
      </c>
      <c r="P2217" s="4">
        <v>0.40277777777777773</v>
      </c>
      <c r="Q2217" s="4">
        <v>0.43055555555555558</v>
      </c>
      <c r="R2217" s="5">
        <f>Tabella1[[#This Row],[ORA FINE MATTINA]]-Tabella1[[#This Row],[ORA INIZIO MATTINA]]</f>
        <v>2.7777777777777846E-2</v>
      </c>
      <c r="S2217" s="4"/>
      <c r="T2217" s="4"/>
      <c r="U2217" s="5">
        <f>Tabella1[[#This Row],[ORA FINE POMERIGGIO]]-Tabella1[[#This Row],[ORA INIZIO POMERIGGIO]]</f>
        <v>0</v>
      </c>
      <c r="V2217" s="5">
        <f>Tabella1[[#This Row],[TOT. TEMPO POMERIGGIO]]+Tabella1[[#This Row],[TOT. TEMPO MATTINA]]</f>
        <v>2.7777777777777846E-2</v>
      </c>
      <c r="W2217" s="7">
        <f>((HOUR(Tabella1[[#This Row],[TOT. ORE]])*60)+MINUTE(Tabella1[[#This Row],[TOT. ORE]]))</f>
        <v>40</v>
      </c>
      <c r="Y2217" s="6">
        <f>Tabella1[[#This Row],[TOT. MINUTI]]-Tabella1[[#This Row],[FERMO MACCHINA]]</f>
        <v>40</v>
      </c>
      <c r="Z2217" s="6">
        <f>ROUNDDOWN(Tabella1[[#This Row],[DIFFERENZA EFFETTIVA - SCARTI]]/Tabella1[[#This Row],[TEMPO EFFETTIVO]]*60,0)</f>
        <v>900</v>
      </c>
    </row>
    <row r="2218" spans="1:26" x14ac:dyDescent="0.25">
      <c r="A2218" s="1">
        <v>44888</v>
      </c>
      <c r="B2218">
        <v>31</v>
      </c>
      <c r="C2218" s="6" t="str">
        <f>VLOOKUP(Tabella1[[#This Row],[COD. OPERATORE]],Tabella3[],2,FALSE)</f>
        <v>MARISTELLA</v>
      </c>
      <c r="D2218" t="s">
        <v>16</v>
      </c>
      <c r="E2218" t="s">
        <v>26</v>
      </c>
      <c r="F2218">
        <v>8</v>
      </c>
      <c r="G2218" s="6" t="str">
        <f>VLOOKUP(Tabella1[[#This Row],[COD. MACCHINA]],Tabella35[],2,FALSE)</f>
        <v>MONTAGGIO RUOTE</v>
      </c>
      <c r="H2218">
        <v>0</v>
      </c>
      <c r="I2218">
        <v>1500</v>
      </c>
      <c r="J2218" s="6">
        <f>Tabella1[[#This Row],[ASS. FINALI]]-Tabella1[[#This Row],[ASS.INIZIALI]]</f>
        <v>1500</v>
      </c>
      <c r="K2218" t="s">
        <v>20</v>
      </c>
      <c r="M2218" s="6">
        <f>ROUNDDOWN(IF(Tabella1[[#This Row],[DOPPIO OPERATORE '[SI/NO']]]="SI",Tabella1[[#This Row],[DIFFERENZA]]/2,Tabella1[[#This Row],[DIFFERENZA]]),0)</f>
        <v>1500</v>
      </c>
      <c r="O2218" s="6">
        <f>Tabella1[[#This Row],[DIFFERENZA EFFETTIVA SE DOPPIO OPERATORE]]-Tabella1[[#This Row],[SCARTI]]</f>
        <v>1500</v>
      </c>
      <c r="P2218" s="4">
        <v>0.3125</v>
      </c>
      <c r="Q2218" s="4">
        <v>0.47222222222222227</v>
      </c>
      <c r="R2218" s="5">
        <f>Tabella1[[#This Row],[ORA FINE MATTINA]]-Tabella1[[#This Row],[ORA INIZIO MATTINA]]</f>
        <v>0.15972222222222227</v>
      </c>
      <c r="S2218" s="4"/>
      <c r="T2218" s="4"/>
      <c r="U2218" s="5">
        <f>Tabella1[[#This Row],[ORA FINE POMERIGGIO]]-Tabella1[[#This Row],[ORA INIZIO POMERIGGIO]]</f>
        <v>0</v>
      </c>
      <c r="V2218" s="5">
        <f>Tabella1[[#This Row],[TOT. TEMPO POMERIGGIO]]+Tabella1[[#This Row],[TOT. TEMPO MATTINA]]</f>
        <v>0.15972222222222227</v>
      </c>
      <c r="W2218" s="7">
        <f>((HOUR(Tabella1[[#This Row],[TOT. ORE]])*60)+MINUTE(Tabella1[[#This Row],[TOT. ORE]]))</f>
        <v>230</v>
      </c>
      <c r="Y2218" s="6">
        <f>Tabella1[[#This Row],[TOT. MINUTI]]-Tabella1[[#This Row],[FERMO MACCHINA]]</f>
        <v>230</v>
      </c>
      <c r="Z2218" s="6">
        <f>ROUNDDOWN(Tabella1[[#This Row],[DIFFERENZA EFFETTIVA - SCARTI]]/Tabella1[[#This Row],[TEMPO EFFETTIVO]]*60,0)</f>
        <v>391</v>
      </c>
    </row>
    <row r="2219" spans="1:26" x14ac:dyDescent="0.25">
      <c r="A2219" s="1">
        <v>44888</v>
      </c>
      <c r="B2219">
        <v>31</v>
      </c>
      <c r="C2219" s="6" t="str">
        <f>VLOOKUP(Tabella1[[#This Row],[COD. OPERATORE]],Tabella3[],2,FALSE)</f>
        <v>MARISTELLA</v>
      </c>
      <c r="D2219" t="s">
        <v>16</v>
      </c>
      <c r="E2219" t="s">
        <v>26</v>
      </c>
      <c r="F2219">
        <v>9</v>
      </c>
      <c r="G2219" s="6" t="str">
        <f>VLOOKUP(Tabella1[[#This Row],[COD. MACCHINA]],Tabella35[],2,FALSE)</f>
        <v>MONTAGGIO ANELLINI</v>
      </c>
      <c r="H2219">
        <v>667921</v>
      </c>
      <c r="I2219">
        <v>668770</v>
      </c>
      <c r="J2219" s="6">
        <f>Tabella1[[#This Row],[ASS. FINALI]]-Tabella1[[#This Row],[ASS.INIZIALI]]</f>
        <v>849</v>
      </c>
      <c r="K2219" t="s">
        <v>20</v>
      </c>
      <c r="M2219" s="6">
        <f>ROUNDDOWN(IF(Tabella1[[#This Row],[DOPPIO OPERATORE '[SI/NO']]]="SI",Tabella1[[#This Row],[DIFFERENZA]]/2,Tabella1[[#This Row],[DIFFERENZA]]),0)</f>
        <v>849</v>
      </c>
      <c r="O2219" s="6">
        <f>Tabella1[[#This Row],[DIFFERENZA EFFETTIVA SE DOPPIO OPERATORE]]-Tabella1[[#This Row],[SCARTI]]</f>
        <v>849</v>
      </c>
      <c r="P2219" s="4">
        <v>0.47222222222222227</v>
      </c>
      <c r="Q2219" s="4">
        <v>0.5</v>
      </c>
      <c r="R2219" s="5">
        <f>Tabella1[[#This Row],[ORA FINE MATTINA]]-Tabella1[[#This Row],[ORA INIZIO MATTINA]]</f>
        <v>2.7777777777777735E-2</v>
      </c>
      <c r="S2219" s="4">
        <v>0.54166666666666663</v>
      </c>
      <c r="T2219" s="4">
        <v>0.6875</v>
      </c>
      <c r="U2219" s="5">
        <f>Tabella1[[#This Row],[ORA FINE POMERIGGIO]]-Tabella1[[#This Row],[ORA INIZIO POMERIGGIO]]</f>
        <v>0.14583333333333337</v>
      </c>
      <c r="V2219" s="5">
        <f>Tabella1[[#This Row],[TOT. TEMPO POMERIGGIO]]+Tabella1[[#This Row],[TOT. TEMPO MATTINA]]</f>
        <v>0.1736111111111111</v>
      </c>
      <c r="W2219" s="7">
        <f>((HOUR(Tabella1[[#This Row],[TOT. ORE]])*60)+MINUTE(Tabella1[[#This Row],[TOT. ORE]]))</f>
        <v>250</v>
      </c>
      <c r="Y2219" s="6">
        <f>Tabella1[[#This Row],[TOT. MINUTI]]-Tabella1[[#This Row],[FERMO MACCHINA]]</f>
        <v>250</v>
      </c>
      <c r="Z2219" s="6">
        <f>ROUNDDOWN(Tabella1[[#This Row],[DIFFERENZA EFFETTIVA - SCARTI]]/Tabella1[[#This Row],[TEMPO EFFETTIVO]]*60,0)</f>
        <v>203</v>
      </c>
    </row>
    <row r="2220" spans="1:26" x14ac:dyDescent="0.25">
      <c r="A2220" s="1">
        <v>44886</v>
      </c>
      <c r="B2220">
        <v>33</v>
      </c>
      <c r="C2220" s="6" t="str">
        <f>VLOOKUP(Tabella1[[#This Row],[COD. OPERATORE]],Tabella3[],2,FALSE)</f>
        <v>KETTY</v>
      </c>
      <c r="D2220" t="s">
        <v>56</v>
      </c>
      <c r="E2220" t="s">
        <v>324</v>
      </c>
      <c r="F2220" t="s">
        <v>64</v>
      </c>
      <c r="G2220" s="6" t="str">
        <f>VLOOKUP(Tabella1[[#This Row],[COD. MACCHINA]],Tabella35[],2,FALSE)</f>
        <v>MANUALE</v>
      </c>
      <c r="H2220">
        <v>0</v>
      </c>
      <c r="I2220">
        <v>200</v>
      </c>
      <c r="J2220" s="6">
        <f>Tabella1[[#This Row],[ASS. FINALI]]-Tabella1[[#This Row],[ASS.INIZIALI]]</f>
        <v>200</v>
      </c>
      <c r="K2220" t="s">
        <v>20</v>
      </c>
      <c r="M2220" s="6">
        <f>ROUNDDOWN(IF(Tabella1[[#This Row],[DOPPIO OPERATORE '[SI/NO']]]="SI",Tabella1[[#This Row],[DIFFERENZA]]/2,Tabella1[[#This Row],[DIFFERENZA]]),0)</f>
        <v>200</v>
      </c>
      <c r="O2220" s="6">
        <f>Tabella1[[#This Row],[DIFFERENZA EFFETTIVA SE DOPPIO OPERATORE]]-Tabella1[[#This Row],[SCARTI]]</f>
        <v>200</v>
      </c>
      <c r="P2220" s="4">
        <v>0.39583333333333331</v>
      </c>
      <c r="Q2220" s="4">
        <v>0.5</v>
      </c>
      <c r="R2220" s="5">
        <f>Tabella1[[#This Row],[ORA FINE MATTINA]]-Tabella1[[#This Row],[ORA INIZIO MATTINA]]</f>
        <v>0.10416666666666669</v>
      </c>
      <c r="S2220" s="4"/>
      <c r="T2220" s="4"/>
      <c r="U2220" s="5">
        <f>Tabella1[[#This Row],[ORA FINE POMERIGGIO]]-Tabella1[[#This Row],[ORA INIZIO POMERIGGIO]]</f>
        <v>0</v>
      </c>
      <c r="V2220" s="5">
        <f>Tabella1[[#This Row],[TOT. TEMPO POMERIGGIO]]+Tabella1[[#This Row],[TOT. TEMPO MATTINA]]</f>
        <v>0.10416666666666669</v>
      </c>
      <c r="W2220" s="7">
        <f>((HOUR(Tabella1[[#This Row],[TOT. ORE]])*60)+MINUTE(Tabella1[[#This Row],[TOT. ORE]]))</f>
        <v>150</v>
      </c>
      <c r="Y2220" s="6">
        <f>Tabella1[[#This Row],[TOT. MINUTI]]-Tabella1[[#This Row],[FERMO MACCHINA]]</f>
        <v>150</v>
      </c>
      <c r="Z2220" s="6">
        <f>ROUNDDOWN(Tabella1[[#This Row],[DIFFERENZA EFFETTIVA - SCARTI]]/Tabella1[[#This Row],[TEMPO EFFETTIVO]]*60,0)</f>
        <v>80</v>
      </c>
    </row>
    <row r="2221" spans="1:26" x14ac:dyDescent="0.25">
      <c r="A2221" s="1">
        <v>44886</v>
      </c>
      <c r="B2221">
        <v>33</v>
      </c>
      <c r="C2221" s="6" t="str">
        <f>VLOOKUP(Tabella1[[#This Row],[COD. OPERATORE]],Tabella3[],2,FALSE)</f>
        <v>KETTY</v>
      </c>
      <c r="D2221" t="s">
        <v>56</v>
      </c>
      <c r="E2221" t="s">
        <v>616</v>
      </c>
      <c r="F2221" t="s">
        <v>64</v>
      </c>
      <c r="G2221" s="6" t="str">
        <f>VLOOKUP(Tabella1[[#This Row],[COD. MACCHINA]],Tabella35[],2,FALSE)</f>
        <v>MANUALE</v>
      </c>
      <c r="H2221">
        <v>0</v>
      </c>
      <c r="I2221">
        <v>300</v>
      </c>
      <c r="J2221" s="6">
        <f>Tabella1[[#This Row],[ASS. FINALI]]-Tabella1[[#This Row],[ASS.INIZIALI]]</f>
        <v>300</v>
      </c>
      <c r="K2221" t="s">
        <v>20</v>
      </c>
      <c r="M2221" s="6">
        <f>ROUNDDOWN(IF(Tabella1[[#This Row],[DOPPIO OPERATORE '[SI/NO']]]="SI",Tabella1[[#This Row],[DIFFERENZA]]/2,Tabella1[[#This Row],[DIFFERENZA]]),0)</f>
        <v>300</v>
      </c>
      <c r="O2221" s="6">
        <f>Tabella1[[#This Row],[DIFFERENZA EFFETTIVA SE DOPPIO OPERATORE]]-Tabella1[[#This Row],[SCARTI]]</f>
        <v>300</v>
      </c>
      <c r="P2221" s="4">
        <v>0.54166666666666663</v>
      </c>
      <c r="Q2221" s="4">
        <v>0.63541666666666663</v>
      </c>
      <c r="R2221" s="5">
        <f>Tabella1[[#This Row],[ORA FINE MATTINA]]-Tabella1[[#This Row],[ORA INIZIO MATTINA]]</f>
        <v>9.375E-2</v>
      </c>
      <c r="S2221" s="4"/>
      <c r="T2221" s="4"/>
      <c r="U2221" s="5">
        <f>Tabella1[[#This Row],[ORA FINE POMERIGGIO]]-Tabella1[[#This Row],[ORA INIZIO POMERIGGIO]]</f>
        <v>0</v>
      </c>
      <c r="V2221" s="5">
        <f>Tabella1[[#This Row],[TOT. TEMPO POMERIGGIO]]+Tabella1[[#This Row],[TOT. TEMPO MATTINA]]</f>
        <v>9.375E-2</v>
      </c>
      <c r="W2221" s="7">
        <f>((HOUR(Tabella1[[#This Row],[TOT. ORE]])*60)+MINUTE(Tabella1[[#This Row],[TOT. ORE]]))</f>
        <v>135</v>
      </c>
      <c r="Y2221" s="6">
        <f>Tabella1[[#This Row],[TOT. MINUTI]]-Tabella1[[#This Row],[FERMO MACCHINA]]</f>
        <v>135</v>
      </c>
      <c r="Z2221" s="6">
        <f>ROUNDDOWN(Tabella1[[#This Row],[DIFFERENZA EFFETTIVA - SCARTI]]/Tabella1[[#This Row],[TEMPO EFFETTIVO]]*60,0)</f>
        <v>133</v>
      </c>
    </row>
    <row r="2222" spans="1:26" x14ac:dyDescent="0.25">
      <c r="A2222" s="1">
        <v>44886</v>
      </c>
      <c r="B2222">
        <v>33</v>
      </c>
      <c r="C2222" s="6" t="str">
        <f>VLOOKUP(Tabella1[[#This Row],[COD. OPERATORE]],Tabella3[],2,FALSE)</f>
        <v>KETTY</v>
      </c>
      <c r="D2222" t="s">
        <v>16</v>
      </c>
      <c r="E2222" t="s">
        <v>617</v>
      </c>
      <c r="F2222" t="s">
        <v>64</v>
      </c>
      <c r="G2222" s="6" t="str">
        <f>VLOOKUP(Tabella1[[#This Row],[COD. MACCHINA]],Tabella35[],2,FALSE)</f>
        <v>MANUALE</v>
      </c>
      <c r="H2222">
        <v>0</v>
      </c>
      <c r="I2222">
        <v>1500</v>
      </c>
      <c r="J2222" s="6">
        <f>Tabella1[[#This Row],[ASS. FINALI]]-Tabella1[[#This Row],[ASS.INIZIALI]]</f>
        <v>1500</v>
      </c>
      <c r="K2222" t="s">
        <v>20</v>
      </c>
      <c r="M2222" s="6">
        <f>ROUNDDOWN(IF(Tabella1[[#This Row],[DOPPIO OPERATORE '[SI/NO']]]="SI",Tabella1[[#This Row],[DIFFERENZA]]/2,Tabella1[[#This Row],[DIFFERENZA]]),0)</f>
        <v>1500</v>
      </c>
      <c r="O2222" s="6">
        <f>Tabella1[[#This Row],[DIFFERENZA EFFETTIVA SE DOPPIO OPERATORE]]-Tabella1[[#This Row],[SCARTI]]</f>
        <v>1500</v>
      </c>
      <c r="P2222" s="4">
        <v>0.63541666666666663</v>
      </c>
      <c r="Q2222" s="4">
        <v>0.72916666666666663</v>
      </c>
      <c r="R2222" s="5">
        <f>Tabella1[[#This Row],[ORA FINE MATTINA]]-Tabella1[[#This Row],[ORA INIZIO MATTINA]]</f>
        <v>9.375E-2</v>
      </c>
      <c r="S2222" s="4"/>
      <c r="T2222" s="4"/>
      <c r="U2222" s="5">
        <f>Tabella1[[#This Row],[ORA FINE POMERIGGIO]]-Tabella1[[#This Row],[ORA INIZIO POMERIGGIO]]</f>
        <v>0</v>
      </c>
      <c r="V2222" s="5">
        <f>Tabella1[[#This Row],[TOT. TEMPO POMERIGGIO]]+Tabella1[[#This Row],[TOT. TEMPO MATTINA]]</f>
        <v>9.375E-2</v>
      </c>
      <c r="W2222" s="7">
        <f>((HOUR(Tabella1[[#This Row],[TOT. ORE]])*60)+MINUTE(Tabella1[[#This Row],[TOT. ORE]]))</f>
        <v>135</v>
      </c>
      <c r="Y2222" s="6">
        <f>Tabella1[[#This Row],[TOT. MINUTI]]-Tabella1[[#This Row],[FERMO MACCHINA]]</f>
        <v>135</v>
      </c>
      <c r="Z2222" s="6">
        <f>ROUNDDOWN(Tabella1[[#This Row],[DIFFERENZA EFFETTIVA - SCARTI]]/Tabella1[[#This Row],[TEMPO EFFETTIVO]]*60,0)</f>
        <v>666</v>
      </c>
    </row>
    <row r="2223" spans="1:26" x14ac:dyDescent="0.25">
      <c r="A2223" s="1">
        <v>44887</v>
      </c>
      <c r="B2223">
        <v>33</v>
      </c>
      <c r="C2223" s="6" t="str">
        <f>VLOOKUP(Tabella1[[#This Row],[COD. OPERATORE]],Tabella3[],2,FALSE)</f>
        <v>KETTY</v>
      </c>
      <c r="D2223" t="s">
        <v>56</v>
      </c>
      <c r="E2223" t="s">
        <v>498</v>
      </c>
      <c r="F2223">
        <v>12</v>
      </c>
      <c r="G2223" s="6" t="str">
        <f>VLOOKUP(Tabella1[[#This Row],[COD. MACCHINA]],Tabella35[],2,FALSE)</f>
        <v>FRESA matr.550/6</v>
      </c>
      <c r="H2223">
        <v>1500</v>
      </c>
      <c r="I2223">
        <v>4500</v>
      </c>
      <c r="J2223" s="6">
        <f>Tabella1[[#This Row],[ASS. FINALI]]-Tabella1[[#This Row],[ASS.INIZIALI]]</f>
        <v>3000</v>
      </c>
      <c r="K2223" t="s">
        <v>20</v>
      </c>
      <c r="M2223" s="6">
        <f>ROUNDDOWN(IF(Tabella1[[#This Row],[DOPPIO OPERATORE '[SI/NO']]]="SI",Tabella1[[#This Row],[DIFFERENZA]]/2,Tabella1[[#This Row],[DIFFERENZA]]),0)</f>
        <v>3000</v>
      </c>
      <c r="O2223" s="6">
        <f>Tabella1[[#This Row],[DIFFERENZA EFFETTIVA SE DOPPIO OPERATORE]]-Tabella1[[#This Row],[SCARTI]]</f>
        <v>3000</v>
      </c>
      <c r="P2223" s="4">
        <v>0.3125</v>
      </c>
      <c r="Q2223" s="4">
        <v>0.47916666666666669</v>
      </c>
      <c r="R2223" s="5">
        <f>Tabella1[[#This Row],[ORA FINE MATTINA]]-Tabella1[[#This Row],[ORA INIZIO MATTINA]]</f>
        <v>0.16666666666666669</v>
      </c>
      <c r="S2223" s="4"/>
      <c r="T2223" s="4"/>
      <c r="U2223" s="5">
        <f>Tabella1[[#This Row],[ORA FINE POMERIGGIO]]-Tabella1[[#This Row],[ORA INIZIO POMERIGGIO]]</f>
        <v>0</v>
      </c>
      <c r="V2223" s="5">
        <f>Tabella1[[#This Row],[TOT. TEMPO POMERIGGIO]]+Tabella1[[#This Row],[TOT. TEMPO MATTINA]]</f>
        <v>0.16666666666666669</v>
      </c>
      <c r="W2223" s="7">
        <f>((HOUR(Tabella1[[#This Row],[TOT. ORE]])*60)+MINUTE(Tabella1[[#This Row],[TOT. ORE]]))</f>
        <v>240</v>
      </c>
      <c r="Y2223" s="6">
        <f>Tabella1[[#This Row],[TOT. MINUTI]]-Tabella1[[#This Row],[FERMO MACCHINA]]</f>
        <v>240</v>
      </c>
      <c r="Z2223" s="6">
        <f>ROUNDDOWN(Tabella1[[#This Row],[DIFFERENZA EFFETTIVA - SCARTI]]/Tabella1[[#This Row],[TEMPO EFFETTIVO]]*60,0)</f>
        <v>750</v>
      </c>
    </row>
    <row r="2224" spans="1:26" x14ac:dyDescent="0.25">
      <c r="A2224" s="1">
        <v>44887</v>
      </c>
      <c r="B2224">
        <v>33</v>
      </c>
      <c r="C2224" s="6" t="str">
        <f>VLOOKUP(Tabella1[[#This Row],[COD. OPERATORE]],Tabella3[],2,FALSE)</f>
        <v>KETTY</v>
      </c>
      <c r="D2224" t="s">
        <v>16</v>
      </c>
      <c r="E2224" t="s">
        <v>26</v>
      </c>
      <c r="F2224">
        <v>6</v>
      </c>
      <c r="G2224" s="6" t="str">
        <f>VLOOKUP(Tabella1[[#This Row],[COD. MACCHINA]],Tabella35[],2,FALSE)</f>
        <v>MSA matr.4319</v>
      </c>
      <c r="H2224">
        <v>667611</v>
      </c>
      <c r="I2224">
        <v>667764</v>
      </c>
      <c r="J2224" s="6">
        <f>Tabella1[[#This Row],[ASS. FINALI]]-Tabella1[[#This Row],[ASS.INIZIALI]]</f>
        <v>153</v>
      </c>
      <c r="K2224" t="s">
        <v>20</v>
      </c>
      <c r="M2224" s="6">
        <f>ROUNDDOWN(IF(Tabella1[[#This Row],[DOPPIO OPERATORE '[SI/NO']]]="SI",Tabella1[[#This Row],[DIFFERENZA]]/2,Tabella1[[#This Row],[DIFFERENZA]]),0)</f>
        <v>153</v>
      </c>
      <c r="O2224" s="6">
        <f>Tabella1[[#This Row],[DIFFERENZA EFFETTIVA SE DOPPIO OPERATORE]]-Tabella1[[#This Row],[SCARTI]]</f>
        <v>153</v>
      </c>
      <c r="P2224" s="4">
        <v>0.47916666666666669</v>
      </c>
      <c r="Q2224" s="4">
        <v>0.5</v>
      </c>
      <c r="R2224" s="5">
        <f>Tabella1[[#This Row],[ORA FINE MATTINA]]-Tabella1[[#This Row],[ORA INIZIO MATTINA]]</f>
        <v>2.0833333333333315E-2</v>
      </c>
      <c r="S2224" s="4">
        <v>0.54166666666666663</v>
      </c>
      <c r="T2224" s="4">
        <v>0.57291666666666663</v>
      </c>
      <c r="U2224" s="5">
        <f>Tabella1[[#This Row],[ORA FINE POMERIGGIO]]-Tabella1[[#This Row],[ORA INIZIO POMERIGGIO]]</f>
        <v>3.125E-2</v>
      </c>
      <c r="V2224" s="5">
        <f>Tabella1[[#This Row],[TOT. TEMPO POMERIGGIO]]+Tabella1[[#This Row],[TOT. TEMPO MATTINA]]</f>
        <v>5.2083333333333315E-2</v>
      </c>
      <c r="W2224" s="7">
        <f>((HOUR(Tabella1[[#This Row],[TOT. ORE]])*60)+MINUTE(Tabella1[[#This Row],[TOT. ORE]]))</f>
        <v>75</v>
      </c>
      <c r="Y2224" s="6">
        <f>Tabella1[[#This Row],[TOT. MINUTI]]-Tabella1[[#This Row],[FERMO MACCHINA]]</f>
        <v>75</v>
      </c>
      <c r="Z2224" s="6">
        <f>ROUNDDOWN(Tabella1[[#This Row],[DIFFERENZA EFFETTIVA - SCARTI]]/Tabella1[[#This Row],[TEMPO EFFETTIVO]]*60,0)</f>
        <v>122</v>
      </c>
    </row>
    <row r="2225" spans="1:27" x14ac:dyDescent="0.25">
      <c r="A2225" s="1">
        <v>44888</v>
      </c>
      <c r="B2225">
        <v>33</v>
      </c>
      <c r="C2225" s="6" t="str">
        <f>VLOOKUP(Tabella1[[#This Row],[COD. OPERATORE]],Tabella3[],2,FALSE)</f>
        <v>KETTY</v>
      </c>
      <c r="D2225" t="s">
        <v>74</v>
      </c>
      <c r="E2225" t="s">
        <v>344</v>
      </c>
      <c r="F2225">
        <v>22</v>
      </c>
      <c r="G2225" s="6" t="str">
        <f>VLOOKUP(Tabella1[[#This Row],[COD. MACCHINA]],Tabella35[],2,FALSE)</f>
        <v>LASER VIOLA</v>
      </c>
      <c r="H2225">
        <v>10449</v>
      </c>
      <c r="I2225">
        <v>11039</v>
      </c>
      <c r="J2225" s="6">
        <f>Tabella1[[#This Row],[ASS. FINALI]]-Tabella1[[#This Row],[ASS.INIZIALI]]</f>
        <v>590</v>
      </c>
      <c r="K2225" t="s">
        <v>20</v>
      </c>
      <c r="M2225" s="6">
        <f>ROUNDDOWN(IF(Tabella1[[#This Row],[DOPPIO OPERATORE '[SI/NO']]]="SI",Tabella1[[#This Row],[DIFFERENZA]]/2,Tabella1[[#This Row],[DIFFERENZA]]),0)</f>
        <v>590</v>
      </c>
      <c r="O2225" s="6">
        <f>Tabella1[[#This Row],[DIFFERENZA EFFETTIVA SE DOPPIO OPERATORE]]-Tabella1[[#This Row],[SCARTI]]</f>
        <v>590</v>
      </c>
      <c r="P2225" s="4">
        <v>0.3125</v>
      </c>
      <c r="Q2225" s="4">
        <v>0.45833333333333331</v>
      </c>
      <c r="R2225" s="5">
        <f>Tabella1[[#This Row],[ORA FINE MATTINA]]-Tabella1[[#This Row],[ORA INIZIO MATTINA]]</f>
        <v>0.14583333333333331</v>
      </c>
      <c r="S2225" s="4">
        <v>0.54166666666666663</v>
      </c>
      <c r="T2225" s="4">
        <v>0.56944444444444442</v>
      </c>
      <c r="U2225" s="5">
        <f>Tabella1[[#This Row],[ORA FINE POMERIGGIO]]-Tabella1[[#This Row],[ORA INIZIO POMERIGGIO]]</f>
        <v>2.777777777777779E-2</v>
      </c>
      <c r="V2225" s="5">
        <f>Tabella1[[#This Row],[TOT. TEMPO POMERIGGIO]]+Tabella1[[#This Row],[TOT. TEMPO MATTINA]]</f>
        <v>0.1736111111111111</v>
      </c>
      <c r="W2225" s="7">
        <f>((HOUR(Tabella1[[#This Row],[TOT. ORE]])*60)+MINUTE(Tabella1[[#This Row],[TOT. ORE]]))</f>
        <v>250</v>
      </c>
      <c r="Y2225" s="6">
        <f>Tabella1[[#This Row],[TOT. MINUTI]]-Tabella1[[#This Row],[FERMO MACCHINA]]</f>
        <v>250</v>
      </c>
      <c r="Z2225" s="6">
        <f>ROUNDDOWN(Tabella1[[#This Row],[DIFFERENZA EFFETTIVA - SCARTI]]/Tabella1[[#This Row],[TEMPO EFFETTIVO]]*60,0)</f>
        <v>141</v>
      </c>
    </row>
    <row r="2226" spans="1:27" x14ac:dyDescent="0.25">
      <c r="A2226" s="1">
        <v>44888</v>
      </c>
      <c r="B2226">
        <v>33</v>
      </c>
      <c r="C2226" s="6" t="str">
        <f>VLOOKUP(Tabella1[[#This Row],[COD. OPERATORE]],Tabella3[],2,FALSE)</f>
        <v>KETTY</v>
      </c>
      <c r="D2226" t="s">
        <v>74</v>
      </c>
      <c r="E2226" t="s">
        <v>335</v>
      </c>
      <c r="F2226">
        <v>4</v>
      </c>
      <c r="G2226" s="6" t="str">
        <f>VLOOKUP(Tabella1[[#This Row],[COD. MACCHINA]],Tabella35[],2,FALSE)</f>
        <v>LASER VERDE</v>
      </c>
      <c r="H2226">
        <v>3814</v>
      </c>
      <c r="I2226">
        <v>4401</v>
      </c>
      <c r="J2226" s="6">
        <f>Tabella1[[#This Row],[ASS. FINALI]]-Tabella1[[#This Row],[ASS.INIZIALI]]</f>
        <v>587</v>
      </c>
      <c r="K2226" t="s">
        <v>20</v>
      </c>
      <c r="M2226" s="6">
        <f>ROUNDDOWN(IF(Tabella1[[#This Row],[DOPPIO OPERATORE '[SI/NO']]]="SI",Tabella1[[#This Row],[DIFFERENZA]]/2,Tabella1[[#This Row],[DIFFERENZA]]),0)</f>
        <v>587</v>
      </c>
      <c r="O2226" s="6">
        <f>Tabella1[[#This Row],[DIFFERENZA EFFETTIVA SE DOPPIO OPERATORE]]-Tabella1[[#This Row],[SCARTI]]</f>
        <v>587</v>
      </c>
      <c r="P2226" s="4">
        <v>0.3125</v>
      </c>
      <c r="Q2226" s="4">
        <v>0.45833333333333331</v>
      </c>
      <c r="R2226" s="5">
        <f>Tabella1[[#This Row],[ORA FINE MATTINA]]-Tabella1[[#This Row],[ORA INIZIO MATTINA]]</f>
        <v>0.14583333333333331</v>
      </c>
      <c r="S2226" s="4">
        <v>0.54166666666666663</v>
      </c>
      <c r="T2226" s="4">
        <v>0.56944444444444442</v>
      </c>
      <c r="U2226" s="5">
        <f>Tabella1[[#This Row],[ORA FINE POMERIGGIO]]-Tabella1[[#This Row],[ORA INIZIO POMERIGGIO]]</f>
        <v>2.777777777777779E-2</v>
      </c>
      <c r="V2226" s="5">
        <f>Tabella1[[#This Row],[TOT. TEMPO POMERIGGIO]]+Tabella1[[#This Row],[TOT. TEMPO MATTINA]]</f>
        <v>0.1736111111111111</v>
      </c>
      <c r="W2226" s="7">
        <f>((HOUR(Tabella1[[#This Row],[TOT. ORE]])*60)+MINUTE(Tabella1[[#This Row],[TOT. ORE]]))</f>
        <v>250</v>
      </c>
      <c r="Y2226" s="6">
        <f>Tabella1[[#This Row],[TOT. MINUTI]]-Tabella1[[#This Row],[FERMO MACCHINA]]</f>
        <v>250</v>
      </c>
      <c r="Z2226" s="6">
        <f>ROUNDDOWN(Tabella1[[#This Row],[DIFFERENZA EFFETTIVA - SCARTI]]/Tabella1[[#This Row],[TEMPO EFFETTIVO]]*60,0)</f>
        <v>140</v>
      </c>
    </row>
    <row r="2227" spans="1:27" x14ac:dyDescent="0.25">
      <c r="A2227" s="1">
        <v>44888</v>
      </c>
      <c r="B2227">
        <v>33</v>
      </c>
      <c r="C2227" s="6" t="str">
        <f>VLOOKUP(Tabella1[[#This Row],[COD. OPERATORE]],Tabella3[],2,FALSE)</f>
        <v>KETTY</v>
      </c>
      <c r="D2227" t="s">
        <v>56</v>
      </c>
      <c r="E2227" t="s">
        <v>259</v>
      </c>
      <c r="F2227" t="s">
        <v>64</v>
      </c>
      <c r="G2227" s="6" t="str">
        <f>VLOOKUP(Tabella1[[#This Row],[COD. MACCHINA]],Tabella35[],2,FALSE)</f>
        <v>MANUALE</v>
      </c>
      <c r="H2227">
        <v>2000</v>
      </c>
      <c r="I2227">
        <v>3000</v>
      </c>
      <c r="J2227" s="6">
        <f>Tabella1[[#This Row],[ASS. FINALI]]-Tabella1[[#This Row],[ASS.INIZIALI]]</f>
        <v>1000</v>
      </c>
      <c r="K2227" t="s">
        <v>58</v>
      </c>
      <c r="L2227">
        <v>11</v>
      </c>
      <c r="M2227" s="6">
        <f>ROUNDDOWN(IF(Tabella1[[#This Row],[DOPPIO OPERATORE '[SI/NO']]]="SI",Tabella1[[#This Row],[DIFFERENZA]]/2,Tabella1[[#This Row],[DIFFERENZA]]),0)</f>
        <v>500</v>
      </c>
      <c r="O2227" s="6">
        <f>Tabella1[[#This Row],[DIFFERENZA EFFETTIVA SE DOPPIO OPERATORE]]-Tabella1[[#This Row],[SCARTI]]</f>
        <v>500</v>
      </c>
      <c r="P2227" s="4">
        <v>0.56944444444444442</v>
      </c>
      <c r="Q2227" s="4">
        <v>0.65972222222222221</v>
      </c>
      <c r="R2227" s="5">
        <f>Tabella1[[#This Row],[ORA FINE MATTINA]]-Tabella1[[#This Row],[ORA INIZIO MATTINA]]</f>
        <v>9.027777777777779E-2</v>
      </c>
      <c r="S2227" s="4"/>
      <c r="T2227" s="4"/>
      <c r="U2227" s="5">
        <f>Tabella1[[#This Row],[ORA FINE POMERIGGIO]]-Tabella1[[#This Row],[ORA INIZIO POMERIGGIO]]</f>
        <v>0</v>
      </c>
      <c r="V2227" s="5">
        <f>Tabella1[[#This Row],[TOT. TEMPO POMERIGGIO]]+Tabella1[[#This Row],[TOT. TEMPO MATTINA]]</f>
        <v>9.027777777777779E-2</v>
      </c>
      <c r="W2227" s="7">
        <f>((HOUR(Tabella1[[#This Row],[TOT. ORE]])*60)+MINUTE(Tabella1[[#This Row],[TOT. ORE]]))</f>
        <v>130</v>
      </c>
      <c r="Y2227" s="6">
        <f>Tabella1[[#This Row],[TOT. MINUTI]]-Tabella1[[#This Row],[FERMO MACCHINA]]</f>
        <v>130</v>
      </c>
      <c r="Z2227" s="6">
        <f>ROUNDDOWN(Tabella1[[#This Row],[DIFFERENZA EFFETTIVA - SCARTI]]/Tabella1[[#This Row],[TEMPO EFFETTIVO]]*60,0)</f>
        <v>230</v>
      </c>
    </row>
    <row r="2228" spans="1:27" x14ac:dyDescent="0.25">
      <c r="A2228" s="1">
        <v>44888</v>
      </c>
      <c r="B2228">
        <v>33</v>
      </c>
      <c r="C2228" s="6" t="str">
        <f>VLOOKUP(Tabella1[[#This Row],[COD. OPERATORE]],Tabella3[],2,FALSE)</f>
        <v>KETTY</v>
      </c>
      <c r="D2228" t="s">
        <v>56</v>
      </c>
      <c r="E2228" t="s">
        <v>340</v>
      </c>
      <c r="F2228" t="s">
        <v>64</v>
      </c>
      <c r="G2228" s="6" t="str">
        <f>VLOOKUP(Tabella1[[#This Row],[COD. MACCHINA]],Tabella35[],2,FALSE)</f>
        <v>MANUALE</v>
      </c>
      <c r="H2228">
        <v>0</v>
      </c>
      <c r="I2228">
        <v>344</v>
      </c>
      <c r="J2228" s="6">
        <f>Tabella1[[#This Row],[ASS. FINALI]]-Tabella1[[#This Row],[ASS.INIZIALI]]</f>
        <v>344</v>
      </c>
      <c r="K2228" t="s">
        <v>58</v>
      </c>
      <c r="L2228">
        <v>11</v>
      </c>
      <c r="M2228" s="6">
        <f>ROUNDDOWN(IF(Tabella1[[#This Row],[DOPPIO OPERATORE '[SI/NO']]]="SI",Tabella1[[#This Row],[DIFFERENZA]]/2,Tabella1[[#This Row],[DIFFERENZA]]),0)</f>
        <v>172</v>
      </c>
      <c r="O2228" s="6">
        <f>Tabella1[[#This Row],[DIFFERENZA EFFETTIVA SE DOPPIO OPERATORE]]-Tabella1[[#This Row],[SCARTI]]</f>
        <v>172</v>
      </c>
      <c r="P2228" s="4">
        <v>0.65972222222222221</v>
      </c>
      <c r="Q2228" s="4">
        <v>0.72916666666666663</v>
      </c>
      <c r="R2228" s="5">
        <f>Tabella1[[#This Row],[ORA FINE MATTINA]]-Tabella1[[#This Row],[ORA INIZIO MATTINA]]</f>
        <v>6.944444444444442E-2</v>
      </c>
      <c r="S2228" s="4"/>
      <c r="T2228" s="4"/>
      <c r="U2228" s="5">
        <f>Tabella1[[#This Row],[ORA FINE POMERIGGIO]]-Tabella1[[#This Row],[ORA INIZIO POMERIGGIO]]</f>
        <v>0</v>
      </c>
      <c r="V2228" s="5">
        <f>Tabella1[[#This Row],[TOT. TEMPO POMERIGGIO]]+Tabella1[[#This Row],[TOT. TEMPO MATTINA]]</f>
        <v>6.944444444444442E-2</v>
      </c>
      <c r="W2228" s="7">
        <f>((HOUR(Tabella1[[#This Row],[TOT. ORE]])*60)+MINUTE(Tabella1[[#This Row],[TOT. ORE]]))</f>
        <v>100</v>
      </c>
      <c r="Y2228" s="6">
        <f>Tabella1[[#This Row],[TOT. MINUTI]]-Tabella1[[#This Row],[FERMO MACCHINA]]</f>
        <v>100</v>
      </c>
      <c r="Z2228" s="6">
        <f>ROUNDDOWN(Tabella1[[#This Row],[DIFFERENZA EFFETTIVA - SCARTI]]/Tabella1[[#This Row],[TEMPO EFFETTIVO]]*60,0)</f>
        <v>103</v>
      </c>
    </row>
    <row r="2229" spans="1:27" x14ac:dyDescent="0.25">
      <c r="A2229" s="1">
        <v>44889</v>
      </c>
      <c r="B2229">
        <v>33</v>
      </c>
      <c r="C2229" s="6" t="str">
        <f>VLOOKUP(Tabella1[[#This Row],[COD. OPERATORE]],Tabella3[],2,FALSE)</f>
        <v>KETTY</v>
      </c>
      <c r="D2229" t="s">
        <v>56</v>
      </c>
      <c r="E2229" t="s">
        <v>71</v>
      </c>
      <c r="F2229" t="s">
        <v>64</v>
      </c>
      <c r="G2229" s="6" t="str">
        <f>VLOOKUP(Tabella1[[#This Row],[COD. MACCHINA]],Tabella35[],2,FALSE)</f>
        <v>MANUALE</v>
      </c>
      <c r="H2229">
        <v>1500</v>
      </c>
      <c r="I2229">
        <v>2500</v>
      </c>
      <c r="J2229" s="6">
        <f>Tabella1[[#This Row],[ASS. FINALI]]-Tabella1[[#This Row],[ASS.INIZIALI]]</f>
        <v>1000</v>
      </c>
      <c r="K2229" t="s">
        <v>58</v>
      </c>
      <c r="L2229">
        <v>8</v>
      </c>
      <c r="M2229" s="6">
        <f>ROUNDDOWN(IF(Tabella1[[#This Row],[DOPPIO OPERATORE '[SI/NO']]]="SI",Tabella1[[#This Row],[DIFFERENZA]]/2,Tabella1[[#This Row],[DIFFERENZA]]),0)</f>
        <v>500</v>
      </c>
      <c r="O2229" s="6">
        <f>Tabella1[[#This Row],[DIFFERENZA EFFETTIVA SE DOPPIO OPERATORE]]-Tabella1[[#This Row],[SCARTI]]</f>
        <v>500</v>
      </c>
      <c r="P2229" s="4">
        <v>0.3125</v>
      </c>
      <c r="Q2229" s="4">
        <v>0.45833333333333331</v>
      </c>
      <c r="R2229" s="5">
        <f>Tabella1[[#This Row],[ORA FINE MATTINA]]-Tabella1[[#This Row],[ORA INIZIO MATTINA]]</f>
        <v>0.14583333333333331</v>
      </c>
      <c r="S2229" s="4"/>
      <c r="T2229" s="4"/>
      <c r="U2229" s="5">
        <f>Tabella1[[#This Row],[ORA FINE POMERIGGIO]]-Tabella1[[#This Row],[ORA INIZIO POMERIGGIO]]</f>
        <v>0</v>
      </c>
      <c r="V2229" s="5">
        <f>Tabella1[[#This Row],[TOT. TEMPO POMERIGGIO]]+Tabella1[[#This Row],[TOT. TEMPO MATTINA]]</f>
        <v>0.14583333333333331</v>
      </c>
      <c r="W2229" s="7">
        <f>((HOUR(Tabella1[[#This Row],[TOT. ORE]])*60)+MINUTE(Tabella1[[#This Row],[TOT. ORE]]))</f>
        <v>210</v>
      </c>
      <c r="Y2229" s="6">
        <f>Tabella1[[#This Row],[TOT. MINUTI]]-Tabella1[[#This Row],[FERMO MACCHINA]]</f>
        <v>210</v>
      </c>
      <c r="Z2229" s="6">
        <f>ROUNDDOWN(Tabella1[[#This Row],[DIFFERENZA EFFETTIVA - SCARTI]]/Tabella1[[#This Row],[TEMPO EFFETTIVO]]*60,0)</f>
        <v>142</v>
      </c>
    </row>
    <row r="2230" spans="1:27" x14ac:dyDescent="0.25">
      <c r="A2230" s="1">
        <v>44887</v>
      </c>
      <c r="B2230">
        <v>1</v>
      </c>
      <c r="C2230" s="6" t="str">
        <f>VLOOKUP(Tabella1[[#This Row],[COD. OPERATORE]],Tabella3[],2,FALSE)</f>
        <v>ROBY</v>
      </c>
      <c r="D2230" t="s">
        <v>56</v>
      </c>
      <c r="E2230" t="s">
        <v>63</v>
      </c>
      <c r="F2230" t="s">
        <v>64</v>
      </c>
      <c r="G2230" s="6" t="str">
        <f>VLOOKUP(Tabella1[[#This Row],[COD. MACCHINA]],Tabella35[],2,FALSE)</f>
        <v>MANUALE</v>
      </c>
      <c r="H2230">
        <v>78</v>
      </c>
      <c r="I2230">
        <v>180</v>
      </c>
      <c r="J2230" s="6">
        <f>Tabella1[[#This Row],[ASS. FINALI]]-Tabella1[[#This Row],[ASS.INIZIALI]]</f>
        <v>102</v>
      </c>
      <c r="K2230" t="s">
        <v>20</v>
      </c>
      <c r="M2230" s="6">
        <f>ROUNDDOWN(IF(Tabella1[[#This Row],[DOPPIO OPERATORE '[SI/NO']]]="SI",Tabella1[[#This Row],[DIFFERENZA]]/2,Tabella1[[#This Row],[DIFFERENZA]]),0)</f>
        <v>102</v>
      </c>
      <c r="O2230" s="6">
        <f>Tabella1[[#This Row],[DIFFERENZA EFFETTIVA SE DOPPIO OPERATORE]]-Tabella1[[#This Row],[SCARTI]]</f>
        <v>102</v>
      </c>
      <c r="P2230" s="4">
        <v>0.54166666666666663</v>
      </c>
      <c r="Q2230" s="4">
        <v>0.65972222222222221</v>
      </c>
      <c r="R2230" s="5">
        <f>Tabella1[[#This Row],[ORA FINE MATTINA]]-Tabella1[[#This Row],[ORA INIZIO MATTINA]]</f>
        <v>0.11805555555555558</v>
      </c>
      <c r="S2230" s="4"/>
      <c r="T2230" s="4"/>
      <c r="U2230" s="5">
        <f>Tabella1[[#This Row],[ORA FINE POMERIGGIO]]-Tabella1[[#This Row],[ORA INIZIO POMERIGGIO]]</f>
        <v>0</v>
      </c>
      <c r="V2230" s="5">
        <f>Tabella1[[#This Row],[TOT. TEMPO POMERIGGIO]]+Tabella1[[#This Row],[TOT. TEMPO MATTINA]]</f>
        <v>0.11805555555555558</v>
      </c>
      <c r="W2230" s="7">
        <f>((HOUR(Tabella1[[#This Row],[TOT. ORE]])*60)+MINUTE(Tabella1[[#This Row],[TOT. ORE]]))</f>
        <v>170</v>
      </c>
      <c r="Y2230" s="6">
        <f>Tabella1[[#This Row],[TOT. MINUTI]]-Tabella1[[#This Row],[FERMO MACCHINA]]</f>
        <v>170</v>
      </c>
      <c r="Z2230" s="6">
        <f>ROUNDDOWN(Tabella1[[#This Row],[DIFFERENZA EFFETTIVA - SCARTI]]/Tabella1[[#This Row],[TEMPO EFFETTIVO]]*60,0)</f>
        <v>36</v>
      </c>
    </row>
    <row r="2231" spans="1:27" x14ac:dyDescent="0.25">
      <c r="A2231" s="1">
        <v>44887</v>
      </c>
      <c r="B2231">
        <v>1</v>
      </c>
      <c r="C2231" s="6" t="str">
        <f>VLOOKUP(Tabella1[[#This Row],[COD. OPERATORE]],Tabella3[],2,FALSE)</f>
        <v>ROBY</v>
      </c>
      <c r="D2231" t="s">
        <v>16</v>
      </c>
      <c r="E2231" t="s">
        <v>211</v>
      </c>
      <c r="F2231">
        <v>3</v>
      </c>
      <c r="G2231" s="6" t="str">
        <f>VLOOKUP(Tabella1[[#This Row],[COD. MACCHINA]],Tabella35[],2,FALSE)</f>
        <v>MUPI matr.1501</v>
      </c>
      <c r="H2231">
        <v>0</v>
      </c>
      <c r="I2231">
        <v>105</v>
      </c>
      <c r="J2231" s="6">
        <f>Tabella1[[#This Row],[ASS. FINALI]]-Tabella1[[#This Row],[ASS.INIZIALI]]</f>
        <v>105</v>
      </c>
      <c r="K2231" t="s">
        <v>20</v>
      </c>
      <c r="M2231" s="6">
        <f>ROUNDDOWN(IF(Tabella1[[#This Row],[DOPPIO OPERATORE '[SI/NO']]]="SI",Tabella1[[#This Row],[DIFFERENZA]]/2,Tabella1[[#This Row],[DIFFERENZA]]),0)</f>
        <v>105</v>
      </c>
      <c r="O2231" s="6">
        <f>Tabella1[[#This Row],[DIFFERENZA EFFETTIVA SE DOPPIO OPERATORE]]-Tabella1[[#This Row],[SCARTI]]</f>
        <v>105</v>
      </c>
      <c r="P2231" s="4">
        <v>0.67013888888888884</v>
      </c>
      <c r="Q2231" s="4">
        <v>0.72916666666666663</v>
      </c>
      <c r="R2231" s="5">
        <f>Tabella1[[#This Row],[ORA FINE MATTINA]]-Tabella1[[#This Row],[ORA INIZIO MATTINA]]</f>
        <v>5.902777777777779E-2</v>
      </c>
      <c r="S2231" s="4"/>
      <c r="T2231" s="4"/>
      <c r="U2231" s="5">
        <f>Tabella1[[#This Row],[ORA FINE POMERIGGIO]]-Tabella1[[#This Row],[ORA INIZIO POMERIGGIO]]</f>
        <v>0</v>
      </c>
      <c r="V2231" s="5">
        <f>Tabella1[[#This Row],[TOT. TEMPO POMERIGGIO]]+Tabella1[[#This Row],[TOT. TEMPO MATTINA]]</f>
        <v>5.902777777777779E-2</v>
      </c>
      <c r="W2231" s="7">
        <f>((HOUR(Tabella1[[#This Row],[TOT. ORE]])*60)+MINUTE(Tabella1[[#This Row],[TOT. ORE]]))</f>
        <v>85</v>
      </c>
      <c r="X2231">
        <v>20</v>
      </c>
      <c r="Y2231" s="6">
        <f>Tabella1[[#This Row],[TOT. MINUTI]]-Tabella1[[#This Row],[FERMO MACCHINA]]</f>
        <v>65</v>
      </c>
      <c r="Z2231" s="6">
        <f>ROUNDDOWN(Tabella1[[#This Row],[DIFFERENZA EFFETTIVA - SCARTI]]/Tabella1[[#This Row],[TEMPO EFFETTIVO]]*60,0)</f>
        <v>96</v>
      </c>
      <c r="AA2231" t="s">
        <v>618</v>
      </c>
    </row>
    <row r="2232" spans="1:27" x14ac:dyDescent="0.25">
      <c r="A2232" s="1">
        <v>44887</v>
      </c>
      <c r="B2232">
        <v>1</v>
      </c>
      <c r="C2232" s="6" t="str">
        <f>VLOOKUP(Tabella1[[#This Row],[COD. OPERATORE]],Tabella3[],2,FALSE)</f>
        <v>ROBY</v>
      </c>
      <c r="D2232" t="s">
        <v>16</v>
      </c>
      <c r="E2232" t="s">
        <v>178</v>
      </c>
      <c r="F2232">
        <v>3</v>
      </c>
      <c r="G2232" s="6" t="str">
        <f>VLOOKUP(Tabella1[[#This Row],[COD. MACCHINA]],Tabella35[],2,FALSE)</f>
        <v>MUPI matr.1501</v>
      </c>
      <c r="H2232">
        <v>0</v>
      </c>
      <c r="I2232">
        <v>105</v>
      </c>
      <c r="J2232" s="6">
        <f>Tabella1[[#This Row],[ASS. FINALI]]-Tabella1[[#This Row],[ASS.INIZIALI]]</f>
        <v>105</v>
      </c>
      <c r="K2232" t="s">
        <v>20</v>
      </c>
      <c r="M2232" s="6">
        <f>ROUNDDOWN(IF(Tabella1[[#This Row],[DOPPIO OPERATORE '[SI/NO']]]="SI",Tabella1[[#This Row],[DIFFERENZA]]/2,Tabella1[[#This Row],[DIFFERENZA]]),0)</f>
        <v>105</v>
      </c>
      <c r="O2232" s="6">
        <f>Tabella1[[#This Row],[DIFFERENZA EFFETTIVA SE DOPPIO OPERATORE]]-Tabella1[[#This Row],[SCARTI]]</f>
        <v>105</v>
      </c>
      <c r="P2232" s="4">
        <v>0.67013888888888884</v>
      </c>
      <c r="Q2232" s="4">
        <v>0.72916666666666663</v>
      </c>
      <c r="R2232" s="5">
        <f>Tabella1[[#This Row],[ORA FINE MATTINA]]-Tabella1[[#This Row],[ORA INIZIO MATTINA]]</f>
        <v>5.902777777777779E-2</v>
      </c>
      <c r="S2232" s="4"/>
      <c r="T2232" s="4"/>
      <c r="U2232" s="5">
        <f>Tabella1[[#This Row],[ORA FINE POMERIGGIO]]-Tabella1[[#This Row],[ORA INIZIO POMERIGGIO]]</f>
        <v>0</v>
      </c>
      <c r="V2232" s="5">
        <f>Tabella1[[#This Row],[TOT. TEMPO POMERIGGIO]]+Tabella1[[#This Row],[TOT. TEMPO MATTINA]]</f>
        <v>5.902777777777779E-2</v>
      </c>
      <c r="W2232" s="7">
        <f>((HOUR(Tabella1[[#This Row],[TOT. ORE]])*60)+MINUTE(Tabella1[[#This Row],[TOT. ORE]]))</f>
        <v>85</v>
      </c>
      <c r="X2232">
        <v>20</v>
      </c>
      <c r="Y2232" s="6">
        <f>Tabella1[[#This Row],[TOT. MINUTI]]-Tabella1[[#This Row],[FERMO MACCHINA]]</f>
        <v>65</v>
      </c>
      <c r="Z2232" s="6">
        <f>ROUNDDOWN(Tabella1[[#This Row],[DIFFERENZA EFFETTIVA - SCARTI]]/Tabella1[[#This Row],[TEMPO EFFETTIVO]]*60,0)</f>
        <v>96</v>
      </c>
      <c r="AA2232" t="s">
        <v>618</v>
      </c>
    </row>
    <row r="2233" spans="1:27" x14ac:dyDescent="0.25">
      <c r="A2233" s="1">
        <v>44888</v>
      </c>
      <c r="B2233">
        <v>1</v>
      </c>
      <c r="C2233" s="6" t="str">
        <f>VLOOKUP(Tabella1[[#This Row],[COD. OPERATORE]],Tabella3[],2,FALSE)</f>
        <v>ROBY</v>
      </c>
      <c r="D2233" t="s">
        <v>16</v>
      </c>
      <c r="E2233" t="s">
        <v>211</v>
      </c>
      <c r="F2233">
        <v>2</v>
      </c>
      <c r="G2233" s="6" t="str">
        <f>VLOOKUP(Tabella1[[#This Row],[COD. MACCHINA]],Tabella35[],2,FALSE)</f>
        <v>MUPI matr.1252</v>
      </c>
      <c r="H2233">
        <v>0</v>
      </c>
      <c r="I2233">
        <v>250</v>
      </c>
      <c r="J2233" s="6">
        <f>Tabella1[[#This Row],[ASS. FINALI]]-Tabella1[[#This Row],[ASS.INIZIALI]]</f>
        <v>250</v>
      </c>
      <c r="K2233" t="s">
        <v>20</v>
      </c>
      <c r="M2233" s="6">
        <f>ROUNDDOWN(IF(Tabella1[[#This Row],[DOPPIO OPERATORE '[SI/NO']]]="SI",Tabella1[[#This Row],[DIFFERENZA]]/2,Tabella1[[#This Row],[DIFFERENZA]]),0)</f>
        <v>250</v>
      </c>
      <c r="O2233" s="6">
        <f>Tabella1[[#This Row],[DIFFERENZA EFFETTIVA SE DOPPIO OPERATORE]]-Tabella1[[#This Row],[SCARTI]]</f>
        <v>250</v>
      </c>
      <c r="P2233" s="4">
        <v>0.3125</v>
      </c>
      <c r="Q2233" s="4">
        <v>0.44166666666666665</v>
      </c>
      <c r="R2233" s="5">
        <f>Tabella1[[#This Row],[ORA FINE MATTINA]]-Tabella1[[#This Row],[ORA INIZIO MATTINA]]</f>
        <v>0.12916666666666665</v>
      </c>
      <c r="S2233" s="4"/>
      <c r="T2233" s="4"/>
      <c r="U2233" s="5">
        <f>Tabella1[[#This Row],[ORA FINE POMERIGGIO]]-Tabella1[[#This Row],[ORA INIZIO POMERIGGIO]]</f>
        <v>0</v>
      </c>
      <c r="V2233" s="5">
        <f>Tabella1[[#This Row],[TOT. TEMPO POMERIGGIO]]+Tabella1[[#This Row],[TOT. TEMPO MATTINA]]</f>
        <v>0.12916666666666665</v>
      </c>
      <c r="W2233" s="7">
        <f>((HOUR(Tabella1[[#This Row],[TOT. ORE]])*60)+MINUTE(Tabella1[[#This Row],[TOT. ORE]]))</f>
        <v>186</v>
      </c>
      <c r="Y2233" s="6">
        <f>Tabella1[[#This Row],[TOT. MINUTI]]-Tabella1[[#This Row],[FERMO MACCHINA]]</f>
        <v>186</v>
      </c>
      <c r="Z2233" s="6">
        <f>ROUNDDOWN(Tabella1[[#This Row],[DIFFERENZA EFFETTIVA - SCARTI]]/Tabella1[[#This Row],[TEMPO EFFETTIVO]]*60,0)</f>
        <v>80</v>
      </c>
    </row>
    <row r="2234" spans="1:27" x14ac:dyDescent="0.25">
      <c r="A2234" s="1">
        <v>44888</v>
      </c>
      <c r="B2234">
        <v>1</v>
      </c>
      <c r="C2234" s="6" t="str">
        <f>VLOOKUP(Tabella1[[#This Row],[COD. OPERATORE]],Tabella3[],2,FALSE)</f>
        <v>ROBY</v>
      </c>
      <c r="D2234" t="s">
        <v>16</v>
      </c>
      <c r="E2234" t="s">
        <v>178</v>
      </c>
      <c r="F2234">
        <v>2</v>
      </c>
      <c r="G2234" s="6" t="str">
        <f>VLOOKUP(Tabella1[[#This Row],[COD. MACCHINA]],Tabella35[],2,FALSE)</f>
        <v>MUPI matr.1252</v>
      </c>
      <c r="H2234">
        <v>0</v>
      </c>
      <c r="I2234">
        <v>250</v>
      </c>
      <c r="J2234" s="6">
        <f>Tabella1[[#This Row],[ASS. FINALI]]-Tabella1[[#This Row],[ASS.INIZIALI]]</f>
        <v>250</v>
      </c>
      <c r="K2234" t="s">
        <v>20</v>
      </c>
      <c r="M2234" s="6">
        <f>ROUNDDOWN(IF(Tabella1[[#This Row],[DOPPIO OPERATORE '[SI/NO']]]="SI",Tabella1[[#This Row],[DIFFERENZA]]/2,Tabella1[[#This Row],[DIFFERENZA]]),0)</f>
        <v>250</v>
      </c>
      <c r="O2234" s="6">
        <f>Tabella1[[#This Row],[DIFFERENZA EFFETTIVA SE DOPPIO OPERATORE]]-Tabella1[[#This Row],[SCARTI]]</f>
        <v>250</v>
      </c>
      <c r="P2234" s="4">
        <v>0.3125</v>
      </c>
      <c r="Q2234" s="4">
        <v>0.44166666666666665</v>
      </c>
      <c r="R2234" s="5">
        <f>Tabella1[[#This Row],[ORA FINE MATTINA]]-Tabella1[[#This Row],[ORA INIZIO MATTINA]]</f>
        <v>0.12916666666666665</v>
      </c>
      <c r="S2234" s="4"/>
      <c r="T2234" s="4"/>
      <c r="U2234" s="5">
        <f>Tabella1[[#This Row],[ORA FINE POMERIGGIO]]-Tabella1[[#This Row],[ORA INIZIO POMERIGGIO]]</f>
        <v>0</v>
      </c>
      <c r="V2234" s="5">
        <f>Tabella1[[#This Row],[TOT. TEMPO POMERIGGIO]]+Tabella1[[#This Row],[TOT. TEMPO MATTINA]]</f>
        <v>0.12916666666666665</v>
      </c>
      <c r="W2234" s="7">
        <f>((HOUR(Tabella1[[#This Row],[TOT. ORE]])*60)+MINUTE(Tabella1[[#This Row],[TOT. ORE]]))</f>
        <v>186</v>
      </c>
      <c r="Y2234" s="6">
        <f>Tabella1[[#This Row],[TOT. MINUTI]]-Tabella1[[#This Row],[FERMO MACCHINA]]</f>
        <v>186</v>
      </c>
      <c r="Z2234" s="6">
        <f>ROUNDDOWN(Tabella1[[#This Row],[DIFFERENZA EFFETTIVA - SCARTI]]/Tabella1[[#This Row],[TEMPO EFFETTIVO]]*60,0)</f>
        <v>80</v>
      </c>
    </row>
    <row r="2235" spans="1:27" x14ac:dyDescent="0.25">
      <c r="A2235" s="1">
        <v>44888</v>
      </c>
      <c r="B2235">
        <v>1</v>
      </c>
      <c r="C2235" s="6" t="str">
        <f>VLOOKUP(Tabella1[[#This Row],[COD. OPERATORE]],Tabella3[],2,FALSE)</f>
        <v>ROBY</v>
      </c>
      <c r="D2235" t="s">
        <v>56</v>
      </c>
      <c r="E2235" t="s">
        <v>108</v>
      </c>
      <c r="F2235" t="s">
        <v>64</v>
      </c>
      <c r="G2235" s="6" t="str">
        <f>VLOOKUP(Tabella1[[#This Row],[COD. MACCHINA]],Tabella35[],2,FALSE)</f>
        <v>MANUALE</v>
      </c>
      <c r="H2235">
        <v>0</v>
      </c>
      <c r="I2235">
        <v>919</v>
      </c>
      <c r="J2235" s="6">
        <f>Tabella1[[#This Row],[ASS. FINALI]]-Tabella1[[#This Row],[ASS.INIZIALI]]</f>
        <v>919</v>
      </c>
      <c r="K2235" t="s">
        <v>20</v>
      </c>
      <c r="M2235" s="6">
        <f>ROUNDDOWN(IF(Tabella1[[#This Row],[DOPPIO OPERATORE '[SI/NO']]]="SI",Tabella1[[#This Row],[DIFFERENZA]]/2,Tabella1[[#This Row],[DIFFERENZA]]),0)</f>
        <v>919</v>
      </c>
      <c r="O2235" s="6">
        <f>Tabella1[[#This Row],[DIFFERENZA EFFETTIVA SE DOPPIO OPERATORE]]-Tabella1[[#This Row],[SCARTI]]</f>
        <v>919</v>
      </c>
      <c r="P2235" s="4">
        <v>0.44930555555555557</v>
      </c>
      <c r="Q2235" s="4">
        <v>0.5</v>
      </c>
      <c r="R2235" s="5">
        <f>Tabella1[[#This Row],[ORA FINE MATTINA]]-Tabella1[[#This Row],[ORA INIZIO MATTINA]]</f>
        <v>5.0694444444444431E-2</v>
      </c>
      <c r="S2235" s="4">
        <v>0.54166666666666663</v>
      </c>
      <c r="T2235" s="4">
        <v>0.64236111111111105</v>
      </c>
      <c r="U2235" s="5">
        <f>Tabella1[[#This Row],[ORA FINE POMERIGGIO]]-Tabella1[[#This Row],[ORA INIZIO POMERIGGIO]]</f>
        <v>0.10069444444444442</v>
      </c>
      <c r="V2235" s="5">
        <f>Tabella1[[#This Row],[TOT. TEMPO POMERIGGIO]]+Tabella1[[#This Row],[TOT. TEMPO MATTINA]]</f>
        <v>0.15138888888888885</v>
      </c>
      <c r="W2235" s="7">
        <f>((HOUR(Tabella1[[#This Row],[TOT. ORE]])*60)+MINUTE(Tabella1[[#This Row],[TOT. ORE]]))</f>
        <v>218</v>
      </c>
      <c r="Y2235" s="6">
        <f>Tabella1[[#This Row],[TOT. MINUTI]]-Tabella1[[#This Row],[FERMO MACCHINA]]</f>
        <v>218</v>
      </c>
      <c r="Z2235" s="6">
        <f>ROUNDDOWN(Tabella1[[#This Row],[DIFFERENZA EFFETTIVA - SCARTI]]/Tabella1[[#This Row],[TEMPO EFFETTIVO]]*60,0)</f>
        <v>252</v>
      </c>
    </row>
    <row r="2236" spans="1:27" x14ac:dyDescent="0.25">
      <c r="A2236" s="1">
        <v>44888</v>
      </c>
      <c r="B2236">
        <v>1</v>
      </c>
      <c r="C2236" s="6" t="str">
        <f>VLOOKUP(Tabella1[[#This Row],[COD. OPERATORE]],Tabella3[],2,FALSE)</f>
        <v>ROBY</v>
      </c>
      <c r="D2236" t="s">
        <v>56</v>
      </c>
      <c r="E2236" t="s">
        <v>90</v>
      </c>
      <c r="F2236" t="s">
        <v>64</v>
      </c>
      <c r="G2236" s="6" t="str">
        <f>VLOOKUP(Tabella1[[#This Row],[COD. MACCHINA]],Tabella35[],2,FALSE)</f>
        <v>MANUALE</v>
      </c>
      <c r="H2236">
        <v>0</v>
      </c>
      <c r="I2236">
        <v>313</v>
      </c>
      <c r="J2236" s="6">
        <f>Tabella1[[#This Row],[ASS. FINALI]]-Tabella1[[#This Row],[ASS.INIZIALI]]</f>
        <v>313</v>
      </c>
      <c r="K2236" t="s">
        <v>20</v>
      </c>
      <c r="M2236" s="6">
        <f>ROUNDDOWN(IF(Tabella1[[#This Row],[DOPPIO OPERATORE '[SI/NO']]]="SI",Tabella1[[#This Row],[DIFFERENZA]]/2,Tabella1[[#This Row],[DIFFERENZA]]),0)</f>
        <v>313</v>
      </c>
      <c r="O2236" s="6">
        <f>Tabella1[[#This Row],[DIFFERENZA EFFETTIVA SE DOPPIO OPERATORE]]-Tabella1[[#This Row],[SCARTI]]</f>
        <v>313</v>
      </c>
      <c r="P2236" s="4">
        <v>0.64583333333333337</v>
      </c>
      <c r="Q2236" s="4">
        <v>0.72916666666666663</v>
      </c>
      <c r="R2236" s="5">
        <f>Tabella1[[#This Row],[ORA FINE MATTINA]]-Tabella1[[#This Row],[ORA INIZIO MATTINA]]</f>
        <v>8.3333333333333259E-2</v>
      </c>
      <c r="S2236" s="4"/>
      <c r="T2236" s="4"/>
      <c r="U2236" s="5">
        <f>Tabella1[[#This Row],[ORA FINE POMERIGGIO]]-Tabella1[[#This Row],[ORA INIZIO POMERIGGIO]]</f>
        <v>0</v>
      </c>
      <c r="V2236" s="5">
        <f>Tabella1[[#This Row],[TOT. TEMPO POMERIGGIO]]+Tabella1[[#This Row],[TOT. TEMPO MATTINA]]</f>
        <v>8.3333333333333259E-2</v>
      </c>
      <c r="W2236" s="7">
        <f>((HOUR(Tabella1[[#This Row],[TOT. ORE]])*60)+MINUTE(Tabella1[[#This Row],[TOT. ORE]]))</f>
        <v>120</v>
      </c>
      <c r="Y2236" s="6">
        <f>Tabella1[[#This Row],[TOT. MINUTI]]-Tabella1[[#This Row],[FERMO MACCHINA]]</f>
        <v>120</v>
      </c>
      <c r="Z2236" s="6">
        <f>ROUNDDOWN(Tabella1[[#This Row],[DIFFERENZA EFFETTIVA - SCARTI]]/Tabella1[[#This Row],[TEMPO EFFETTIVO]]*60,0)</f>
        <v>156</v>
      </c>
    </row>
    <row r="2237" spans="1:27" x14ac:dyDescent="0.25">
      <c r="A2237" s="1">
        <v>44889</v>
      </c>
      <c r="B2237">
        <v>1</v>
      </c>
      <c r="C2237" s="6" t="str">
        <f>VLOOKUP(Tabella1[[#This Row],[COD. OPERATORE]],Tabella3[],2,FALSE)</f>
        <v>ROBY</v>
      </c>
      <c r="D2237" t="s">
        <v>56</v>
      </c>
      <c r="E2237" t="s">
        <v>340</v>
      </c>
      <c r="F2237" t="s">
        <v>64</v>
      </c>
      <c r="G2237" s="6" t="str">
        <f>VLOOKUP(Tabella1[[#This Row],[COD. MACCHINA]],Tabella35[],2,FALSE)</f>
        <v>MANUALE</v>
      </c>
      <c r="H2237">
        <v>344</v>
      </c>
      <c r="I2237">
        <v>500</v>
      </c>
      <c r="J2237" s="6">
        <f>Tabella1[[#This Row],[ASS. FINALI]]-Tabella1[[#This Row],[ASS.INIZIALI]]</f>
        <v>156</v>
      </c>
      <c r="K2237" t="s">
        <v>58</v>
      </c>
      <c r="L2237">
        <v>32</v>
      </c>
      <c r="M2237" s="6">
        <f>ROUNDDOWN(IF(Tabella1[[#This Row],[DOPPIO OPERATORE '[SI/NO']]]="SI",Tabella1[[#This Row],[DIFFERENZA]]/2,Tabella1[[#This Row],[DIFFERENZA]]),0)</f>
        <v>78</v>
      </c>
      <c r="O2237" s="6">
        <f>Tabella1[[#This Row],[DIFFERENZA EFFETTIVA SE DOPPIO OPERATORE]]-Tabella1[[#This Row],[SCARTI]]</f>
        <v>78</v>
      </c>
      <c r="P2237" s="4">
        <v>0.3125</v>
      </c>
      <c r="Q2237" s="4">
        <v>0.34722222222222227</v>
      </c>
      <c r="R2237" s="5">
        <f>Tabella1[[#This Row],[ORA FINE MATTINA]]-Tabella1[[#This Row],[ORA INIZIO MATTINA]]</f>
        <v>3.4722222222222265E-2</v>
      </c>
      <c r="S2237" s="4"/>
      <c r="T2237" s="4"/>
      <c r="U2237" s="5">
        <f>Tabella1[[#This Row],[ORA FINE POMERIGGIO]]-Tabella1[[#This Row],[ORA INIZIO POMERIGGIO]]</f>
        <v>0</v>
      </c>
      <c r="V2237" s="5">
        <f>Tabella1[[#This Row],[TOT. TEMPO POMERIGGIO]]+Tabella1[[#This Row],[TOT. TEMPO MATTINA]]</f>
        <v>3.4722222222222265E-2</v>
      </c>
      <c r="W2237" s="7">
        <f>((HOUR(Tabella1[[#This Row],[TOT. ORE]])*60)+MINUTE(Tabella1[[#This Row],[TOT. ORE]]))</f>
        <v>50</v>
      </c>
      <c r="Y2237" s="6">
        <f>Tabella1[[#This Row],[TOT. MINUTI]]-Tabella1[[#This Row],[FERMO MACCHINA]]</f>
        <v>50</v>
      </c>
      <c r="Z2237" s="6">
        <f>ROUNDDOWN(Tabella1[[#This Row],[DIFFERENZA EFFETTIVA - SCARTI]]/Tabella1[[#This Row],[TEMPO EFFETTIVO]]*60,0)</f>
        <v>93</v>
      </c>
    </row>
    <row r="2238" spans="1:27" x14ac:dyDescent="0.25">
      <c r="A2238" s="1">
        <v>44889</v>
      </c>
      <c r="B2238">
        <v>1</v>
      </c>
      <c r="C2238" s="6" t="str">
        <f>VLOOKUP(Tabella1[[#This Row],[COD. OPERATORE]],Tabella3[],2,FALSE)</f>
        <v>ROBY</v>
      </c>
      <c r="D2238" t="s">
        <v>56</v>
      </c>
      <c r="E2238" t="s">
        <v>73</v>
      </c>
      <c r="F2238" t="s">
        <v>64</v>
      </c>
      <c r="G2238" s="6" t="str">
        <f>VLOOKUP(Tabella1[[#This Row],[COD. MACCHINA]],Tabella35[],2,FALSE)</f>
        <v>MANUALE</v>
      </c>
      <c r="H2238">
        <v>0</v>
      </c>
      <c r="I2238">
        <v>125</v>
      </c>
      <c r="J2238" s="6">
        <f>Tabella1[[#This Row],[ASS. FINALI]]-Tabella1[[#This Row],[ASS.INIZIALI]]</f>
        <v>125</v>
      </c>
      <c r="K2238" t="s">
        <v>58</v>
      </c>
      <c r="L2238">
        <v>32</v>
      </c>
      <c r="M2238" s="6">
        <f>ROUNDDOWN(IF(Tabella1[[#This Row],[DOPPIO OPERATORE '[SI/NO']]]="SI",Tabella1[[#This Row],[DIFFERENZA]]/2,Tabella1[[#This Row],[DIFFERENZA]]),0)</f>
        <v>62</v>
      </c>
      <c r="O2238" s="6">
        <f>Tabella1[[#This Row],[DIFFERENZA EFFETTIVA SE DOPPIO OPERATORE]]-Tabella1[[#This Row],[SCARTI]]</f>
        <v>62</v>
      </c>
      <c r="P2238" s="4">
        <v>0.34861111111111115</v>
      </c>
      <c r="Q2238" s="4">
        <v>0.3611111111111111</v>
      </c>
      <c r="R2238" s="5">
        <f>Tabella1[[#This Row],[ORA FINE MATTINA]]-Tabella1[[#This Row],[ORA INIZIO MATTINA]]</f>
        <v>1.2499999999999956E-2</v>
      </c>
      <c r="S2238" s="4"/>
      <c r="T2238" s="4"/>
      <c r="U2238" s="5">
        <f>Tabella1[[#This Row],[ORA FINE POMERIGGIO]]-Tabella1[[#This Row],[ORA INIZIO POMERIGGIO]]</f>
        <v>0</v>
      </c>
      <c r="V2238" s="5">
        <f>Tabella1[[#This Row],[TOT. TEMPO POMERIGGIO]]+Tabella1[[#This Row],[TOT. TEMPO MATTINA]]</f>
        <v>1.2499999999999956E-2</v>
      </c>
      <c r="W2238" s="7">
        <f>((HOUR(Tabella1[[#This Row],[TOT. ORE]])*60)+MINUTE(Tabella1[[#This Row],[TOT. ORE]]))</f>
        <v>18</v>
      </c>
      <c r="Y2238" s="6">
        <f>Tabella1[[#This Row],[TOT. MINUTI]]-Tabella1[[#This Row],[FERMO MACCHINA]]</f>
        <v>18</v>
      </c>
      <c r="Z2238" s="6">
        <f>ROUNDDOWN(Tabella1[[#This Row],[DIFFERENZA EFFETTIVA - SCARTI]]/Tabella1[[#This Row],[TEMPO EFFETTIVO]]*60,0)</f>
        <v>206</v>
      </c>
    </row>
    <row r="2239" spans="1:27" x14ac:dyDescent="0.25">
      <c r="A2239" s="1">
        <v>44889</v>
      </c>
      <c r="B2239">
        <v>1</v>
      </c>
      <c r="C2239" s="6" t="str">
        <f>VLOOKUP(Tabella1[[#This Row],[COD. OPERATORE]],Tabella3[],2,FALSE)</f>
        <v>ROBY</v>
      </c>
      <c r="D2239" t="s">
        <v>16</v>
      </c>
      <c r="E2239" t="s">
        <v>369</v>
      </c>
      <c r="F2239">
        <v>3</v>
      </c>
      <c r="G2239" s="6" t="str">
        <f>VLOOKUP(Tabella1[[#This Row],[COD. MACCHINA]],Tabella35[],2,FALSE)</f>
        <v>MUPI matr.1501</v>
      </c>
      <c r="H2239">
        <v>0</v>
      </c>
      <c r="I2239">
        <v>150</v>
      </c>
      <c r="J2239" s="6">
        <f>Tabella1[[#This Row],[ASS. FINALI]]-Tabella1[[#This Row],[ASS.INIZIALI]]</f>
        <v>150</v>
      </c>
      <c r="K2239" t="s">
        <v>20</v>
      </c>
      <c r="M2239" s="6">
        <f>ROUNDDOWN(IF(Tabella1[[#This Row],[DOPPIO OPERATORE '[SI/NO']]]="SI",Tabella1[[#This Row],[DIFFERENZA]]/2,Tabella1[[#This Row],[DIFFERENZA]]),0)</f>
        <v>150</v>
      </c>
      <c r="O2239" s="6">
        <f>Tabella1[[#This Row],[DIFFERENZA EFFETTIVA SE DOPPIO OPERATORE]]-Tabella1[[#This Row],[SCARTI]]</f>
        <v>150</v>
      </c>
      <c r="P2239" s="4">
        <v>0.36805555555555558</v>
      </c>
      <c r="Q2239" s="4">
        <v>0.40486111111111112</v>
      </c>
      <c r="R2239" s="5">
        <f>Tabella1[[#This Row],[ORA FINE MATTINA]]-Tabella1[[#This Row],[ORA INIZIO MATTINA]]</f>
        <v>3.6805555555555536E-2</v>
      </c>
      <c r="S2239" s="4"/>
      <c r="T2239" s="4"/>
      <c r="U2239" s="5">
        <f>Tabella1[[#This Row],[ORA FINE POMERIGGIO]]-Tabella1[[#This Row],[ORA INIZIO POMERIGGIO]]</f>
        <v>0</v>
      </c>
      <c r="V2239" s="5">
        <f>Tabella1[[#This Row],[TOT. TEMPO POMERIGGIO]]+Tabella1[[#This Row],[TOT. TEMPO MATTINA]]</f>
        <v>3.6805555555555536E-2</v>
      </c>
      <c r="W2239" s="7">
        <f>((HOUR(Tabella1[[#This Row],[TOT. ORE]])*60)+MINUTE(Tabella1[[#This Row],[TOT. ORE]]))</f>
        <v>53</v>
      </c>
      <c r="Y2239" s="6">
        <f>Tabella1[[#This Row],[TOT. MINUTI]]-Tabella1[[#This Row],[FERMO MACCHINA]]</f>
        <v>53</v>
      </c>
      <c r="Z2239" s="6">
        <f>ROUNDDOWN(Tabella1[[#This Row],[DIFFERENZA EFFETTIVA - SCARTI]]/Tabella1[[#This Row],[TEMPO EFFETTIVO]]*60,0)</f>
        <v>169</v>
      </c>
    </row>
    <row r="2240" spans="1:27" x14ac:dyDescent="0.25">
      <c r="A2240" s="1">
        <v>44889</v>
      </c>
      <c r="B2240">
        <v>1</v>
      </c>
      <c r="C2240" s="6" t="str">
        <f>VLOOKUP(Tabella1[[#This Row],[COD. OPERATORE]],Tabella3[],2,FALSE)</f>
        <v>ROBY</v>
      </c>
      <c r="D2240" t="s">
        <v>16</v>
      </c>
      <c r="E2240" t="s">
        <v>369</v>
      </c>
      <c r="F2240" t="s">
        <v>64</v>
      </c>
      <c r="G2240" s="6" t="str">
        <f>VLOOKUP(Tabella1[[#This Row],[COD. MACCHINA]],Tabella35[],2,FALSE)</f>
        <v>MANUALE</v>
      </c>
      <c r="H2240">
        <v>0</v>
      </c>
      <c r="I2240">
        <v>150</v>
      </c>
      <c r="J2240" s="6">
        <f>Tabella1[[#This Row],[ASS. FINALI]]-Tabella1[[#This Row],[ASS.INIZIALI]]</f>
        <v>150</v>
      </c>
      <c r="K2240" t="s">
        <v>20</v>
      </c>
      <c r="M2240" s="6">
        <f>ROUNDDOWN(IF(Tabella1[[#This Row],[DOPPIO OPERATORE '[SI/NO']]]="SI",Tabella1[[#This Row],[DIFFERENZA]]/2,Tabella1[[#This Row],[DIFFERENZA]]),0)</f>
        <v>150</v>
      </c>
      <c r="O2240" s="6">
        <f>Tabella1[[#This Row],[DIFFERENZA EFFETTIVA SE DOPPIO OPERATORE]]-Tabella1[[#This Row],[SCARTI]]</f>
        <v>150</v>
      </c>
      <c r="P2240" s="4">
        <v>0.40972222222222227</v>
      </c>
      <c r="Q2240" s="4">
        <v>0.43402777777777773</v>
      </c>
      <c r="R2240" s="5">
        <f>Tabella1[[#This Row],[ORA FINE MATTINA]]-Tabella1[[#This Row],[ORA INIZIO MATTINA]]</f>
        <v>2.4305555555555469E-2</v>
      </c>
      <c r="S2240" s="4"/>
      <c r="T2240" s="4"/>
      <c r="U2240" s="5">
        <f>Tabella1[[#This Row],[ORA FINE POMERIGGIO]]-Tabella1[[#This Row],[ORA INIZIO POMERIGGIO]]</f>
        <v>0</v>
      </c>
      <c r="V2240" s="5">
        <f>Tabella1[[#This Row],[TOT. TEMPO POMERIGGIO]]+Tabella1[[#This Row],[TOT. TEMPO MATTINA]]</f>
        <v>2.4305555555555469E-2</v>
      </c>
      <c r="W2240" s="7">
        <f>((HOUR(Tabella1[[#This Row],[TOT. ORE]])*60)+MINUTE(Tabella1[[#This Row],[TOT. ORE]]))</f>
        <v>35</v>
      </c>
      <c r="Y2240" s="6">
        <f>Tabella1[[#This Row],[TOT. MINUTI]]-Tabella1[[#This Row],[FERMO MACCHINA]]</f>
        <v>35</v>
      </c>
      <c r="Z2240" s="6">
        <f>ROUNDDOWN(Tabella1[[#This Row],[DIFFERENZA EFFETTIVA - SCARTI]]/Tabella1[[#This Row],[TEMPO EFFETTIVO]]*60,0)</f>
        <v>257</v>
      </c>
    </row>
    <row r="2241" spans="1:26" x14ac:dyDescent="0.25">
      <c r="A2241" s="1">
        <v>44889</v>
      </c>
      <c r="B2241">
        <v>1</v>
      </c>
      <c r="C2241" s="6" t="str">
        <f>VLOOKUP(Tabella1[[#This Row],[COD. OPERATORE]],Tabella3[],2,FALSE)</f>
        <v>ROBY</v>
      </c>
      <c r="D2241" t="s">
        <v>56</v>
      </c>
      <c r="E2241" t="s">
        <v>521</v>
      </c>
      <c r="F2241" t="s">
        <v>64</v>
      </c>
      <c r="G2241" s="6" t="str">
        <f>VLOOKUP(Tabella1[[#This Row],[COD. MACCHINA]],Tabella35[],2,FALSE)</f>
        <v>MANUALE</v>
      </c>
      <c r="H2241">
        <v>0</v>
      </c>
      <c r="I2241">
        <v>940</v>
      </c>
      <c r="J2241" s="6">
        <f>Tabella1[[#This Row],[ASS. FINALI]]-Tabella1[[#This Row],[ASS.INIZIALI]]</f>
        <v>940</v>
      </c>
      <c r="K2241" t="s">
        <v>20</v>
      </c>
      <c r="M2241" s="6">
        <f>ROUNDDOWN(IF(Tabella1[[#This Row],[DOPPIO OPERATORE '[SI/NO']]]="SI",Tabella1[[#This Row],[DIFFERENZA]]/2,Tabella1[[#This Row],[DIFFERENZA]]),0)</f>
        <v>940</v>
      </c>
      <c r="O2241" s="6">
        <f>Tabella1[[#This Row],[DIFFERENZA EFFETTIVA SE DOPPIO OPERATORE]]-Tabella1[[#This Row],[SCARTI]]</f>
        <v>940</v>
      </c>
      <c r="P2241" s="4">
        <v>0.44236111111111115</v>
      </c>
      <c r="Q2241" s="4">
        <v>0.5</v>
      </c>
      <c r="R2241" s="5">
        <f>Tabella1[[#This Row],[ORA FINE MATTINA]]-Tabella1[[#This Row],[ORA INIZIO MATTINA]]</f>
        <v>5.7638888888888851E-2</v>
      </c>
      <c r="S2241" s="4">
        <v>0.54166666666666663</v>
      </c>
      <c r="T2241" s="4">
        <v>0.55902777777777779</v>
      </c>
      <c r="U2241" s="5">
        <f>Tabella1[[#This Row],[ORA FINE POMERIGGIO]]-Tabella1[[#This Row],[ORA INIZIO POMERIGGIO]]</f>
        <v>1.736111111111116E-2</v>
      </c>
      <c r="V2241" s="5">
        <f>Tabella1[[#This Row],[TOT. TEMPO POMERIGGIO]]+Tabella1[[#This Row],[TOT. TEMPO MATTINA]]</f>
        <v>7.5000000000000011E-2</v>
      </c>
      <c r="W2241" s="7">
        <f>((HOUR(Tabella1[[#This Row],[TOT. ORE]])*60)+MINUTE(Tabella1[[#This Row],[TOT. ORE]]))</f>
        <v>108</v>
      </c>
      <c r="Y2241" s="6">
        <f>Tabella1[[#This Row],[TOT. MINUTI]]-Tabella1[[#This Row],[FERMO MACCHINA]]</f>
        <v>108</v>
      </c>
      <c r="Z2241" s="6">
        <f>ROUNDDOWN(Tabella1[[#This Row],[DIFFERENZA EFFETTIVA - SCARTI]]/Tabella1[[#This Row],[TEMPO EFFETTIVO]]*60,0)</f>
        <v>522</v>
      </c>
    </row>
    <row r="2242" spans="1:26" x14ac:dyDescent="0.25">
      <c r="A2242" s="1">
        <v>44889</v>
      </c>
      <c r="B2242">
        <v>2</v>
      </c>
      <c r="C2242" s="6" t="str">
        <f>VLOOKUP(Tabella1[[#This Row],[COD. OPERATORE]],Tabella3[],2,FALSE)</f>
        <v>DAVIDE</v>
      </c>
      <c r="D2242" t="s">
        <v>56</v>
      </c>
      <c r="E2242" t="s">
        <v>90</v>
      </c>
      <c r="F2242" t="s">
        <v>64</v>
      </c>
      <c r="G2242" s="6" t="str">
        <f>VLOOKUP(Tabella1[[#This Row],[COD. MACCHINA]],Tabella35[],2,FALSE)</f>
        <v>MANUALE</v>
      </c>
      <c r="H2242">
        <v>300</v>
      </c>
      <c r="I2242">
        <v>450</v>
      </c>
      <c r="J2242" s="6">
        <f>Tabella1[[#This Row],[ASS. FINALI]]-Tabella1[[#This Row],[ASS.INIZIALI]]</f>
        <v>150</v>
      </c>
      <c r="K2242" t="s">
        <v>58</v>
      </c>
      <c r="L2242">
        <v>11</v>
      </c>
      <c r="M2242" s="6">
        <f>ROUNDDOWN(IF(Tabella1[[#This Row],[DOPPIO OPERATORE '[SI/NO']]]="SI",Tabella1[[#This Row],[DIFFERENZA]]/2,Tabella1[[#This Row],[DIFFERENZA]]),0)</f>
        <v>75</v>
      </c>
      <c r="O2242" s="6">
        <f>Tabella1[[#This Row],[DIFFERENZA EFFETTIVA SE DOPPIO OPERATORE]]-Tabella1[[#This Row],[SCARTI]]</f>
        <v>75</v>
      </c>
      <c r="P2242" s="4">
        <v>0.3125</v>
      </c>
      <c r="Q2242" s="4">
        <v>0.34375</v>
      </c>
      <c r="R2242" s="5">
        <f>Tabella1[[#This Row],[ORA FINE MATTINA]]-Tabella1[[#This Row],[ORA INIZIO MATTINA]]</f>
        <v>3.125E-2</v>
      </c>
      <c r="S2242" s="4"/>
      <c r="T2242" s="4"/>
      <c r="U2242" s="5">
        <f>Tabella1[[#This Row],[ORA FINE POMERIGGIO]]-Tabella1[[#This Row],[ORA INIZIO POMERIGGIO]]</f>
        <v>0</v>
      </c>
      <c r="V2242" s="5">
        <f>Tabella1[[#This Row],[TOT. TEMPO POMERIGGIO]]+Tabella1[[#This Row],[TOT. TEMPO MATTINA]]</f>
        <v>3.125E-2</v>
      </c>
      <c r="W2242" s="7">
        <f>((HOUR(Tabella1[[#This Row],[TOT. ORE]])*60)+MINUTE(Tabella1[[#This Row],[TOT. ORE]]))</f>
        <v>45</v>
      </c>
      <c r="Y2242" s="6">
        <f>Tabella1[[#This Row],[TOT. MINUTI]]-Tabella1[[#This Row],[FERMO MACCHINA]]</f>
        <v>45</v>
      </c>
      <c r="Z2242" s="6">
        <f>ROUNDDOWN(Tabella1[[#This Row],[DIFFERENZA EFFETTIVA - SCARTI]]/Tabella1[[#This Row],[TEMPO EFFETTIVO]]*60,0)</f>
        <v>100</v>
      </c>
    </row>
    <row r="2243" spans="1:26" x14ac:dyDescent="0.25">
      <c r="A2243" s="1">
        <v>44889</v>
      </c>
      <c r="B2243">
        <v>2</v>
      </c>
      <c r="C2243" s="6" t="str">
        <f>VLOOKUP(Tabella1[[#This Row],[COD. OPERATORE]],Tabella3[],2,FALSE)</f>
        <v>DAVIDE</v>
      </c>
      <c r="D2243" t="s">
        <v>56</v>
      </c>
      <c r="E2243" t="s">
        <v>118</v>
      </c>
      <c r="F2243">
        <v>12</v>
      </c>
      <c r="G2243" s="6" t="str">
        <f>VLOOKUP(Tabella1[[#This Row],[COD. MACCHINA]],Tabella35[],2,FALSE)</f>
        <v>FRESA matr.550/6</v>
      </c>
      <c r="H2243">
        <v>0</v>
      </c>
      <c r="I2243">
        <v>1800</v>
      </c>
      <c r="J2243" s="6">
        <f>Tabella1[[#This Row],[ASS. FINALI]]-Tabella1[[#This Row],[ASS.INIZIALI]]</f>
        <v>1800</v>
      </c>
      <c r="K2243" t="s">
        <v>20</v>
      </c>
      <c r="M2243" s="6">
        <f>ROUNDDOWN(IF(Tabella1[[#This Row],[DOPPIO OPERATORE '[SI/NO']]]="SI",Tabella1[[#This Row],[DIFFERENZA]]/2,Tabella1[[#This Row],[DIFFERENZA]]),0)</f>
        <v>1800</v>
      </c>
      <c r="O2243" s="6">
        <f>Tabella1[[#This Row],[DIFFERENZA EFFETTIVA SE DOPPIO OPERATORE]]-Tabella1[[#This Row],[SCARTI]]</f>
        <v>1800</v>
      </c>
      <c r="P2243" s="4">
        <v>0.34375</v>
      </c>
      <c r="Q2243" s="4">
        <v>0.5</v>
      </c>
      <c r="R2243" s="5">
        <f>Tabella1[[#This Row],[ORA FINE MATTINA]]-Tabella1[[#This Row],[ORA INIZIO MATTINA]]</f>
        <v>0.15625</v>
      </c>
      <c r="S2243" s="4"/>
      <c r="T2243" s="4"/>
      <c r="U2243" s="5">
        <f>Tabella1[[#This Row],[ORA FINE POMERIGGIO]]-Tabella1[[#This Row],[ORA INIZIO POMERIGGIO]]</f>
        <v>0</v>
      </c>
      <c r="V2243" s="5">
        <f>Tabella1[[#This Row],[TOT. TEMPO POMERIGGIO]]+Tabella1[[#This Row],[TOT. TEMPO MATTINA]]</f>
        <v>0.15625</v>
      </c>
      <c r="W2243" s="7">
        <f>((HOUR(Tabella1[[#This Row],[TOT. ORE]])*60)+MINUTE(Tabella1[[#This Row],[TOT. ORE]]))</f>
        <v>225</v>
      </c>
      <c r="Y2243" s="6">
        <f>Tabella1[[#This Row],[TOT. MINUTI]]-Tabella1[[#This Row],[FERMO MACCHINA]]</f>
        <v>225</v>
      </c>
      <c r="Z2243" s="6">
        <f>ROUNDDOWN(Tabella1[[#This Row],[DIFFERENZA EFFETTIVA - SCARTI]]/Tabella1[[#This Row],[TEMPO EFFETTIVO]]*60,0)</f>
        <v>480</v>
      </c>
    </row>
    <row r="2244" spans="1:26" x14ac:dyDescent="0.25">
      <c r="A2244" s="1">
        <v>44890</v>
      </c>
      <c r="B2244">
        <v>2</v>
      </c>
      <c r="C2244" s="6" t="str">
        <f>VLOOKUP(Tabella1[[#This Row],[COD. OPERATORE]],Tabella3[],2,FALSE)</f>
        <v>DAVIDE</v>
      </c>
      <c r="D2244" t="s">
        <v>56</v>
      </c>
      <c r="E2244" t="s">
        <v>521</v>
      </c>
      <c r="F2244" t="s">
        <v>64</v>
      </c>
      <c r="G2244" s="6" t="str">
        <f>VLOOKUP(Tabella1[[#This Row],[COD. MACCHINA]],Tabella35[],2,FALSE)</f>
        <v>MANUALE</v>
      </c>
      <c r="H2244">
        <v>940</v>
      </c>
      <c r="I2244">
        <v>2750</v>
      </c>
      <c r="J2244" s="6">
        <f>Tabella1[[#This Row],[ASS. FINALI]]-Tabella1[[#This Row],[ASS.INIZIALI]]</f>
        <v>1810</v>
      </c>
      <c r="K2244" t="s">
        <v>20</v>
      </c>
      <c r="M2244" s="6">
        <f>ROUNDDOWN(IF(Tabella1[[#This Row],[DOPPIO OPERATORE '[SI/NO']]]="SI",Tabella1[[#This Row],[DIFFERENZA]]/2,Tabella1[[#This Row],[DIFFERENZA]]),0)</f>
        <v>1810</v>
      </c>
      <c r="O2244" s="6">
        <f>Tabella1[[#This Row],[DIFFERENZA EFFETTIVA SE DOPPIO OPERATORE]]-Tabella1[[#This Row],[SCARTI]]</f>
        <v>1810</v>
      </c>
      <c r="P2244" s="4">
        <v>0.5625</v>
      </c>
      <c r="Q2244" s="4">
        <v>0.72916666666666663</v>
      </c>
      <c r="R2244" s="5">
        <f>Tabella1[[#This Row],[ORA FINE MATTINA]]-Tabella1[[#This Row],[ORA INIZIO MATTINA]]</f>
        <v>0.16666666666666663</v>
      </c>
      <c r="S2244" s="4"/>
      <c r="T2244" s="4"/>
      <c r="U2244" s="5">
        <f>Tabella1[[#This Row],[ORA FINE POMERIGGIO]]-Tabella1[[#This Row],[ORA INIZIO POMERIGGIO]]</f>
        <v>0</v>
      </c>
      <c r="V2244" s="5">
        <f>Tabella1[[#This Row],[TOT. TEMPO POMERIGGIO]]+Tabella1[[#This Row],[TOT. TEMPO MATTINA]]</f>
        <v>0.16666666666666663</v>
      </c>
      <c r="W2244" s="7">
        <f>((HOUR(Tabella1[[#This Row],[TOT. ORE]])*60)+MINUTE(Tabella1[[#This Row],[TOT. ORE]]))</f>
        <v>240</v>
      </c>
      <c r="Y2244" s="6">
        <f>Tabella1[[#This Row],[TOT. MINUTI]]-Tabella1[[#This Row],[FERMO MACCHINA]]</f>
        <v>240</v>
      </c>
      <c r="Z2244" s="6">
        <f>ROUNDDOWN(Tabella1[[#This Row],[DIFFERENZA EFFETTIVA - SCARTI]]/Tabella1[[#This Row],[TEMPO EFFETTIVO]]*60,0)</f>
        <v>452</v>
      </c>
    </row>
    <row r="2245" spans="1:26" x14ac:dyDescent="0.25">
      <c r="A2245" s="1">
        <v>44890</v>
      </c>
      <c r="B2245">
        <v>2</v>
      </c>
      <c r="C2245" s="6" t="str">
        <f>VLOOKUP(Tabella1[[#This Row],[COD. OPERATORE]],Tabella3[],2,FALSE)</f>
        <v>DAVIDE</v>
      </c>
      <c r="D2245" t="s">
        <v>56</v>
      </c>
      <c r="E2245" t="s">
        <v>188</v>
      </c>
      <c r="F2245" t="s">
        <v>64</v>
      </c>
      <c r="G2245" s="6" t="str">
        <f>VLOOKUP(Tabella1[[#This Row],[COD. MACCHINA]],Tabella35[],2,FALSE)</f>
        <v>MANUALE</v>
      </c>
      <c r="H2245">
        <v>545</v>
      </c>
      <c r="I2245">
        <v>1250</v>
      </c>
      <c r="J2245" s="6">
        <f>Tabella1[[#This Row],[ASS. FINALI]]-Tabella1[[#This Row],[ASS.INIZIALI]]</f>
        <v>705</v>
      </c>
      <c r="K2245" t="s">
        <v>20</v>
      </c>
      <c r="M2245" s="6">
        <f>ROUNDDOWN(IF(Tabella1[[#This Row],[DOPPIO OPERATORE '[SI/NO']]]="SI",Tabella1[[#This Row],[DIFFERENZA]]/2,Tabella1[[#This Row],[DIFFERENZA]]),0)</f>
        <v>705</v>
      </c>
      <c r="O2245" s="6">
        <f>Tabella1[[#This Row],[DIFFERENZA EFFETTIVA SE DOPPIO OPERATORE]]-Tabella1[[#This Row],[SCARTI]]</f>
        <v>705</v>
      </c>
      <c r="P2245" s="4">
        <v>0.3125</v>
      </c>
      <c r="Q2245" s="4">
        <v>0.5</v>
      </c>
      <c r="R2245" s="5">
        <f>Tabella1[[#This Row],[ORA FINE MATTINA]]-Tabella1[[#This Row],[ORA INIZIO MATTINA]]</f>
        <v>0.1875</v>
      </c>
      <c r="S2245" s="4"/>
      <c r="T2245" s="4"/>
      <c r="U2245" s="5">
        <f>Tabella1[[#This Row],[ORA FINE POMERIGGIO]]-Tabella1[[#This Row],[ORA INIZIO POMERIGGIO]]</f>
        <v>0</v>
      </c>
      <c r="V2245" s="5">
        <f>Tabella1[[#This Row],[TOT. TEMPO POMERIGGIO]]+Tabella1[[#This Row],[TOT. TEMPO MATTINA]]</f>
        <v>0.1875</v>
      </c>
      <c r="W2245" s="7">
        <f>((HOUR(Tabella1[[#This Row],[TOT. ORE]])*60)+MINUTE(Tabella1[[#This Row],[TOT. ORE]]))</f>
        <v>270</v>
      </c>
      <c r="Y2245" s="6">
        <f>Tabella1[[#This Row],[TOT. MINUTI]]-Tabella1[[#This Row],[FERMO MACCHINA]]</f>
        <v>270</v>
      </c>
      <c r="Z2245" s="6">
        <f>ROUNDDOWN(Tabella1[[#This Row],[DIFFERENZA EFFETTIVA - SCARTI]]/Tabella1[[#This Row],[TEMPO EFFETTIVO]]*60,0)</f>
        <v>156</v>
      </c>
    </row>
    <row r="2246" spans="1:26" x14ac:dyDescent="0.25">
      <c r="A2246" s="1">
        <v>44890</v>
      </c>
      <c r="B2246">
        <v>2</v>
      </c>
      <c r="C2246" s="6" t="str">
        <f>VLOOKUP(Tabella1[[#This Row],[COD. OPERATORE]],Tabella3[],2,FALSE)</f>
        <v>DAVIDE</v>
      </c>
      <c r="D2246" t="s">
        <v>56</v>
      </c>
      <c r="E2246" t="s">
        <v>188</v>
      </c>
      <c r="F2246" t="s">
        <v>64</v>
      </c>
      <c r="G2246" s="6" t="str">
        <f>VLOOKUP(Tabella1[[#This Row],[COD. MACCHINA]],Tabella35[],2,FALSE)</f>
        <v>MANUALE</v>
      </c>
      <c r="H2246">
        <v>1250</v>
      </c>
      <c r="I2246">
        <v>1500</v>
      </c>
      <c r="J2246" s="6">
        <f>Tabella1[[#This Row],[ASS. FINALI]]-Tabella1[[#This Row],[ASS.INIZIALI]]</f>
        <v>250</v>
      </c>
      <c r="K2246" t="s">
        <v>20</v>
      </c>
      <c r="M2246" s="6">
        <f>ROUNDDOWN(IF(Tabella1[[#This Row],[DOPPIO OPERATORE '[SI/NO']]]="SI",Tabella1[[#This Row],[DIFFERENZA]]/2,Tabella1[[#This Row],[DIFFERENZA]]),0)</f>
        <v>250</v>
      </c>
      <c r="O2246" s="6">
        <f>Tabella1[[#This Row],[DIFFERENZA EFFETTIVA SE DOPPIO OPERATORE]]-Tabella1[[#This Row],[SCARTI]]</f>
        <v>250</v>
      </c>
      <c r="P2246" s="4">
        <v>0.54166666666666663</v>
      </c>
      <c r="Q2246" s="4">
        <v>0.58333333333333337</v>
      </c>
      <c r="R2246" s="5">
        <f>Tabella1[[#This Row],[ORA FINE MATTINA]]-Tabella1[[#This Row],[ORA INIZIO MATTINA]]</f>
        <v>4.1666666666666741E-2</v>
      </c>
      <c r="S2246" s="4"/>
      <c r="T2246" s="4"/>
      <c r="U2246" s="5">
        <f>Tabella1[[#This Row],[ORA FINE POMERIGGIO]]-Tabella1[[#This Row],[ORA INIZIO POMERIGGIO]]</f>
        <v>0</v>
      </c>
      <c r="V2246" s="5">
        <f>Tabella1[[#This Row],[TOT. TEMPO POMERIGGIO]]+Tabella1[[#This Row],[TOT. TEMPO MATTINA]]</f>
        <v>4.1666666666666741E-2</v>
      </c>
      <c r="W2246" s="7">
        <f>((HOUR(Tabella1[[#This Row],[TOT. ORE]])*60)+MINUTE(Tabella1[[#This Row],[TOT. ORE]]))</f>
        <v>60</v>
      </c>
      <c r="Y2246" s="6">
        <f>Tabella1[[#This Row],[TOT. MINUTI]]-Tabella1[[#This Row],[FERMO MACCHINA]]</f>
        <v>60</v>
      </c>
      <c r="Z2246" s="6">
        <f>ROUNDDOWN(Tabella1[[#This Row],[DIFFERENZA EFFETTIVA - SCARTI]]/Tabella1[[#This Row],[TEMPO EFFETTIVO]]*60,0)</f>
        <v>250</v>
      </c>
    </row>
    <row r="2247" spans="1:26" x14ac:dyDescent="0.25">
      <c r="A2247" s="1">
        <v>44890</v>
      </c>
      <c r="B2247">
        <v>2</v>
      </c>
      <c r="C2247" s="6" t="str">
        <f>VLOOKUP(Tabella1[[#This Row],[COD. OPERATORE]],Tabella3[],2,FALSE)</f>
        <v>DAVIDE</v>
      </c>
      <c r="D2247" t="s">
        <v>56</v>
      </c>
      <c r="E2247" t="s">
        <v>118</v>
      </c>
      <c r="F2247">
        <v>12</v>
      </c>
      <c r="G2247" s="6" t="str">
        <f>VLOOKUP(Tabella1[[#This Row],[COD. MACCHINA]],Tabella35[],2,FALSE)</f>
        <v>FRESA matr.550/6</v>
      </c>
      <c r="H2247">
        <v>1100</v>
      </c>
      <c r="I2247">
        <v>2250</v>
      </c>
      <c r="J2247" s="6">
        <f>Tabella1[[#This Row],[ASS. FINALI]]-Tabella1[[#This Row],[ASS.INIZIALI]]</f>
        <v>1150</v>
      </c>
      <c r="K2247" t="s">
        <v>20</v>
      </c>
      <c r="M2247" s="6">
        <f>ROUNDDOWN(IF(Tabella1[[#This Row],[DOPPIO OPERATORE '[SI/NO']]]="SI",Tabella1[[#This Row],[DIFFERENZA]]/2,Tabella1[[#This Row],[DIFFERENZA]]),0)</f>
        <v>1150</v>
      </c>
      <c r="O2247" s="6">
        <f>Tabella1[[#This Row],[DIFFERENZA EFFETTIVA SE DOPPIO OPERATORE]]-Tabella1[[#This Row],[SCARTI]]</f>
        <v>1150</v>
      </c>
      <c r="P2247" s="4">
        <v>0.59375</v>
      </c>
      <c r="Q2247" s="4">
        <v>0.69791666666666663</v>
      </c>
      <c r="R2247" s="5">
        <f>Tabella1[[#This Row],[ORA FINE MATTINA]]-Tabella1[[#This Row],[ORA INIZIO MATTINA]]</f>
        <v>0.10416666666666663</v>
      </c>
      <c r="S2247" s="4"/>
      <c r="T2247" s="4"/>
      <c r="U2247" s="5">
        <f>Tabella1[[#This Row],[ORA FINE POMERIGGIO]]-Tabella1[[#This Row],[ORA INIZIO POMERIGGIO]]</f>
        <v>0</v>
      </c>
      <c r="V2247" s="5">
        <f>Tabella1[[#This Row],[TOT. TEMPO POMERIGGIO]]+Tabella1[[#This Row],[TOT. TEMPO MATTINA]]</f>
        <v>0.10416666666666663</v>
      </c>
      <c r="W2247" s="7">
        <f>((HOUR(Tabella1[[#This Row],[TOT. ORE]])*60)+MINUTE(Tabella1[[#This Row],[TOT. ORE]]))</f>
        <v>150</v>
      </c>
      <c r="Y2247" s="6">
        <f>Tabella1[[#This Row],[TOT. MINUTI]]-Tabella1[[#This Row],[FERMO MACCHINA]]</f>
        <v>150</v>
      </c>
      <c r="Z2247" s="6">
        <f>ROUNDDOWN(Tabella1[[#This Row],[DIFFERENZA EFFETTIVA - SCARTI]]/Tabella1[[#This Row],[TEMPO EFFETTIVO]]*60,0)</f>
        <v>460</v>
      </c>
    </row>
    <row r="2248" spans="1:26" x14ac:dyDescent="0.25">
      <c r="A2248" s="1">
        <v>44890</v>
      </c>
      <c r="B2248">
        <v>2</v>
      </c>
      <c r="C2248" s="6" t="str">
        <f>VLOOKUP(Tabella1[[#This Row],[COD. OPERATORE]],Tabella3[],2,FALSE)</f>
        <v>DAVIDE</v>
      </c>
      <c r="D2248" t="s">
        <v>56</v>
      </c>
      <c r="E2248" t="s">
        <v>71</v>
      </c>
      <c r="F2248" t="s">
        <v>64</v>
      </c>
      <c r="G2248" s="6" t="str">
        <f>VLOOKUP(Tabella1[[#This Row],[COD. MACCHINA]],Tabella35[],2,FALSE)</f>
        <v>MANUALE</v>
      </c>
      <c r="H2248">
        <v>1750</v>
      </c>
      <c r="I2248">
        <v>1862</v>
      </c>
      <c r="J2248" s="6">
        <f>Tabella1[[#This Row],[ASS. FINALI]]-Tabella1[[#This Row],[ASS.INIZIALI]]</f>
        <v>112</v>
      </c>
      <c r="K2248" t="s">
        <v>58</v>
      </c>
      <c r="L2248">
        <v>1</v>
      </c>
      <c r="M2248" s="6">
        <f>ROUNDDOWN(IF(Tabella1[[#This Row],[DOPPIO OPERATORE '[SI/NO']]]="SI",Tabella1[[#This Row],[DIFFERENZA]]/2,Tabella1[[#This Row],[DIFFERENZA]]),0)</f>
        <v>56</v>
      </c>
      <c r="O2248" s="6">
        <f>Tabella1[[#This Row],[DIFFERENZA EFFETTIVA SE DOPPIO OPERATORE]]-Tabella1[[#This Row],[SCARTI]]</f>
        <v>56</v>
      </c>
      <c r="P2248" s="4">
        <v>0.69791666666666663</v>
      </c>
      <c r="Q2248" s="4">
        <v>0.72916666666666663</v>
      </c>
      <c r="R2248" s="5">
        <f>Tabella1[[#This Row],[ORA FINE MATTINA]]-Tabella1[[#This Row],[ORA INIZIO MATTINA]]</f>
        <v>3.125E-2</v>
      </c>
      <c r="S2248" s="4"/>
      <c r="T2248" s="4"/>
      <c r="U2248" s="5">
        <f>Tabella1[[#This Row],[ORA FINE POMERIGGIO]]-Tabella1[[#This Row],[ORA INIZIO POMERIGGIO]]</f>
        <v>0</v>
      </c>
      <c r="V2248" s="5">
        <f>Tabella1[[#This Row],[TOT. TEMPO POMERIGGIO]]+Tabella1[[#This Row],[TOT. TEMPO MATTINA]]</f>
        <v>3.125E-2</v>
      </c>
      <c r="W2248" s="7">
        <f>((HOUR(Tabella1[[#This Row],[TOT. ORE]])*60)+MINUTE(Tabella1[[#This Row],[TOT. ORE]]))</f>
        <v>45</v>
      </c>
      <c r="Y2248" s="6">
        <f>Tabella1[[#This Row],[TOT. MINUTI]]-Tabella1[[#This Row],[FERMO MACCHINA]]</f>
        <v>45</v>
      </c>
      <c r="Z2248" s="6">
        <f>ROUNDDOWN(Tabella1[[#This Row],[DIFFERENZA EFFETTIVA - SCARTI]]/Tabella1[[#This Row],[TEMPO EFFETTIVO]]*60,0)</f>
        <v>74</v>
      </c>
    </row>
    <row r="2249" spans="1:26" x14ac:dyDescent="0.25">
      <c r="A2249" s="1">
        <v>44891</v>
      </c>
      <c r="B2249">
        <v>2</v>
      </c>
      <c r="C2249" s="6" t="str">
        <f>VLOOKUP(Tabella1[[#This Row],[COD. OPERATORE]],Tabella3[],2,FALSE)</f>
        <v>DAVIDE</v>
      </c>
      <c r="D2249" t="s">
        <v>56</v>
      </c>
      <c r="E2249" t="s">
        <v>521</v>
      </c>
      <c r="F2249" t="s">
        <v>64</v>
      </c>
      <c r="G2249" s="6" t="str">
        <f>VLOOKUP(Tabella1[[#This Row],[COD. MACCHINA]],Tabella35[],2,FALSE)</f>
        <v>MANUALE</v>
      </c>
      <c r="H2249">
        <v>6300</v>
      </c>
      <c r="I2249">
        <v>7800</v>
      </c>
      <c r="J2249" s="6">
        <f>Tabella1[[#This Row],[ASS. FINALI]]-Tabella1[[#This Row],[ASS.INIZIALI]]</f>
        <v>1500</v>
      </c>
      <c r="K2249" t="s">
        <v>20</v>
      </c>
      <c r="M2249" s="6">
        <f>ROUNDDOWN(IF(Tabella1[[#This Row],[DOPPIO OPERATORE '[SI/NO']]]="SI",Tabella1[[#This Row],[DIFFERENZA]]/2,Tabella1[[#This Row],[DIFFERENZA]]),0)</f>
        <v>1500</v>
      </c>
      <c r="O2249" s="6">
        <f>Tabella1[[#This Row],[DIFFERENZA EFFETTIVA SE DOPPIO OPERATORE]]-Tabella1[[#This Row],[SCARTI]]</f>
        <v>1500</v>
      </c>
      <c r="P2249" s="4">
        <v>0.33333333333333331</v>
      </c>
      <c r="Q2249" s="4">
        <v>0.45833333333333331</v>
      </c>
      <c r="R2249" s="5">
        <f>Tabella1[[#This Row],[ORA FINE MATTINA]]-Tabella1[[#This Row],[ORA INIZIO MATTINA]]</f>
        <v>0.125</v>
      </c>
      <c r="S2249" s="4"/>
      <c r="T2249" s="4"/>
      <c r="U2249" s="5">
        <f>Tabella1[[#This Row],[ORA FINE POMERIGGIO]]-Tabella1[[#This Row],[ORA INIZIO POMERIGGIO]]</f>
        <v>0</v>
      </c>
      <c r="V2249" s="5">
        <f>Tabella1[[#This Row],[TOT. TEMPO POMERIGGIO]]+Tabella1[[#This Row],[TOT. TEMPO MATTINA]]</f>
        <v>0.125</v>
      </c>
      <c r="W2249" s="7">
        <f>((HOUR(Tabella1[[#This Row],[TOT. ORE]])*60)+MINUTE(Tabella1[[#This Row],[TOT. ORE]]))</f>
        <v>180</v>
      </c>
      <c r="Y2249" s="6">
        <f>Tabella1[[#This Row],[TOT. MINUTI]]-Tabella1[[#This Row],[FERMO MACCHINA]]</f>
        <v>180</v>
      </c>
      <c r="Z2249" s="6">
        <f>ROUNDDOWN(Tabella1[[#This Row],[DIFFERENZA EFFETTIVA - SCARTI]]/Tabella1[[#This Row],[TEMPO EFFETTIVO]]*60,0)</f>
        <v>500</v>
      </c>
    </row>
    <row r="2250" spans="1:26" x14ac:dyDescent="0.25">
      <c r="A2250" s="1">
        <v>44888</v>
      </c>
      <c r="B2250">
        <v>32</v>
      </c>
      <c r="C2250" s="6" t="str">
        <f>VLOOKUP(Tabella1[[#This Row],[COD. OPERATORE]],Tabella3[],2,FALSE)</f>
        <v>ALESSANDRA</v>
      </c>
      <c r="D2250" t="s">
        <v>56</v>
      </c>
      <c r="E2250" t="s">
        <v>71</v>
      </c>
      <c r="F2250" t="s">
        <v>64</v>
      </c>
      <c r="G2250" s="6" t="str">
        <f>VLOOKUP(Tabella1[[#This Row],[COD. MACCHINA]],Tabella35[],2,FALSE)</f>
        <v>MANUALE</v>
      </c>
      <c r="H2250">
        <v>0</v>
      </c>
      <c r="I2250">
        <v>1420</v>
      </c>
      <c r="J2250" s="6">
        <f>Tabella1[[#This Row],[ASS. FINALI]]-Tabella1[[#This Row],[ASS.INIZIALI]]</f>
        <v>1420</v>
      </c>
      <c r="K2250" t="s">
        <v>58</v>
      </c>
      <c r="L2250" t="s">
        <v>619</v>
      </c>
      <c r="M2250" s="6">
        <f>ROUNDDOWN(IF(Tabella1[[#This Row],[DOPPIO OPERATORE '[SI/NO']]]="SI",Tabella1[[#This Row],[DIFFERENZA]]/2,Tabella1[[#This Row],[DIFFERENZA]]),0)</f>
        <v>710</v>
      </c>
      <c r="O2250" s="6">
        <f>Tabella1[[#This Row],[DIFFERENZA EFFETTIVA SE DOPPIO OPERATORE]]-Tabella1[[#This Row],[SCARTI]]</f>
        <v>710</v>
      </c>
      <c r="P2250" s="4">
        <v>0.47916666666666669</v>
      </c>
      <c r="Q2250" s="4">
        <v>0.5</v>
      </c>
      <c r="R2250" s="5">
        <f>Tabella1[[#This Row],[ORA FINE MATTINA]]-Tabella1[[#This Row],[ORA INIZIO MATTINA]]</f>
        <v>2.0833333333333315E-2</v>
      </c>
      <c r="S2250" s="4">
        <v>0.5625</v>
      </c>
      <c r="T2250" s="4">
        <v>0.75</v>
      </c>
      <c r="U2250" s="5">
        <f>Tabella1[[#This Row],[ORA FINE POMERIGGIO]]-Tabella1[[#This Row],[ORA INIZIO POMERIGGIO]]</f>
        <v>0.1875</v>
      </c>
      <c r="V2250" s="5">
        <f>Tabella1[[#This Row],[TOT. TEMPO POMERIGGIO]]+Tabella1[[#This Row],[TOT. TEMPO MATTINA]]</f>
        <v>0.20833333333333331</v>
      </c>
      <c r="W2250" s="7">
        <f>((HOUR(Tabella1[[#This Row],[TOT. ORE]])*60)+MINUTE(Tabella1[[#This Row],[TOT. ORE]]))</f>
        <v>300</v>
      </c>
      <c r="Y2250" s="6">
        <f>Tabella1[[#This Row],[TOT. MINUTI]]-Tabella1[[#This Row],[FERMO MACCHINA]]</f>
        <v>300</v>
      </c>
      <c r="Z2250" s="6">
        <f>ROUNDDOWN(Tabella1[[#This Row],[DIFFERENZA EFFETTIVA - SCARTI]]/Tabella1[[#This Row],[TEMPO EFFETTIVO]]*60,0)</f>
        <v>142</v>
      </c>
    </row>
    <row r="2251" spans="1:26" x14ac:dyDescent="0.25">
      <c r="A2251" s="1">
        <v>44889</v>
      </c>
      <c r="B2251">
        <v>32</v>
      </c>
      <c r="C2251" s="6" t="str">
        <f>VLOOKUP(Tabella1[[#This Row],[COD. OPERATORE]],Tabella3[],2,FALSE)</f>
        <v>ALESSANDRA</v>
      </c>
      <c r="D2251" t="s">
        <v>56</v>
      </c>
      <c r="E2251" t="s">
        <v>340</v>
      </c>
      <c r="F2251" t="s">
        <v>64</v>
      </c>
      <c r="G2251" s="6" t="str">
        <f>VLOOKUP(Tabella1[[#This Row],[COD. MACCHINA]],Tabella35[],2,FALSE)</f>
        <v>MANUALE</v>
      </c>
      <c r="H2251">
        <v>344</v>
      </c>
      <c r="I2251">
        <v>500</v>
      </c>
      <c r="J2251" s="6">
        <f>Tabella1[[#This Row],[ASS. FINALI]]-Tabella1[[#This Row],[ASS.INIZIALI]]</f>
        <v>156</v>
      </c>
      <c r="K2251" t="s">
        <v>58</v>
      </c>
      <c r="L2251">
        <v>1</v>
      </c>
      <c r="M2251" s="6">
        <f>ROUNDDOWN(IF(Tabella1[[#This Row],[DOPPIO OPERATORE '[SI/NO']]]="SI",Tabella1[[#This Row],[DIFFERENZA]]/2,Tabella1[[#This Row],[DIFFERENZA]]),0)</f>
        <v>78</v>
      </c>
      <c r="O2251" s="6">
        <f>Tabella1[[#This Row],[DIFFERENZA EFFETTIVA SE DOPPIO OPERATORE]]-Tabella1[[#This Row],[SCARTI]]</f>
        <v>78</v>
      </c>
      <c r="P2251" s="4">
        <v>0.3125</v>
      </c>
      <c r="Q2251" s="4">
        <v>0.34722222222222227</v>
      </c>
      <c r="R2251" s="5">
        <f>Tabella1[[#This Row],[ORA FINE MATTINA]]-Tabella1[[#This Row],[ORA INIZIO MATTINA]]</f>
        <v>3.4722222222222265E-2</v>
      </c>
      <c r="S2251" s="4"/>
      <c r="T2251" s="4"/>
      <c r="U2251" s="5">
        <f>Tabella1[[#This Row],[ORA FINE POMERIGGIO]]-Tabella1[[#This Row],[ORA INIZIO POMERIGGIO]]</f>
        <v>0</v>
      </c>
      <c r="V2251" s="5">
        <f>Tabella1[[#This Row],[TOT. TEMPO POMERIGGIO]]+Tabella1[[#This Row],[TOT. TEMPO MATTINA]]</f>
        <v>3.4722222222222265E-2</v>
      </c>
      <c r="W2251" s="7">
        <f>((HOUR(Tabella1[[#This Row],[TOT. ORE]])*60)+MINUTE(Tabella1[[#This Row],[TOT. ORE]]))</f>
        <v>50</v>
      </c>
      <c r="Y2251" s="6">
        <f>Tabella1[[#This Row],[TOT. MINUTI]]-Tabella1[[#This Row],[FERMO MACCHINA]]</f>
        <v>50</v>
      </c>
      <c r="Z2251" s="6">
        <f>ROUNDDOWN(Tabella1[[#This Row],[DIFFERENZA EFFETTIVA - SCARTI]]/Tabella1[[#This Row],[TEMPO EFFETTIVO]]*60,0)</f>
        <v>93</v>
      </c>
    </row>
    <row r="2252" spans="1:26" x14ac:dyDescent="0.25">
      <c r="A2252" s="1">
        <v>44889</v>
      </c>
      <c r="B2252">
        <v>32</v>
      </c>
      <c r="C2252" s="6" t="str">
        <f>VLOOKUP(Tabella1[[#This Row],[COD. OPERATORE]],Tabella3[],2,FALSE)</f>
        <v>ALESSANDRA</v>
      </c>
      <c r="D2252" t="s">
        <v>56</v>
      </c>
      <c r="E2252" t="s">
        <v>73</v>
      </c>
      <c r="F2252" t="s">
        <v>64</v>
      </c>
      <c r="G2252" s="6" t="str">
        <f>VLOOKUP(Tabella1[[#This Row],[COD. MACCHINA]],Tabella35[],2,FALSE)</f>
        <v>MANUALE</v>
      </c>
      <c r="H2252">
        <v>0</v>
      </c>
      <c r="I2252">
        <v>1330</v>
      </c>
      <c r="J2252" s="6">
        <f>Tabella1[[#This Row],[ASS. FINALI]]-Tabella1[[#This Row],[ASS.INIZIALI]]</f>
        <v>1330</v>
      </c>
      <c r="K2252" t="s">
        <v>58</v>
      </c>
      <c r="L2252" t="s">
        <v>620</v>
      </c>
      <c r="M2252" s="6">
        <f>ROUNDDOWN(IF(Tabella1[[#This Row],[DOPPIO OPERATORE '[SI/NO']]]="SI",Tabella1[[#This Row],[DIFFERENZA]]/2,Tabella1[[#This Row],[DIFFERENZA]]),0)</f>
        <v>665</v>
      </c>
      <c r="O2252" s="6">
        <f>Tabella1[[#This Row],[DIFFERENZA EFFETTIVA SE DOPPIO OPERATORE]]-Tabella1[[#This Row],[SCARTI]]</f>
        <v>665</v>
      </c>
      <c r="P2252" s="4">
        <v>0.34861111111111115</v>
      </c>
      <c r="Q2252" s="4">
        <v>0.47916666666666669</v>
      </c>
      <c r="R2252" s="5">
        <f>Tabella1[[#This Row],[ORA FINE MATTINA]]-Tabella1[[#This Row],[ORA INIZIO MATTINA]]</f>
        <v>0.13055555555555554</v>
      </c>
      <c r="S2252" s="4"/>
      <c r="T2252" s="4"/>
      <c r="U2252" s="5">
        <f>Tabella1[[#This Row],[ORA FINE POMERIGGIO]]-Tabella1[[#This Row],[ORA INIZIO POMERIGGIO]]</f>
        <v>0</v>
      </c>
      <c r="V2252" s="5">
        <f>Tabella1[[#This Row],[TOT. TEMPO POMERIGGIO]]+Tabella1[[#This Row],[TOT. TEMPO MATTINA]]</f>
        <v>0.13055555555555554</v>
      </c>
      <c r="W2252" s="7">
        <f>((HOUR(Tabella1[[#This Row],[TOT. ORE]])*60)+MINUTE(Tabella1[[#This Row],[TOT. ORE]]))</f>
        <v>188</v>
      </c>
      <c r="Y2252" s="6">
        <f>Tabella1[[#This Row],[TOT. MINUTI]]-Tabella1[[#This Row],[FERMO MACCHINA]]</f>
        <v>188</v>
      </c>
      <c r="Z2252" s="6">
        <f>ROUNDDOWN(Tabella1[[#This Row],[DIFFERENZA EFFETTIVA - SCARTI]]/Tabella1[[#This Row],[TEMPO EFFETTIVO]]*60,0)</f>
        <v>212</v>
      </c>
    </row>
    <row r="2253" spans="1:26" x14ac:dyDescent="0.25">
      <c r="A2253" s="1">
        <v>44889</v>
      </c>
      <c r="B2253">
        <v>32</v>
      </c>
      <c r="C2253" s="6" t="str">
        <f>VLOOKUP(Tabella1[[#This Row],[COD. OPERATORE]],Tabella3[],2,FALSE)</f>
        <v>ALESSANDRA</v>
      </c>
      <c r="D2253" t="s">
        <v>56</v>
      </c>
      <c r="E2253" t="s">
        <v>338</v>
      </c>
      <c r="F2253" t="s">
        <v>64</v>
      </c>
      <c r="G2253" s="6" t="str">
        <f>VLOOKUP(Tabella1[[#This Row],[COD. MACCHINA]],Tabella35[],2,FALSE)</f>
        <v>MANUALE</v>
      </c>
      <c r="H2253">
        <v>0</v>
      </c>
      <c r="I2253">
        <v>350</v>
      </c>
      <c r="J2253" s="6">
        <f>Tabella1[[#This Row],[ASS. FINALI]]-Tabella1[[#This Row],[ASS.INIZIALI]]</f>
        <v>350</v>
      </c>
      <c r="K2253" t="s">
        <v>58</v>
      </c>
      <c r="L2253">
        <v>35</v>
      </c>
      <c r="M2253" s="6">
        <f>ROUNDDOWN(IF(Tabella1[[#This Row],[DOPPIO OPERATORE '[SI/NO']]]="SI",Tabella1[[#This Row],[DIFFERENZA]]/2,Tabella1[[#This Row],[DIFFERENZA]]),0)</f>
        <v>175</v>
      </c>
      <c r="O2253" s="6">
        <f>Tabella1[[#This Row],[DIFFERENZA EFFETTIVA SE DOPPIO OPERATORE]]-Tabella1[[#This Row],[SCARTI]]</f>
        <v>175</v>
      </c>
      <c r="P2253" s="4">
        <v>0.68055555555555547</v>
      </c>
      <c r="Q2253" s="4">
        <v>0.75</v>
      </c>
      <c r="R2253" s="5">
        <f>Tabella1[[#This Row],[ORA FINE MATTINA]]-Tabella1[[#This Row],[ORA INIZIO MATTINA]]</f>
        <v>6.9444444444444531E-2</v>
      </c>
      <c r="S2253" s="4"/>
      <c r="T2253" s="4"/>
      <c r="U2253" s="5">
        <f>Tabella1[[#This Row],[ORA FINE POMERIGGIO]]-Tabella1[[#This Row],[ORA INIZIO POMERIGGIO]]</f>
        <v>0</v>
      </c>
      <c r="V2253" s="5">
        <f>Tabella1[[#This Row],[TOT. TEMPO POMERIGGIO]]+Tabella1[[#This Row],[TOT. TEMPO MATTINA]]</f>
        <v>6.9444444444444531E-2</v>
      </c>
      <c r="W2253" s="7">
        <f>((HOUR(Tabella1[[#This Row],[TOT. ORE]])*60)+MINUTE(Tabella1[[#This Row],[TOT. ORE]]))</f>
        <v>100</v>
      </c>
      <c r="Y2253" s="6">
        <f>Tabella1[[#This Row],[TOT. MINUTI]]-Tabella1[[#This Row],[FERMO MACCHINA]]</f>
        <v>100</v>
      </c>
      <c r="Z2253" s="6">
        <f>ROUNDDOWN(Tabella1[[#This Row],[DIFFERENZA EFFETTIVA - SCARTI]]/Tabella1[[#This Row],[TEMPO EFFETTIVO]]*60,0)</f>
        <v>105</v>
      </c>
    </row>
    <row r="2254" spans="1:26" x14ac:dyDescent="0.25">
      <c r="A2254" s="1">
        <v>44890</v>
      </c>
      <c r="B2254">
        <v>32</v>
      </c>
      <c r="C2254" s="6" t="str">
        <f>VLOOKUP(Tabella1[[#This Row],[COD. OPERATORE]],Tabella3[],2,FALSE)</f>
        <v>ALESSANDRA</v>
      </c>
      <c r="D2254" t="s">
        <v>56</v>
      </c>
      <c r="E2254" t="s">
        <v>319</v>
      </c>
      <c r="F2254" t="s">
        <v>64</v>
      </c>
      <c r="G2254" s="6" t="str">
        <f>VLOOKUP(Tabella1[[#This Row],[COD. MACCHINA]],Tabella35[],2,FALSE)</f>
        <v>MANUALE</v>
      </c>
      <c r="H2254">
        <v>2750</v>
      </c>
      <c r="I2254">
        <v>6535</v>
      </c>
      <c r="J2254" s="6">
        <f>Tabella1[[#This Row],[ASS. FINALI]]-Tabella1[[#This Row],[ASS.INIZIALI]]</f>
        <v>3785</v>
      </c>
      <c r="K2254" t="s">
        <v>20</v>
      </c>
      <c r="M2254" s="6">
        <f>ROUNDDOWN(IF(Tabella1[[#This Row],[DOPPIO OPERATORE '[SI/NO']]]="SI",Tabella1[[#This Row],[DIFFERENZA]]/2,Tabella1[[#This Row],[DIFFERENZA]]),0)</f>
        <v>3785</v>
      </c>
      <c r="O2254" s="6">
        <f>Tabella1[[#This Row],[DIFFERENZA EFFETTIVA SE DOPPIO OPERATORE]]-Tabella1[[#This Row],[SCARTI]]</f>
        <v>3785</v>
      </c>
      <c r="P2254" s="4">
        <v>0.3125</v>
      </c>
      <c r="Q2254" s="4">
        <v>0.5</v>
      </c>
      <c r="R2254" s="5">
        <f>Tabella1[[#This Row],[ORA FINE MATTINA]]-Tabella1[[#This Row],[ORA INIZIO MATTINA]]</f>
        <v>0.1875</v>
      </c>
      <c r="S2254" s="4">
        <v>0.5625</v>
      </c>
      <c r="T2254" s="4">
        <v>0.72916666666666663</v>
      </c>
      <c r="U2254" s="5">
        <f>Tabella1[[#This Row],[ORA FINE POMERIGGIO]]-Tabella1[[#This Row],[ORA INIZIO POMERIGGIO]]</f>
        <v>0.16666666666666663</v>
      </c>
      <c r="V2254" s="5">
        <f>Tabella1[[#This Row],[TOT. TEMPO POMERIGGIO]]+Tabella1[[#This Row],[TOT. TEMPO MATTINA]]</f>
        <v>0.35416666666666663</v>
      </c>
      <c r="W2254" s="7">
        <f>((HOUR(Tabella1[[#This Row],[TOT. ORE]])*60)+MINUTE(Tabella1[[#This Row],[TOT. ORE]]))</f>
        <v>510</v>
      </c>
      <c r="Y2254" s="6">
        <f>Tabella1[[#This Row],[TOT. MINUTI]]-Tabella1[[#This Row],[FERMO MACCHINA]]</f>
        <v>510</v>
      </c>
      <c r="Z2254" s="6">
        <f>ROUNDDOWN(Tabella1[[#This Row],[DIFFERENZA EFFETTIVA - SCARTI]]/Tabella1[[#This Row],[TEMPO EFFETTIVO]]*60,0)</f>
        <v>445</v>
      </c>
    </row>
    <row r="2255" spans="1:26" x14ac:dyDescent="0.25">
      <c r="A2255" s="1">
        <v>44893</v>
      </c>
      <c r="B2255">
        <v>32</v>
      </c>
      <c r="C2255" s="6" t="str">
        <f>VLOOKUP(Tabella1[[#This Row],[COD. OPERATORE]],Tabella3[],2,FALSE)</f>
        <v>ALESSANDRA</v>
      </c>
      <c r="D2255" t="s">
        <v>16</v>
      </c>
      <c r="E2255" t="s">
        <v>97</v>
      </c>
      <c r="F2255">
        <v>8</v>
      </c>
      <c r="G2255" s="6" t="str">
        <f>VLOOKUP(Tabella1[[#This Row],[COD. MACCHINA]],Tabella35[],2,FALSE)</f>
        <v>MONTAGGIO RUOTE</v>
      </c>
      <c r="H2255">
        <v>0</v>
      </c>
      <c r="I2255">
        <v>750</v>
      </c>
      <c r="J2255" s="6">
        <f>Tabella1[[#This Row],[ASS. FINALI]]-Tabella1[[#This Row],[ASS.INIZIALI]]</f>
        <v>750</v>
      </c>
      <c r="K2255" t="s">
        <v>20</v>
      </c>
      <c r="M2255" s="6">
        <f>ROUNDDOWN(IF(Tabella1[[#This Row],[DOPPIO OPERATORE '[SI/NO']]]="SI",Tabella1[[#This Row],[DIFFERENZA]]/2,Tabella1[[#This Row],[DIFFERENZA]]),0)</f>
        <v>750</v>
      </c>
      <c r="O2255" s="6">
        <f>Tabella1[[#This Row],[DIFFERENZA EFFETTIVA SE DOPPIO OPERATORE]]-Tabella1[[#This Row],[SCARTI]]</f>
        <v>750</v>
      </c>
      <c r="P2255" s="4">
        <v>0.33333333333333331</v>
      </c>
      <c r="Q2255" s="4">
        <v>0.42708333333333331</v>
      </c>
      <c r="R2255" s="5">
        <f>Tabella1[[#This Row],[ORA FINE MATTINA]]-Tabella1[[#This Row],[ORA INIZIO MATTINA]]</f>
        <v>9.375E-2</v>
      </c>
      <c r="S2255" s="4"/>
      <c r="T2255" s="4"/>
      <c r="U2255" s="5">
        <f>Tabella1[[#This Row],[ORA FINE POMERIGGIO]]-Tabella1[[#This Row],[ORA INIZIO POMERIGGIO]]</f>
        <v>0</v>
      </c>
      <c r="V2255" s="5">
        <f>Tabella1[[#This Row],[TOT. TEMPO POMERIGGIO]]+Tabella1[[#This Row],[TOT. TEMPO MATTINA]]</f>
        <v>9.375E-2</v>
      </c>
      <c r="W2255" s="7">
        <f>((HOUR(Tabella1[[#This Row],[TOT. ORE]])*60)+MINUTE(Tabella1[[#This Row],[TOT. ORE]]))</f>
        <v>135</v>
      </c>
      <c r="Y2255" s="6">
        <f>Tabella1[[#This Row],[TOT. MINUTI]]-Tabella1[[#This Row],[FERMO MACCHINA]]</f>
        <v>135</v>
      </c>
      <c r="Z2255" s="6">
        <f>ROUNDDOWN(Tabella1[[#This Row],[DIFFERENZA EFFETTIVA - SCARTI]]/Tabella1[[#This Row],[TEMPO EFFETTIVO]]*60,0)</f>
        <v>333</v>
      </c>
    </row>
    <row r="2256" spans="1:26" x14ac:dyDescent="0.25">
      <c r="A2256" s="1">
        <v>44893</v>
      </c>
      <c r="B2256">
        <v>32</v>
      </c>
      <c r="C2256" s="6" t="str">
        <f>VLOOKUP(Tabella1[[#This Row],[COD. OPERATORE]],Tabella3[],2,FALSE)</f>
        <v>ALESSANDRA</v>
      </c>
      <c r="D2256" t="s">
        <v>16</v>
      </c>
      <c r="E2256" t="s">
        <v>62</v>
      </c>
      <c r="F2256">
        <v>9</v>
      </c>
      <c r="G2256" s="6" t="str">
        <f>VLOOKUP(Tabella1[[#This Row],[COD. MACCHINA]],Tabella35[],2,FALSE)</f>
        <v>MONTAGGIO ANELLINI</v>
      </c>
      <c r="H2256">
        <v>0</v>
      </c>
      <c r="I2256">
        <v>300</v>
      </c>
      <c r="J2256" s="6">
        <f>Tabella1[[#This Row],[ASS. FINALI]]-Tabella1[[#This Row],[ASS.INIZIALI]]</f>
        <v>300</v>
      </c>
      <c r="K2256" t="s">
        <v>20</v>
      </c>
      <c r="M2256" s="6">
        <f>ROUNDDOWN(IF(Tabella1[[#This Row],[DOPPIO OPERATORE '[SI/NO']]]="SI",Tabella1[[#This Row],[DIFFERENZA]]/2,Tabella1[[#This Row],[DIFFERENZA]]),0)</f>
        <v>300</v>
      </c>
      <c r="O2256" s="6">
        <f>Tabella1[[#This Row],[DIFFERENZA EFFETTIVA SE DOPPIO OPERATORE]]-Tabella1[[#This Row],[SCARTI]]</f>
        <v>300</v>
      </c>
      <c r="P2256" s="4">
        <v>0.42708333333333331</v>
      </c>
      <c r="Q2256" s="4">
        <v>0.48958333333333331</v>
      </c>
      <c r="R2256" s="5">
        <f>Tabella1[[#This Row],[ORA FINE MATTINA]]-Tabella1[[#This Row],[ORA INIZIO MATTINA]]</f>
        <v>6.25E-2</v>
      </c>
      <c r="S2256" s="4"/>
      <c r="T2256" s="4"/>
      <c r="U2256" s="5">
        <f>Tabella1[[#This Row],[ORA FINE POMERIGGIO]]-Tabella1[[#This Row],[ORA INIZIO POMERIGGIO]]</f>
        <v>0</v>
      </c>
      <c r="V2256" s="5">
        <f>Tabella1[[#This Row],[TOT. TEMPO POMERIGGIO]]+Tabella1[[#This Row],[TOT. TEMPO MATTINA]]</f>
        <v>6.25E-2</v>
      </c>
      <c r="W2256" s="7">
        <f>((HOUR(Tabella1[[#This Row],[TOT. ORE]])*60)+MINUTE(Tabella1[[#This Row],[TOT. ORE]]))</f>
        <v>90</v>
      </c>
      <c r="Y2256" s="6">
        <f>Tabella1[[#This Row],[TOT. MINUTI]]-Tabella1[[#This Row],[FERMO MACCHINA]]</f>
        <v>90</v>
      </c>
      <c r="Z2256" s="6">
        <f>ROUNDDOWN(Tabella1[[#This Row],[DIFFERENZA EFFETTIVA - SCARTI]]/Tabella1[[#This Row],[TEMPO EFFETTIVO]]*60,0)</f>
        <v>200</v>
      </c>
    </row>
    <row r="2257" spans="1:27" x14ac:dyDescent="0.25">
      <c r="A2257" s="1">
        <v>44893</v>
      </c>
      <c r="B2257">
        <v>32</v>
      </c>
      <c r="C2257" s="6" t="str">
        <f>VLOOKUP(Tabella1[[#This Row],[COD. OPERATORE]],Tabella3[],2,FALSE)</f>
        <v>ALESSANDRA</v>
      </c>
      <c r="D2257" t="s">
        <v>16</v>
      </c>
      <c r="E2257" t="s">
        <v>97</v>
      </c>
      <c r="F2257">
        <v>8</v>
      </c>
      <c r="G2257" s="6" t="str">
        <f>VLOOKUP(Tabella1[[#This Row],[COD. MACCHINA]],Tabella35[],2,FALSE)</f>
        <v>MONTAGGIO RUOTE</v>
      </c>
      <c r="H2257">
        <v>750</v>
      </c>
      <c r="I2257">
        <v>1000</v>
      </c>
      <c r="J2257" s="6">
        <f>Tabella1[[#This Row],[ASS. FINALI]]-Tabella1[[#This Row],[ASS.INIZIALI]]</f>
        <v>250</v>
      </c>
      <c r="K2257" t="s">
        <v>20</v>
      </c>
      <c r="M2257" s="6">
        <f>ROUNDDOWN(IF(Tabella1[[#This Row],[DOPPIO OPERATORE '[SI/NO']]]="SI",Tabella1[[#This Row],[DIFFERENZA]]/2,Tabella1[[#This Row],[DIFFERENZA]]),0)</f>
        <v>250</v>
      </c>
      <c r="O2257" s="6">
        <f>Tabella1[[#This Row],[DIFFERENZA EFFETTIVA SE DOPPIO OPERATORE]]-Tabella1[[#This Row],[SCARTI]]</f>
        <v>250</v>
      </c>
      <c r="P2257" s="4">
        <v>0.48958333333333331</v>
      </c>
      <c r="Q2257" s="4">
        <v>0.5</v>
      </c>
      <c r="R2257" s="5">
        <f>Tabella1[[#This Row],[ORA FINE MATTINA]]-Tabella1[[#This Row],[ORA INIZIO MATTINA]]</f>
        <v>1.0416666666666685E-2</v>
      </c>
      <c r="S2257" s="4">
        <v>0.5625</v>
      </c>
      <c r="T2257" s="4">
        <v>0.58680555555555558</v>
      </c>
      <c r="U2257" s="5">
        <f>Tabella1[[#This Row],[ORA FINE POMERIGGIO]]-Tabella1[[#This Row],[ORA INIZIO POMERIGGIO]]</f>
        <v>2.430555555555558E-2</v>
      </c>
      <c r="V2257" s="5">
        <f>Tabella1[[#This Row],[TOT. TEMPO POMERIGGIO]]+Tabella1[[#This Row],[TOT. TEMPO MATTINA]]</f>
        <v>3.4722222222222265E-2</v>
      </c>
      <c r="W2257" s="7">
        <f>((HOUR(Tabella1[[#This Row],[TOT. ORE]])*60)+MINUTE(Tabella1[[#This Row],[TOT. ORE]]))</f>
        <v>50</v>
      </c>
      <c r="Y2257" s="6">
        <f>Tabella1[[#This Row],[TOT. MINUTI]]-Tabella1[[#This Row],[FERMO MACCHINA]]</f>
        <v>50</v>
      </c>
      <c r="Z2257" s="6">
        <f>ROUNDDOWN(Tabella1[[#This Row],[DIFFERENZA EFFETTIVA - SCARTI]]/Tabella1[[#This Row],[TEMPO EFFETTIVO]]*60,0)</f>
        <v>300</v>
      </c>
    </row>
    <row r="2258" spans="1:27" x14ac:dyDescent="0.25">
      <c r="A2258" s="1">
        <v>44893</v>
      </c>
      <c r="B2258">
        <v>32</v>
      </c>
      <c r="C2258" s="6" t="str">
        <f>VLOOKUP(Tabella1[[#This Row],[COD. OPERATORE]],Tabella3[],2,FALSE)</f>
        <v>ALESSANDRA</v>
      </c>
      <c r="D2258" t="s">
        <v>56</v>
      </c>
      <c r="E2258" t="s">
        <v>621</v>
      </c>
      <c r="F2258" t="s">
        <v>64</v>
      </c>
      <c r="G2258" s="6" t="str">
        <f>VLOOKUP(Tabella1[[#This Row],[COD. MACCHINA]],Tabella35[],2,FALSE)</f>
        <v>MANUALE</v>
      </c>
      <c r="H2258">
        <v>182</v>
      </c>
      <c r="I2258">
        <v>309</v>
      </c>
      <c r="J2258" s="6">
        <f>Tabella1[[#This Row],[ASS. FINALI]]-Tabella1[[#This Row],[ASS.INIZIALI]]</f>
        <v>127</v>
      </c>
      <c r="K2258" t="s">
        <v>20</v>
      </c>
      <c r="M2258" s="6">
        <f>ROUNDDOWN(IF(Tabella1[[#This Row],[DOPPIO OPERATORE '[SI/NO']]]="SI",Tabella1[[#This Row],[DIFFERENZA]]/2,Tabella1[[#This Row],[DIFFERENZA]]),0)</f>
        <v>127</v>
      </c>
      <c r="O2258" s="6">
        <f>Tabella1[[#This Row],[DIFFERENZA EFFETTIVA SE DOPPIO OPERATORE]]-Tabella1[[#This Row],[SCARTI]]</f>
        <v>127</v>
      </c>
      <c r="P2258" s="4">
        <v>0.58680555555555558</v>
      </c>
      <c r="Q2258" s="4">
        <v>0.72916666666666663</v>
      </c>
      <c r="R2258" s="5">
        <f>Tabella1[[#This Row],[ORA FINE MATTINA]]-Tabella1[[#This Row],[ORA INIZIO MATTINA]]</f>
        <v>0.14236111111111105</v>
      </c>
      <c r="S2258" s="4"/>
      <c r="T2258" s="4"/>
      <c r="U2258" s="5">
        <f>Tabella1[[#This Row],[ORA FINE POMERIGGIO]]-Tabella1[[#This Row],[ORA INIZIO POMERIGGIO]]</f>
        <v>0</v>
      </c>
      <c r="V2258" s="5">
        <f>Tabella1[[#This Row],[TOT. TEMPO POMERIGGIO]]+Tabella1[[#This Row],[TOT. TEMPO MATTINA]]</f>
        <v>0.14236111111111105</v>
      </c>
      <c r="W2258" s="7">
        <f>((HOUR(Tabella1[[#This Row],[TOT. ORE]])*60)+MINUTE(Tabella1[[#This Row],[TOT. ORE]]))</f>
        <v>205</v>
      </c>
      <c r="Y2258" s="6">
        <f>Tabella1[[#This Row],[TOT. MINUTI]]-Tabella1[[#This Row],[FERMO MACCHINA]]</f>
        <v>205</v>
      </c>
      <c r="Z2258" s="6">
        <f>ROUNDDOWN(Tabella1[[#This Row],[DIFFERENZA EFFETTIVA - SCARTI]]/Tabella1[[#This Row],[TEMPO EFFETTIVO]]*60,0)</f>
        <v>37</v>
      </c>
    </row>
    <row r="2259" spans="1:27" x14ac:dyDescent="0.25">
      <c r="A2259" s="1">
        <v>44889</v>
      </c>
      <c r="B2259">
        <v>1</v>
      </c>
      <c r="C2259" s="6" t="str">
        <f>VLOOKUP(Tabella1[[#This Row],[COD. OPERATORE]],Tabella3[],2,FALSE)</f>
        <v>ROBY</v>
      </c>
      <c r="D2259" t="s">
        <v>56</v>
      </c>
      <c r="E2259" t="s">
        <v>118</v>
      </c>
      <c r="F2259">
        <v>12</v>
      </c>
      <c r="G2259" s="6" t="str">
        <f>VLOOKUP(Tabella1[[#This Row],[COD. MACCHINA]],Tabella35[],2,FALSE)</f>
        <v>FRESA matr.550/6</v>
      </c>
      <c r="H2259">
        <v>1800</v>
      </c>
      <c r="I2259">
        <v>4030</v>
      </c>
      <c r="J2259" s="6">
        <f>Tabella1[[#This Row],[ASS. FINALI]]-Tabella1[[#This Row],[ASS.INIZIALI]]</f>
        <v>2230</v>
      </c>
      <c r="K2259" t="s">
        <v>20</v>
      </c>
      <c r="M2259" s="6">
        <f>ROUNDDOWN(IF(Tabella1[[#This Row],[DOPPIO OPERATORE '[SI/NO']]]="SI",Tabella1[[#This Row],[DIFFERENZA]]/2,Tabella1[[#This Row],[DIFFERENZA]]),0)</f>
        <v>2230</v>
      </c>
      <c r="O2259" s="6">
        <f>Tabella1[[#This Row],[DIFFERENZA EFFETTIVA SE DOPPIO OPERATORE]]-Tabella1[[#This Row],[SCARTI]]</f>
        <v>2230</v>
      </c>
      <c r="P2259" s="4">
        <v>0.55902777777777779</v>
      </c>
      <c r="Q2259" s="4">
        <v>0.72916666666666663</v>
      </c>
      <c r="R2259" s="5">
        <f>Tabella1[[#This Row],[ORA FINE MATTINA]]-Tabella1[[#This Row],[ORA INIZIO MATTINA]]</f>
        <v>0.17013888888888884</v>
      </c>
      <c r="S2259" s="4"/>
      <c r="T2259" s="4"/>
      <c r="U2259" s="5">
        <f>Tabella1[[#This Row],[ORA FINE POMERIGGIO]]-Tabella1[[#This Row],[ORA INIZIO POMERIGGIO]]</f>
        <v>0</v>
      </c>
      <c r="V2259" s="5">
        <f>Tabella1[[#This Row],[TOT. TEMPO POMERIGGIO]]+Tabella1[[#This Row],[TOT. TEMPO MATTINA]]</f>
        <v>0.17013888888888884</v>
      </c>
      <c r="W2259" s="7">
        <f>((HOUR(Tabella1[[#This Row],[TOT. ORE]])*60)+MINUTE(Tabella1[[#This Row],[TOT. ORE]]))</f>
        <v>245</v>
      </c>
      <c r="Y2259" s="6">
        <f>Tabella1[[#This Row],[TOT. MINUTI]]-Tabella1[[#This Row],[FERMO MACCHINA]]</f>
        <v>245</v>
      </c>
      <c r="Z2259" s="6">
        <f>ROUNDDOWN(Tabella1[[#This Row],[DIFFERENZA EFFETTIVA - SCARTI]]/Tabella1[[#This Row],[TEMPO EFFETTIVO]]*60,0)</f>
        <v>546</v>
      </c>
    </row>
    <row r="2260" spans="1:27" x14ac:dyDescent="0.25">
      <c r="A2260" s="1">
        <v>44890</v>
      </c>
      <c r="B2260">
        <v>1</v>
      </c>
      <c r="C2260" s="6" t="str">
        <f>VLOOKUP(Tabella1[[#This Row],[COD. OPERATORE]],Tabella3[],2,FALSE)</f>
        <v>ROBY</v>
      </c>
      <c r="D2260" t="s">
        <v>56</v>
      </c>
      <c r="E2260" t="s">
        <v>71</v>
      </c>
      <c r="F2260" t="s">
        <v>64</v>
      </c>
      <c r="G2260" s="6" t="str">
        <f>VLOOKUP(Tabella1[[#This Row],[COD. MACCHINA]],Tabella35[],2,FALSE)</f>
        <v>MANUALE</v>
      </c>
      <c r="H2260">
        <v>750</v>
      </c>
      <c r="I2260">
        <v>1316</v>
      </c>
      <c r="J2260" s="6">
        <f>Tabella1[[#This Row],[ASS. FINALI]]-Tabella1[[#This Row],[ASS.INIZIALI]]</f>
        <v>566</v>
      </c>
      <c r="K2260" t="s">
        <v>20</v>
      </c>
      <c r="M2260" s="6">
        <f>ROUNDDOWN(IF(Tabella1[[#This Row],[DOPPIO OPERATORE '[SI/NO']]]="SI",Tabella1[[#This Row],[DIFFERENZA]]/2,Tabella1[[#This Row],[DIFFERENZA]]),0)</f>
        <v>566</v>
      </c>
      <c r="O2260" s="6">
        <f>Tabella1[[#This Row],[DIFFERENZA EFFETTIVA SE DOPPIO OPERATORE]]-Tabella1[[#This Row],[SCARTI]]</f>
        <v>566</v>
      </c>
      <c r="P2260" s="4">
        <v>0.3125</v>
      </c>
      <c r="Q2260" s="4">
        <v>0.5</v>
      </c>
      <c r="R2260" s="5">
        <f>Tabella1[[#This Row],[ORA FINE MATTINA]]-Tabella1[[#This Row],[ORA INIZIO MATTINA]]</f>
        <v>0.1875</v>
      </c>
      <c r="S2260" s="4"/>
      <c r="T2260" s="4"/>
      <c r="U2260" s="5">
        <f>Tabella1[[#This Row],[ORA FINE POMERIGGIO]]-Tabella1[[#This Row],[ORA INIZIO POMERIGGIO]]</f>
        <v>0</v>
      </c>
      <c r="V2260" s="5">
        <f>Tabella1[[#This Row],[TOT. TEMPO POMERIGGIO]]+Tabella1[[#This Row],[TOT. TEMPO MATTINA]]</f>
        <v>0.1875</v>
      </c>
      <c r="W2260" s="7">
        <f>((HOUR(Tabella1[[#This Row],[TOT. ORE]])*60)+MINUTE(Tabella1[[#This Row],[TOT. ORE]]))</f>
        <v>270</v>
      </c>
      <c r="Y2260" s="6">
        <f>Tabella1[[#This Row],[TOT. MINUTI]]-Tabella1[[#This Row],[FERMO MACCHINA]]</f>
        <v>270</v>
      </c>
      <c r="Z2260" s="6">
        <f>ROUNDDOWN(Tabella1[[#This Row],[DIFFERENZA EFFETTIVA - SCARTI]]/Tabella1[[#This Row],[TEMPO EFFETTIVO]]*60,0)</f>
        <v>125</v>
      </c>
    </row>
    <row r="2261" spans="1:27" x14ac:dyDescent="0.25">
      <c r="A2261" s="1">
        <v>44890</v>
      </c>
      <c r="B2261">
        <v>1</v>
      </c>
      <c r="C2261" s="6" t="str">
        <f>VLOOKUP(Tabella1[[#This Row],[COD. OPERATORE]],Tabella3[],2,FALSE)</f>
        <v>ROBY</v>
      </c>
      <c r="D2261" t="s">
        <v>56</v>
      </c>
      <c r="E2261" t="s">
        <v>71</v>
      </c>
      <c r="F2261" t="s">
        <v>64</v>
      </c>
      <c r="G2261" s="6" t="str">
        <f>VLOOKUP(Tabella1[[#This Row],[COD. MACCHINA]],Tabella35[],2,FALSE)</f>
        <v>MANUALE</v>
      </c>
      <c r="H2261">
        <v>1316</v>
      </c>
      <c r="I2261">
        <v>1350</v>
      </c>
      <c r="J2261" s="6">
        <f>Tabella1[[#This Row],[ASS. FINALI]]-Tabella1[[#This Row],[ASS.INIZIALI]]</f>
        <v>34</v>
      </c>
      <c r="K2261" t="s">
        <v>20</v>
      </c>
      <c r="M2261" s="6">
        <f>ROUNDDOWN(IF(Tabella1[[#This Row],[DOPPIO OPERATORE '[SI/NO']]]="SI",Tabella1[[#This Row],[DIFFERENZA]]/2,Tabella1[[#This Row],[DIFFERENZA]]),0)</f>
        <v>34</v>
      </c>
      <c r="O2261" s="6">
        <f>Tabella1[[#This Row],[DIFFERENZA EFFETTIVA SE DOPPIO OPERATORE]]-Tabella1[[#This Row],[SCARTI]]</f>
        <v>34</v>
      </c>
      <c r="P2261" s="4">
        <v>0.54166666666666663</v>
      </c>
      <c r="Q2261" s="4">
        <v>0.55555555555555558</v>
      </c>
      <c r="R2261" s="5">
        <f>Tabella1[[#This Row],[ORA FINE MATTINA]]-Tabella1[[#This Row],[ORA INIZIO MATTINA]]</f>
        <v>1.3888888888888951E-2</v>
      </c>
      <c r="S2261" s="4"/>
      <c r="T2261" s="4"/>
      <c r="U2261" s="5">
        <f>Tabella1[[#This Row],[ORA FINE POMERIGGIO]]-Tabella1[[#This Row],[ORA INIZIO POMERIGGIO]]</f>
        <v>0</v>
      </c>
      <c r="V2261" s="5">
        <f>Tabella1[[#This Row],[TOT. TEMPO POMERIGGIO]]+Tabella1[[#This Row],[TOT. TEMPO MATTINA]]</f>
        <v>1.3888888888888951E-2</v>
      </c>
      <c r="W2261" s="7">
        <f>((HOUR(Tabella1[[#This Row],[TOT. ORE]])*60)+MINUTE(Tabella1[[#This Row],[TOT. ORE]]))</f>
        <v>20</v>
      </c>
      <c r="Y2261" s="6">
        <f>Tabella1[[#This Row],[TOT. MINUTI]]-Tabella1[[#This Row],[FERMO MACCHINA]]</f>
        <v>20</v>
      </c>
      <c r="Z2261" s="6">
        <f>ROUNDDOWN(Tabella1[[#This Row],[DIFFERENZA EFFETTIVA - SCARTI]]/Tabella1[[#This Row],[TEMPO EFFETTIVO]]*60,0)</f>
        <v>102</v>
      </c>
    </row>
    <row r="2262" spans="1:27" x14ac:dyDescent="0.25">
      <c r="A2262" s="1">
        <v>44890</v>
      </c>
      <c r="B2262">
        <v>1</v>
      </c>
      <c r="C2262" s="6" t="str">
        <f>VLOOKUP(Tabella1[[#This Row],[COD. OPERATORE]],Tabella3[],2,FALSE)</f>
        <v>ROBY</v>
      </c>
      <c r="D2262" t="s">
        <v>56</v>
      </c>
      <c r="E2262" t="s">
        <v>188</v>
      </c>
      <c r="F2262" t="s">
        <v>64</v>
      </c>
      <c r="G2262" s="6" t="str">
        <f>VLOOKUP(Tabella1[[#This Row],[COD. MACCHINA]],Tabella35[],2,FALSE)</f>
        <v>MANUALE</v>
      </c>
      <c r="H2262">
        <v>1305</v>
      </c>
      <c r="I2262">
        <v>1500</v>
      </c>
      <c r="J2262" s="6">
        <f>Tabella1[[#This Row],[ASS. FINALI]]-Tabella1[[#This Row],[ASS.INIZIALI]]</f>
        <v>195</v>
      </c>
      <c r="K2262" t="s">
        <v>58</v>
      </c>
      <c r="L2262">
        <v>2</v>
      </c>
      <c r="M2262" s="6">
        <f>ROUNDDOWN(IF(Tabella1[[#This Row],[DOPPIO OPERATORE '[SI/NO']]]="SI",Tabella1[[#This Row],[DIFFERENZA]]/2,Tabella1[[#This Row],[DIFFERENZA]]),0)</f>
        <v>97</v>
      </c>
      <c r="O2262" s="6">
        <f>Tabella1[[#This Row],[DIFFERENZA EFFETTIVA SE DOPPIO OPERATORE]]-Tabella1[[#This Row],[SCARTI]]</f>
        <v>97</v>
      </c>
      <c r="P2262" s="4">
        <v>0.55555555555555558</v>
      </c>
      <c r="Q2262" s="4">
        <v>0.59027777777777779</v>
      </c>
      <c r="R2262" s="5">
        <f>Tabella1[[#This Row],[ORA FINE MATTINA]]-Tabella1[[#This Row],[ORA INIZIO MATTINA]]</f>
        <v>3.472222222222221E-2</v>
      </c>
      <c r="S2262" s="4"/>
      <c r="T2262" s="4"/>
      <c r="U2262" s="5">
        <f>Tabella1[[#This Row],[ORA FINE POMERIGGIO]]-Tabella1[[#This Row],[ORA INIZIO POMERIGGIO]]</f>
        <v>0</v>
      </c>
      <c r="V2262" s="5">
        <f>Tabella1[[#This Row],[TOT. TEMPO POMERIGGIO]]+Tabella1[[#This Row],[TOT. TEMPO MATTINA]]</f>
        <v>3.472222222222221E-2</v>
      </c>
      <c r="W2262" s="7">
        <f>((HOUR(Tabella1[[#This Row],[TOT. ORE]])*60)+MINUTE(Tabella1[[#This Row],[TOT. ORE]]))</f>
        <v>50</v>
      </c>
      <c r="Y2262" s="6">
        <f>Tabella1[[#This Row],[TOT. MINUTI]]-Tabella1[[#This Row],[FERMO MACCHINA]]</f>
        <v>50</v>
      </c>
      <c r="Z2262" s="6">
        <f>ROUNDDOWN(Tabella1[[#This Row],[DIFFERENZA EFFETTIVA - SCARTI]]/Tabella1[[#This Row],[TEMPO EFFETTIVO]]*60,0)</f>
        <v>116</v>
      </c>
    </row>
    <row r="2263" spans="1:27" x14ac:dyDescent="0.25">
      <c r="A2263" s="1">
        <v>44890</v>
      </c>
      <c r="B2263">
        <v>1</v>
      </c>
      <c r="C2263" s="6" t="str">
        <f>VLOOKUP(Tabella1[[#This Row],[COD. OPERATORE]],Tabella3[],2,FALSE)</f>
        <v>ROBY</v>
      </c>
      <c r="D2263" t="s">
        <v>56</v>
      </c>
      <c r="E2263" t="s">
        <v>71</v>
      </c>
      <c r="F2263" t="s">
        <v>64</v>
      </c>
      <c r="G2263" s="6" t="str">
        <f>VLOOKUP(Tabella1[[#This Row],[COD. MACCHINA]],Tabella35[],2,FALSE)</f>
        <v>MANUALE</v>
      </c>
      <c r="H2263">
        <v>1350</v>
      </c>
      <c r="I2263">
        <v>1862</v>
      </c>
      <c r="J2263" s="6">
        <f>Tabella1[[#This Row],[ASS. FINALI]]-Tabella1[[#This Row],[ASS.INIZIALI]]</f>
        <v>512</v>
      </c>
      <c r="K2263" t="s">
        <v>58</v>
      </c>
      <c r="L2263">
        <v>2</v>
      </c>
      <c r="M2263" s="6">
        <f>ROUNDDOWN(IF(Tabella1[[#This Row],[DOPPIO OPERATORE '[SI/NO']]]="SI",Tabella1[[#This Row],[DIFFERENZA]]/2,Tabella1[[#This Row],[DIFFERENZA]]),0)</f>
        <v>256</v>
      </c>
      <c r="O2263" s="6">
        <f>Tabella1[[#This Row],[DIFFERENZA EFFETTIVA SE DOPPIO OPERATORE]]-Tabella1[[#This Row],[SCARTI]]</f>
        <v>256</v>
      </c>
      <c r="P2263" s="4">
        <v>0.59027777777777779</v>
      </c>
      <c r="Q2263" s="4">
        <v>0.72916666666666663</v>
      </c>
      <c r="R2263" s="5">
        <f>Tabella1[[#This Row],[ORA FINE MATTINA]]-Tabella1[[#This Row],[ORA INIZIO MATTINA]]</f>
        <v>0.13888888888888884</v>
      </c>
      <c r="S2263" s="4"/>
      <c r="T2263" s="4"/>
      <c r="U2263" s="5">
        <f>Tabella1[[#This Row],[ORA FINE POMERIGGIO]]-Tabella1[[#This Row],[ORA INIZIO POMERIGGIO]]</f>
        <v>0</v>
      </c>
      <c r="V2263" s="5">
        <f>Tabella1[[#This Row],[TOT. TEMPO POMERIGGIO]]+Tabella1[[#This Row],[TOT. TEMPO MATTINA]]</f>
        <v>0.13888888888888884</v>
      </c>
      <c r="W2263" s="7">
        <f>((HOUR(Tabella1[[#This Row],[TOT. ORE]])*60)+MINUTE(Tabella1[[#This Row],[TOT. ORE]]))</f>
        <v>200</v>
      </c>
      <c r="Y2263" s="6">
        <f>Tabella1[[#This Row],[TOT. MINUTI]]-Tabella1[[#This Row],[FERMO MACCHINA]]</f>
        <v>200</v>
      </c>
      <c r="Z2263" s="6">
        <f>ROUNDDOWN(Tabella1[[#This Row],[DIFFERENZA EFFETTIVA - SCARTI]]/Tabella1[[#This Row],[TEMPO EFFETTIVO]]*60,0)</f>
        <v>76</v>
      </c>
    </row>
    <row r="2264" spans="1:27" x14ac:dyDescent="0.25">
      <c r="A2264" s="1">
        <v>44893</v>
      </c>
      <c r="B2264">
        <v>1</v>
      </c>
      <c r="C2264" s="6" t="str">
        <f>VLOOKUP(Tabella1[[#This Row],[COD. OPERATORE]],Tabella3[],2,FALSE)</f>
        <v>ROBY</v>
      </c>
      <c r="D2264" t="s">
        <v>56</v>
      </c>
      <c r="E2264" t="s">
        <v>621</v>
      </c>
      <c r="F2264" t="s">
        <v>64</v>
      </c>
      <c r="G2264" s="6" t="str">
        <f>VLOOKUP(Tabella1[[#This Row],[COD. MACCHINA]],Tabella35[],2,FALSE)</f>
        <v>MANUALE</v>
      </c>
      <c r="H2264">
        <v>0</v>
      </c>
      <c r="I2264">
        <v>156</v>
      </c>
      <c r="J2264" s="6">
        <f>Tabella1[[#This Row],[ASS. FINALI]]-Tabella1[[#This Row],[ASS.INIZIALI]]</f>
        <v>156</v>
      </c>
      <c r="K2264" t="s">
        <v>20</v>
      </c>
      <c r="M2264" s="6">
        <f>ROUNDDOWN(IF(Tabella1[[#This Row],[DOPPIO OPERATORE '[SI/NO']]]="SI",Tabella1[[#This Row],[DIFFERENZA]]/2,Tabella1[[#This Row],[DIFFERENZA]]),0)</f>
        <v>156</v>
      </c>
      <c r="O2264" s="6">
        <f>Tabella1[[#This Row],[DIFFERENZA EFFETTIVA SE DOPPIO OPERATORE]]-Tabella1[[#This Row],[SCARTI]]</f>
        <v>156</v>
      </c>
      <c r="P2264" s="4">
        <v>0.33333333333333331</v>
      </c>
      <c r="Q2264" s="4">
        <v>0.5</v>
      </c>
      <c r="R2264" s="5">
        <f>Tabella1[[#This Row],[ORA FINE MATTINA]]-Tabella1[[#This Row],[ORA INIZIO MATTINA]]</f>
        <v>0.16666666666666669</v>
      </c>
      <c r="S2264" s="4"/>
      <c r="T2264" s="4"/>
      <c r="U2264" s="5">
        <f>Tabella1[[#This Row],[ORA FINE POMERIGGIO]]-Tabella1[[#This Row],[ORA INIZIO POMERIGGIO]]</f>
        <v>0</v>
      </c>
      <c r="V2264" s="5">
        <f>Tabella1[[#This Row],[TOT. TEMPO POMERIGGIO]]+Tabella1[[#This Row],[TOT. TEMPO MATTINA]]</f>
        <v>0.16666666666666669</v>
      </c>
      <c r="W2264" s="7">
        <f>((HOUR(Tabella1[[#This Row],[TOT. ORE]])*60)+MINUTE(Tabella1[[#This Row],[TOT. ORE]]))</f>
        <v>240</v>
      </c>
      <c r="X2264">
        <v>15</v>
      </c>
      <c r="Y2264" s="6">
        <f>Tabella1[[#This Row],[TOT. MINUTI]]-Tabella1[[#This Row],[FERMO MACCHINA]]</f>
        <v>225</v>
      </c>
      <c r="Z2264" s="6">
        <f>ROUNDDOWN(Tabella1[[#This Row],[DIFFERENZA EFFETTIVA - SCARTI]]/Tabella1[[#This Row],[TEMPO EFFETTIVO]]*60,0)</f>
        <v>41</v>
      </c>
      <c r="AA2264" t="s">
        <v>622</v>
      </c>
    </row>
    <row r="2265" spans="1:27" x14ac:dyDescent="0.25">
      <c r="A2265" s="1">
        <v>44893</v>
      </c>
      <c r="B2265">
        <v>1</v>
      </c>
      <c r="C2265" s="6" t="str">
        <f>VLOOKUP(Tabella1[[#This Row],[COD. OPERATORE]],Tabella3[],2,FALSE)</f>
        <v>ROBY</v>
      </c>
      <c r="D2265" t="s">
        <v>56</v>
      </c>
      <c r="E2265" t="s">
        <v>621</v>
      </c>
      <c r="F2265" t="s">
        <v>64</v>
      </c>
      <c r="G2265" s="6" t="str">
        <f>VLOOKUP(Tabella1[[#This Row],[COD. MACCHINA]],Tabella35[],2,FALSE)</f>
        <v>MANUALE</v>
      </c>
      <c r="H2265">
        <v>156</v>
      </c>
      <c r="I2265">
        <v>182</v>
      </c>
      <c r="J2265" s="6">
        <f>Tabella1[[#This Row],[ASS. FINALI]]-Tabella1[[#This Row],[ASS.INIZIALI]]</f>
        <v>26</v>
      </c>
      <c r="K2265" t="s">
        <v>20</v>
      </c>
      <c r="M2265" s="6">
        <f>ROUNDDOWN(IF(Tabella1[[#This Row],[DOPPIO OPERATORE '[SI/NO']]]="SI",Tabella1[[#This Row],[DIFFERENZA]]/2,Tabella1[[#This Row],[DIFFERENZA]]),0)</f>
        <v>26</v>
      </c>
      <c r="O2265" s="6">
        <f>Tabella1[[#This Row],[DIFFERENZA EFFETTIVA SE DOPPIO OPERATORE]]-Tabella1[[#This Row],[SCARTI]]</f>
        <v>26</v>
      </c>
      <c r="P2265" s="4">
        <v>0.5625</v>
      </c>
      <c r="Q2265" s="4">
        <v>0.58750000000000002</v>
      </c>
      <c r="R2265" s="5">
        <f>Tabella1[[#This Row],[ORA FINE MATTINA]]-Tabella1[[#This Row],[ORA INIZIO MATTINA]]</f>
        <v>2.5000000000000022E-2</v>
      </c>
      <c r="S2265" s="4"/>
      <c r="T2265" s="4"/>
      <c r="U2265" s="5">
        <f>Tabella1[[#This Row],[ORA FINE POMERIGGIO]]-Tabella1[[#This Row],[ORA INIZIO POMERIGGIO]]</f>
        <v>0</v>
      </c>
      <c r="V2265" s="5">
        <f>Tabella1[[#This Row],[TOT. TEMPO POMERIGGIO]]+Tabella1[[#This Row],[TOT. TEMPO MATTINA]]</f>
        <v>2.5000000000000022E-2</v>
      </c>
      <c r="W2265" s="7">
        <f>((HOUR(Tabella1[[#This Row],[TOT. ORE]])*60)+MINUTE(Tabella1[[#This Row],[TOT. ORE]]))</f>
        <v>36</v>
      </c>
      <c r="Y2265" s="6">
        <f>Tabella1[[#This Row],[TOT. MINUTI]]-Tabella1[[#This Row],[FERMO MACCHINA]]</f>
        <v>36</v>
      </c>
      <c r="Z2265" s="6">
        <f>ROUNDDOWN(Tabella1[[#This Row],[DIFFERENZA EFFETTIVA - SCARTI]]/Tabella1[[#This Row],[TEMPO EFFETTIVO]]*60,0)</f>
        <v>43</v>
      </c>
    </row>
    <row r="2266" spans="1:27" x14ac:dyDescent="0.25">
      <c r="A2266" s="1">
        <v>44893</v>
      </c>
      <c r="B2266">
        <v>1</v>
      </c>
      <c r="C2266" s="6" t="str">
        <f>VLOOKUP(Tabella1[[#This Row],[COD. OPERATORE]],Tabella3[],2,FALSE)</f>
        <v>ROBY</v>
      </c>
      <c r="D2266" t="s">
        <v>54</v>
      </c>
      <c r="E2266" t="s">
        <v>548</v>
      </c>
      <c r="F2266">
        <v>14</v>
      </c>
      <c r="G2266" s="6" t="str">
        <f>VLOOKUP(Tabella1[[#This Row],[COD. MACCHINA]],Tabella35[],2,FALSE)</f>
        <v>PRESSA MANUALE</v>
      </c>
      <c r="H2266">
        <v>0</v>
      </c>
      <c r="I2266">
        <v>1000</v>
      </c>
      <c r="J2266" s="6">
        <f>Tabella1[[#This Row],[ASS. FINALI]]-Tabella1[[#This Row],[ASS.INIZIALI]]</f>
        <v>1000</v>
      </c>
      <c r="K2266" t="s">
        <v>20</v>
      </c>
      <c r="M2266" s="6">
        <f>ROUNDDOWN(IF(Tabella1[[#This Row],[DOPPIO OPERATORE '[SI/NO']]]="SI",Tabella1[[#This Row],[DIFFERENZA]]/2,Tabella1[[#This Row],[DIFFERENZA]]),0)</f>
        <v>1000</v>
      </c>
      <c r="O2266" s="6">
        <f>Tabella1[[#This Row],[DIFFERENZA EFFETTIVA SE DOPPIO OPERATORE]]-Tabella1[[#This Row],[SCARTI]]</f>
        <v>1000</v>
      </c>
      <c r="P2266" s="4">
        <v>0.59236111111111112</v>
      </c>
      <c r="Q2266" s="4">
        <v>0.66319444444444442</v>
      </c>
      <c r="R2266" s="5">
        <f>Tabella1[[#This Row],[ORA FINE MATTINA]]-Tabella1[[#This Row],[ORA INIZIO MATTINA]]</f>
        <v>7.0833333333333304E-2</v>
      </c>
      <c r="S2266" s="4"/>
      <c r="T2266" s="4"/>
      <c r="U2266" s="5">
        <f>Tabella1[[#This Row],[ORA FINE POMERIGGIO]]-Tabella1[[#This Row],[ORA INIZIO POMERIGGIO]]</f>
        <v>0</v>
      </c>
      <c r="V2266" s="5">
        <f>Tabella1[[#This Row],[TOT. TEMPO POMERIGGIO]]+Tabella1[[#This Row],[TOT. TEMPO MATTINA]]</f>
        <v>7.0833333333333304E-2</v>
      </c>
      <c r="W2266" s="7">
        <f>((HOUR(Tabella1[[#This Row],[TOT. ORE]])*60)+MINUTE(Tabella1[[#This Row],[TOT. ORE]]))</f>
        <v>102</v>
      </c>
      <c r="Y2266" s="6">
        <f>Tabella1[[#This Row],[TOT. MINUTI]]-Tabella1[[#This Row],[FERMO MACCHINA]]</f>
        <v>102</v>
      </c>
      <c r="Z2266" s="6">
        <f>ROUNDDOWN(Tabella1[[#This Row],[DIFFERENZA EFFETTIVA - SCARTI]]/Tabella1[[#This Row],[TEMPO EFFETTIVO]]*60,0)</f>
        <v>588</v>
      </c>
    </row>
    <row r="2267" spans="1:27" x14ac:dyDescent="0.25">
      <c r="A2267" s="1">
        <v>44893</v>
      </c>
      <c r="B2267">
        <v>1</v>
      </c>
      <c r="C2267" s="6" t="str">
        <f>VLOOKUP(Tabella1[[#This Row],[COD. OPERATORE]],Tabella3[],2,FALSE)</f>
        <v>ROBY</v>
      </c>
      <c r="D2267" t="s">
        <v>56</v>
      </c>
      <c r="E2267" t="s">
        <v>557</v>
      </c>
      <c r="F2267" t="s">
        <v>64</v>
      </c>
      <c r="G2267" s="6" t="str">
        <f>VLOOKUP(Tabella1[[#This Row],[COD. MACCHINA]],Tabella35[],2,FALSE)</f>
        <v>MANUALE</v>
      </c>
      <c r="H2267">
        <v>0</v>
      </c>
      <c r="I2267">
        <v>800</v>
      </c>
      <c r="J2267" s="6">
        <f>Tabella1[[#This Row],[ASS. FINALI]]-Tabella1[[#This Row],[ASS.INIZIALI]]</f>
        <v>800</v>
      </c>
      <c r="K2267" t="s">
        <v>20</v>
      </c>
      <c r="M2267" s="6">
        <f>ROUNDDOWN(IF(Tabella1[[#This Row],[DOPPIO OPERATORE '[SI/NO']]]="SI",Tabella1[[#This Row],[DIFFERENZA]]/2,Tabella1[[#This Row],[DIFFERENZA]]),0)</f>
        <v>800</v>
      </c>
      <c r="O2267" s="6">
        <f>Tabella1[[#This Row],[DIFFERENZA EFFETTIVA SE DOPPIO OPERATORE]]-Tabella1[[#This Row],[SCARTI]]</f>
        <v>800</v>
      </c>
      <c r="P2267" s="4">
        <v>0.66875000000000007</v>
      </c>
      <c r="Q2267" s="4">
        <v>0.72916666666666663</v>
      </c>
      <c r="R2267" s="5">
        <f>Tabella1[[#This Row],[ORA FINE MATTINA]]-Tabella1[[#This Row],[ORA INIZIO MATTINA]]</f>
        <v>6.0416666666666563E-2</v>
      </c>
      <c r="S2267" s="4"/>
      <c r="T2267" s="4"/>
      <c r="U2267" s="5">
        <f>Tabella1[[#This Row],[ORA FINE POMERIGGIO]]-Tabella1[[#This Row],[ORA INIZIO POMERIGGIO]]</f>
        <v>0</v>
      </c>
      <c r="V2267" s="5">
        <f>Tabella1[[#This Row],[TOT. TEMPO POMERIGGIO]]+Tabella1[[#This Row],[TOT. TEMPO MATTINA]]</f>
        <v>6.0416666666666563E-2</v>
      </c>
      <c r="W2267" s="7">
        <f>((HOUR(Tabella1[[#This Row],[TOT. ORE]])*60)+MINUTE(Tabella1[[#This Row],[TOT. ORE]]))</f>
        <v>87</v>
      </c>
      <c r="Y2267" s="6">
        <f>Tabella1[[#This Row],[TOT. MINUTI]]-Tabella1[[#This Row],[FERMO MACCHINA]]</f>
        <v>87</v>
      </c>
      <c r="Z2267" s="6">
        <f>ROUNDDOWN(Tabella1[[#This Row],[DIFFERENZA EFFETTIVA - SCARTI]]/Tabella1[[#This Row],[TEMPO EFFETTIVO]]*60,0)</f>
        <v>551</v>
      </c>
    </row>
    <row r="2268" spans="1:27" x14ac:dyDescent="0.25">
      <c r="A2268" s="1">
        <v>44894</v>
      </c>
      <c r="B2268">
        <v>1</v>
      </c>
      <c r="C2268" s="6" t="str">
        <f>VLOOKUP(Tabella1[[#This Row],[COD. OPERATORE]],Tabella3[],2,FALSE)</f>
        <v>ROBY</v>
      </c>
      <c r="D2268" t="s">
        <v>87</v>
      </c>
      <c r="E2268" t="s">
        <v>623</v>
      </c>
      <c r="F2268" t="s">
        <v>64</v>
      </c>
      <c r="G2268" s="6" t="str">
        <f>VLOOKUP(Tabella1[[#This Row],[COD. MACCHINA]],Tabella35[],2,FALSE)</f>
        <v>MANUALE</v>
      </c>
      <c r="H2268">
        <v>0</v>
      </c>
      <c r="I2268">
        <v>2000</v>
      </c>
      <c r="J2268" s="6">
        <f>Tabella1[[#This Row],[ASS. FINALI]]-Tabella1[[#This Row],[ASS.INIZIALI]]</f>
        <v>2000</v>
      </c>
      <c r="K2268" t="s">
        <v>20</v>
      </c>
      <c r="M2268" s="6">
        <f>ROUNDDOWN(IF(Tabella1[[#This Row],[DOPPIO OPERATORE '[SI/NO']]]="SI",Tabella1[[#This Row],[DIFFERENZA]]/2,Tabella1[[#This Row],[DIFFERENZA]]),0)</f>
        <v>2000</v>
      </c>
      <c r="O2268" s="6">
        <f>Tabella1[[#This Row],[DIFFERENZA EFFETTIVA SE DOPPIO OPERATORE]]-Tabella1[[#This Row],[SCARTI]]</f>
        <v>2000</v>
      </c>
      <c r="P2268" s="4">
        <v>0.35069444444444442</v>
      </c>
      <c r="Q2268" s="4">
        <v>0.47916666666666669</v>
      </c>
      <c r="R2268" s="5">
        <f>Tabella1[[#This Row],[ORA FINE MATTINA]]-Tabella1[[#This Row],[ORA INIZIO MATTINA]]</f>
        <v>0.12847222222222227</v>
      </c>
      <c r="S2268" s="4"/>
      <c r="T2268" s="4"/>
      <c r="U2268" s="5">
        <f>Tabella1[[#This Row],[ORA FINE POMERIGGIO]]-Tabella1[[#This Row],[ORA INIZIO POMERIGGIO]]</f>
        <v>0</v>
      </c>
      <c r="V2268" s="5">
        <f>Tabella1[[#This Row],[TOT. TEMPO POMERIGGIO]]+Tabella1[[#This Row],[TOT. TEMPO MATTINA]]</f>
        <v>0.12847222222222227</v>
      </c>
      <c r="W2268" s="7">
        <f>((HOUR(Tabella1[[#This Row],[TOT. ORE]])*60)+MINUTE(Tabella1[[#This Row],[TOT. ORE]]))</f>
        <v>185</v>
      </c>
      <c r="X2268">
        <v>5</v>
      </c>
      <c r="Y2268" s="6">
        <f>Tabella1[[#This Row],[TOT. MINUTI]]-Tabella1[[#This Row],[FERMO MACCHINA]]</f>
        <v>180</v>
      </c>
      <c r="Z2268" s="6">
        <f>ROUNDDOWN(Tabella1[[#This Row],[DIFFERENZA EFFETTIVA - SCARTI]]/Tabella1[[#This Row],[TEMPO EFFETTIVO]]*60,0)</f>
        <v>666</v>
      </c>
      <c r="AA2268" t="s">
        <v>624</v>
      </c>
    </row>
    <row r="2269" spans="1:27" x14ac:dyDescent="0.25">
      <c r="A2269" s="1">
        <v>44893</v>
      </c>
      <c r="B2269">
        <v>2</v>
      </c>
      <c r="C2269" s="6" t="str">
        <f>VLOOKUP(Tabella1[[#This Row],[COD. OPERATORE]],Tabella3[],2,FALSE)</f>
        <v>DAVIDE</v>
      </c>
      <c r="D2269" t="s">
        <v>56</v>
      </c>
      <c r="E2269" t="s">
        <v>319</v>
      </c>
      <c r="F2269" t="s">
        <v>64</v>
      </c>
      <c r="G2269" s="6" t="str">
        <f>VLOOKUP(Tabella1[[#This Row],[COD. MACCHINA]],Tabella35[],2,FALSE)</f>
        <v>MANUALE</v>
      </c>
      <c r="H2269">
        <v>7800</v>
      </c>
      <c r="I2269">
        <v>8030</v>
      </c>
      <c r="J2269" s="6">
        <f>Tabella1[[#This Row],[ASS. FINALI]]-Tabella1[[#This Row],[ASS.INIZIALI]]</f>
        <v>230</v>
      </c>
      <c r="K2269" t="s">
        <v>20</v>
      </c>
      <c r="M2269" s="6">
        <f>ROUNDDOWN(IF(Tabella1[[#This Row],[DOPPIO OPERATORE '[SI/NO']]]="SI",Tabella1[[#This Row],[DIFFERENZA]]/2,Tabella1[[#This Row],[DIFFERENZA]]),0)</f>
        <v>230</v>
      </c>
      <c r="O2269" s="6">
        <f>Tabella1[[#This Row],[DIFFERENZA EFFETTIVA SE DOPPIO OPERATORE]]-Tabella1[[#This Row],[SCARTI]]</f>
        <v>230</v>
      </c>
      <c r="P2269" s="4">
        <v>0.33333333333333331</v>
      </c>
      <c r="Q2269" s="4">
        <v>0.35416666666666669</v>
      </c>
      <c r="R2269" s="5">
        <f>Tabella1[[#This Row],[ORA FINE MATTINA]]-Tabella1[[#This Row],[ORA INIZIO MATTINA]]</f>
        <v>2.083333333333337E-2</v>
      </c>
      <c r="S2269" s="4"/>
      <c r="T2269" s="4"/>
      <c r="U2269" s="5">
        <f>Tabella1[[#This Row],[ORA FINE POMERIGGIO]]-Tabella1[[#This Row],[ORA INIZIO POMERIGGIO]]</f>
        <v>0</v>
      </c>
      <c r="V2269" s="5">
        <f>Tabella1[[#This Row],[TOT. TEMPO POMERIGGIO]]+Tabella1[[#This Row],[TOT. TEMPO MATTINA]]</f>
        <v>2.083333333333337E-2</v>
      </c>
      <c r="W2269" s="7">
        <f>((HOUR(Tabella1[[#This Row],[TOT. ORE]])*60)+MINUTE(Tabella1[[#This Row],[TOT. ORE]]))</f>
        <v>30</v>
      </c>
      <c r="Y2269" s="6">
        <f>Tabella1[[#This Row],[TOT. MINUTI]]-Tabella1[[#This Row],[FERMO MACCHINA]]</f>
        <v>30</v>
      </c>
      <c r="Z2269" s="6">
        <f>ROUNDDOWN(Tabella1[[#This Row],[DIFFERENZA EFFETTIVA - SCARTI]]/Tabella1[[#This Row],[TEMPO EFFETTIVO]]*60,0)</f>
        <v>460</v>
      </c>
    </row>
    <row r="2270" spans="1:27" x14ac:dyDescent="0.25">
      <c r="A2270" s="1">
        <v>44893</v>
      </c>
      <c r="B2270">
        <v>2</v>
      </c>
      <c r="C2270" s="6" t="str">
        <f>VLOOKUP(Tabella1[[#This Row],[COD. OPERATORE]],Tabella3[],2,FALSE)</f>
        <v>DAVIDE</v>
      </c>
      <c r="D2270" t="s">
        <v>56</v>
      </c>
      <c r="E2270" t="s">
        <v>86</v>
      </c>
      <c r="F2270" t="s">
        <v>64</v>
      </c>
      <c r="G2270" s="6" t="str">
        <f>VLOOKUP(Tabella1[[#This Row],[COD. MACCHINA]],Tabella35[],2,FALSE)</f>
        <v>MANUALE</v>
      </c>
      <c r="H2270">
        <v>0</v>
      </c>
      <c r="I2270">
        <v>400</v>
      </c>
      <c r="J2270" s="6">
        <f>Tabella1[[#This Row],[ASS. FINALI]]-Tabella1[[#This Row],[ASS.INIZIALI]]</f>
        <v>400</v>
      </c>
      <c r="K2270" t="s">
        <v>58</v>
      </c>
      <c r="L2270">
        <v>36</v>
      </c>
      <c r="M2270" s="6">
        <f>ROUNDDOWN(IF(Tabella1[[#This Row],[DOPPIO OPERATORE '[SI/NO']]]="SI",Tabella1[[#This Row],[DIFFERENZA]]/2,Tabella1[[#This Row],[DIFFERENZA]]),0)</f>
        <v>200</v>
      </c>
      <c r="O2270" s="6">
        <f>Tabella1[[#This Row],[DIFFERENZA EFFETTIVA SE DOPPIO OPERATORE]]-Tabella1[[#This Row],[SCARTI]]</f>
        <v>200</v>
      </c>
      <c r="P2270" s="4">
        <v>0.36458333333333331</v>
      </c>
      <c r="Q2270" s="4">
        <v>0.4375</v>
      </c>
      <c r="R2270" s="5">
        <f>Tabella1[[#This Row],[ORA FINE MATTINA]]-Tabella1[[#This Row],[ORA INIZIO MATTINA]]</f>
        <v>7.2916666666666685E-2</v>
      </c>
      <c r="S2270" s="4"/>
      <c r="T2270" s="4"/>
      <c r="U2270" s="5">
        <f>Tabella1[[#This Row],[ORA FINE POMERIGGIO]]-Tabella1[[#This Row],[ORA INIZIO POMERIGGIO]]</f>
        <v>0</v>
      </c>
      <c r="V2270" s="5">
        <f>Tabella1[[#This Row],[TOT. TEMPO POMERIGGIO]]+Tabella1[[#This Row],[TOT. TEMPO MATTINA]]</f>
        <v>7.2916666666666685E-2</v>
      </c>
      <c r="W2270" s="7">
        <f>((HOUR(Tabella1[[#This Row],[TOT. ORE]])*60)+MINUTE(Tabella1[[#This Row],[TOT. ORE]]))</f>
        <v>105</v>
      </c>
      <c r="Y2270" s="6">
        <f>Tabella1[[#This Row],[TOT. MINUTI]]-Tabella1[[#This Row],[FERMO MACCHINA]]</f>
        <v>105</v>
      </c>
      <c r="Z2270" s="6">
        <f>ROUNDDOWN(Tabella1[[#This Row],[DIFFERENZA EFFETTIVA - SCARTI]]/Tabella1[[#This Row],[TEMPO EFFETTIVO]]*60,0)</f>
        <v>114</v>
      </c>
    </row>
    <row r="2271" spans="1:27" x14ac:dyDescent="0.25">
      <c r="A2271" s="1">
        <v>44893</v>
      </c>
      <c r="B2271">
        <v>2</v>
      </c>
      <c r="C2271" s="6" t="str">
        <f>VLOOKUP(Tabella1[[#This Row],[COD. OPERATORE]],Tabella3[],2,FALSE)</f>
        <v>DAVIDE</v>
      </c>
      <c r="D2271" t="s">
        <v>56</v>
      </c>
      <c r="E2271" t="s">
        <v>95</v>
      </c>
      <c r="F2271" t="s">
        <v>64</v>
      </c>
      <c r="G2271" s="6" t="str">
        <f>VLOOKUP(Tabella1[[#This Row],[COD. MACCHINA]],Tabella35[],2,FALSE)</f>
        <v>MANUALE</v>
      </c>
      <c r="H2271">
        <v>0</v>
      </c>
      <c r="I2271">
        <v>222</v>
      </c>
      <c r="J2271" s="6">
        <f>Tabella1[[#This Row],[ASS. FINALI]]-Tabella1[[#This Row],[ASS.INIZIALI]]</f>
        <v>222</v>
      </c>
      <c r="K2271" t="s">
        <v>58</v>
      </c>
      <c r="L2271">
        <v>36</v>
      </c>
      <c r="M2271" s="6">
        <f>ROUNDDOWN(IF(Tabella1[[#This Row],[DOPPIO OPERATORE '[SI/NO']]]="SI",Tabella1[[#This Row],[DIFFERENZA]]/2,Tabella1[[#This Row],[DIFFERENZA]]),0)</f>
        <v>111</v>
      </c>
      <c r="O2271" s="6">
        <f>Tabella1[[#This Row],[DIFFERENZA EFFETTIVA SE DOPPIO OPERATORE]]-Tabella1[[#This Row],[SCARTI]]</f>
        <v>111</v>
      </c>
      <c r="P2271" s="4">
        <v>0.44444444444444442</v>
      </c>
      <c r="Q2271" s="4">
        <v>0.5</v>
      </c>
      <c r="R2271" s="5">
        <f>Tabella1[[#This Row],[ORA FINE MATTINA]]-Tabella1[[#This Row],[ORA INIZIO MATTINA]]</f>
        <v>5.555555555555558E-2</v>
      </c>
      <c r="S2271" s="4"/>
      <c r="T2271" s="4"/>
      <c r="U2271" s="5">
        <f>Tabella1[[#This Row],[ORA FINE POMERIGGIO]]-Tabella1[[#This Row],[ORA INIZIO POMERIGGIO]]</f>
        <v>0</v>
      </c>
      <c r="V2271" s="5">
        <f>Tabella1[[#This Row],[TOT. TEMPO POMERIGGIO]]+Tabella1[[#This Row],[TOT. TEMPO MATTINA]]</f>
        <v>5.555555555555558E-2</v>
      </c>
      <c r="W2271" s="7">
        <f>((HOUR(Tabella1[[#This Row],[TOT. ORE]])*60)+MINUTE(Tabella1[[#This Row],[TOT. ORE]]))</f>
        <v>80</v>
      </c>
      <c r="Y2271" s="6">
        <f>Tabella1[[#This Row],[TOT. MINUTI]]-Tabella1[[#This Row],[FERMO MACCHINA]]</f>
        <v>80</v>
      </c>
      <c r="Z2271" s="6">
        <f>ROUNDDOWN(Tabella1[[#This Row],[DIFFERENZA EFFETTIVA - SCARTI]]/Tabella1[[#This Row],[TEMPO EFFETTIVO]]*60,0)</f>
        <v>83</v>
      </c>
    </row>
    <row r="2272" spans="1:27" x14ac:dyDescent="0.25">
      <c r="A2272" s="1">
        <v>44893</v>
      </c>
      <c r="B2272">
        <v>2</v>
      </c>
      <c r="C2272" s="6" t="str">
        <f>VLOOKUP(Tabella1[[#This Row],[COD. OPERATORE]],Tabella3[],2,FALSE)</f>
        <v>DAVIDE</v>
      </c>
      <c r="D2272" t="s">
        <v>56</v>
      </c>
      <c r="E2272" t="s">
        <v>95</v>
      </c>
      <c r="F2272" t="s">
        <v>64</v>
      </c>
      <c r="G2272" s="6" t="str">
        <f>VLOOKUP(Tabella1[[#This Row],[COD. MACCHINA]],Tabella35[],2,FALSE)</f>
        <v>MANUALE</v>
      </c>
      <c r="H2272">
        <v>260</v>
      </c>
      <c r="I2272">
        <v>400</v>
      </c>
      <c r="J2272" s="6">
        <f>Tabella1[[#This Row],[ASS. FINALI]]-Tabella1[[#This Row],[ASS.INIZIALI]]</f>
        <v>140</v>
      </c>
      <c r="K2272" t="s">
        <v>58</v>
      </c>
      <c r="L2272">
        <v>36</v>
      </c>
      <c r="M2272" s="6">
        <f>ROUNDDOWN(IF(Tabella1[[#This Row],[DOPPIO OPERATORE '[SI/NO']]]="SI",Tabella1[[#This Row],[DIFFERENZA]]/2,Tabella1[[#This Row],[DIFFERENZA]]),0)</f>
        <v>70</v>
      </c>
      <c r="O2272" s="6">
        <f>Tabella1[[#This Row],[DIFFERENZA EFFETTIVA SE DOPPIO OPERATORE]]-Tabella1[[#This Row],[SCARTI]]</f>
        <v>70</v>
      </c>
      <c r="P2272" s="4">
        <v>0.58333333333333337</v>
      </c>
      <c r="Q2272" s="4">
        <v>0.625</v>
      </c>
      <c r="R2272" s="5">
        <f>Tabella1[[#This Row],[ORA FINE MATTINA]]-Tabella1[[#This Row],[ORA INIZIO MATTINA]]</f>
        <v>4.166666666666663E-2</v>
      </c>
      <c r="S2272" s="4"/>
      <c r="T2272" s="4"/>
      <c r="U2272" s="5">
        <f>Tabella1[[#This Row],[ORA FINE POMERIGGIO]]-Tabella1[[#This Row],[ORA INIZIO POMERIGGIO]]</f>
        <v>0</v>
      </c>
      <c r="V2272" s="5">
        <f>Tabella1[[#This Row],[TOT. TEMPO POMERIGGIO]]+Tabella1[[#This Row],[TOT. TEMPO MATTINA]]</f>
        <v>4.166666666666663E-2</v>
      </c>
      <c r="W2272" s="7">
        <f>((HOUR(Tabella1[[#This Row],[TOT. ORE]])*60)+MINUTE(Tabella1[[#This Row],[TOT. ORE]]))</f>
        <v>60</v>
      </c>
      <c r="Y2272" s="6">
        <f>Tabella1[[#This Row],[TOT. MINUTI]]-Tabella1[[#This Row],[FERMO MACCHINA]]</f>
        <v>60</v>
      </c>
      <c r="Z2272" s="6">
        <f>ROUNDDOWN(Tabella1[[#This Row],[DIFFERENZA EFFETTIVA - SCARTI]]/Tabella1[[#This Row],[TEMPO EFFETTIVO]]*60,0)</f>
        <v>70</v>
      </c>
    </row>
    <row r="2273" spans="1:27" x14ac:dyDescent="0.25">
      <c r="A2273" s="1">
        <v>44893</v>
      </c>
      <c r="B2273">
        <v>2</v>
      </c>
      <c r="C2273" s="6" t="str">
        <f>VLOOKUP(Tabella1[[#This Row],[COD. OPERATORE]],Tabella3[],2,FALSE)</f>
        <v>DAVIDE</v>
      </c>
      <c r="D2273" t="s">
        <v>56</v>
      </c>
      <c r="E2273" t="s">
        <v>248</v>
      </c>
      <c r="F2273" t="s">
        <v>64</v>
      </c>
      <c r="G2273" s="6" t="str">
        <f>VLOOKUP(Tabella1[[#This Row],[COD. MACCHINA]],Tabella35[],2,FALSE)</f>
        <v>MANUALE</v>
      </c>
      <c r="H2273">
        <v>900</v>
      </c>
      <c r="I2273">
        <v>1100</v>
      </c>
      <c r="J2273" s="6">
        <f>Tabella1[[#This Row],[ASS. FINALI]]-Tabella1[[#This Row],[ASS.INIZIALI]]</f>
        <v>200</v>
      </c>
      <c r="K2273" t="s">
        <v>58</v>
      </c>
      <c r="L2273">
        <v>36</v>
      </c>
      <c r="M2273" s="6">
        <f>ROUNDDOWN(IF(Tabella1[[#This Row],[DOPPIO OPERATORE '[SI/NO']]]="SI",Tabella1[[#This Row],[DIFFERENZA]]/2,Tabella1[[#This Row],[DIFFERENZA]]),0)</f>
        <v>100</v>
      </c>
      <c r="O2273" s="6">
        <f>Tabella1[[#This Row],[DIFFERENZA EFFETTIVA SE DOPPIO OPERATORE]]-Tabella1[[#This Row],[SCARTI]]</f>
        <v>100</v>
      </c>
      <c r="P2273" s="4">
        <v>0.625</v>
      </c>
      <c r="Q2273" s="4">
        <v>0.6875</v>
      </c>
      <c r="R2273" s="5">
        <f>Tabella1[[#This Row],[ORA FINE MATTINA]]-Tabella1[[#This Row],[ORA INIZIO MATTINA]]</f>
        <v>6.25E-2</v>
      </c>
      <c r="S2273" s="4"/>
      <c r="T2273" s="4"/>
      <c r="U2273" s="5">
        <f>Tabella1[[#This Row],[ORA FINE POMERIGGIO]]-Tabella1[[#This Row],[ORA INIZIO POMERIGGIO]]</f>
        <v>0</v>
      </c>
      <c r="V2273" s="5">
        <f>Tabella1[[#This Row],[TOT. TEMPO POMERIGGIO]]+Tabella1[[#This Row],[TOT. TEMPO MATTINA]]</f>
        <v>6.25E-2</v>
      </c>
      <c r="W2273" s="7">
        <f>((HOUR(Tabella1[[#This Row],[TOT. ORE]])*60)+MINUTE(Tabella1[[#This Row],[TOT. ORE]]))</f>
        <v>90</v>
      </c>
      <c r="Y2273" s="6">
        <f>Tabella1[[#This Row],[TOT. MINUTI]]-Tabella1[[#This Row],[FERMO MACCHINA]]</f>
        <v>90</v>
      </c>
      <c r="Z2273" s="6">
        <f>ROUNDDOWN(Tabella1[[#This Row],[DIFFERENZA EFFETTIVA - SCARTI]]/Tabella1[[#This Row],[TEMPO EFFETTIVO]]*60,0)</f>
        <v>66</v>
      </c>
    </row>
    <row r="2274" spans="1:27" x14ac:dyDescent="0.25">
      <c r="A2274" s="1">
        <v>44893</v>
      </c>
      <c r="B2274">
        <v>2</v>
      </c>
      <c r="C2274" s="6" t="str">
        <f>VLOOKUP(Tabella1[[#This Row],[COD. OPERATORE]],Tabella3[],2,FALSE)</f>
        <v>DAVIDE</v>
      </c>
      <c r="D2274" t="s">
        <v>56</v>
      </c>
      <c r="E2274" t="s">
        <v>557</v>
      </c>
      <c r="F2274" t="s">
        <v>64</v>
      </c>
      <c r="G2274" s="6" t="str">
        <f>VLOOKUP(Tabella1[[#This Row],[COD. MACCHINA]],Tabella35[],2,FALSE)</f>
        <v>MANUALE</v>
      </c>
      <c r="H2274">
        <v>900</v>
      </c>
      <c r="I2274">
        <v>2000</v>
      </c>
      <c r="J2274" s="6">
        <f>Tabella1[[#This Row],[ASS. FINALI]]-Tabella1[[#This Row],[ASS.INIZIALI]]</f>
        <v>1100</v>
      </c>
      <c r="K2274" t="s">
        <v>20</v>
      </c>
      <c r="M2274" s="6">
        <f>ROUNDDOWN(IF(Tabella1[[#This Row],[DOPPIO OPERATORE '[SI/NO']]]="SI",Tabella1[[#This Row],[DIFFERENZA]]/2,Tabella1[[#This Row],[DIFFERENZA]]),0)</f>
        <v>1100</v>
      </c>
      <c r="O2274" s="6">
        <f>Tabella1[[#This Row],[DIFFERENZA EFFETTIVA SE DOPPIO OPERATORE]]-Tabella1[[#This Row],[SCARTI]]</f>
        <v>1100</v>
      </c>
      <c r="P2274" s="4">
        <v>0.33333333333333331</v>
      </c>
      <c r="Q2274" s="4">
        <v>0.42708333333333331</v>
      </c>
      <c r="R2274" s="5">
        <f>Tabella1[[#This Row],[ORA FINE MATTINA]]-Tabella1[[#This Row],[ORA INIZIO MATTINA]]</f>
        <v>9.375E-2</v>
      </c>
      <c r="S2274" s="4"/>
      <c r="T2274" s="4"/>
      <c r="U2274" s="5">
        <f>Tabella1[[#This Row],[ORA FINE POMERIGGIO]]-Tabella1[[#This Row],[ORA INIZIO POMERIGGIO]]</f>
        <v>0</v>
      </c>
      <c r="V2274" s="5">
        <f>Tabella1[[#This Row],[TOT. TEMPO POMERIGGIO]]+Tabella1[[#This Row],[TOT. TEMPO MATTINA]]</f>
        <v>9.375E-2</v>
      </c>
      <c r="W2274" s="7">
        <f>((HOUR(Tabella1[[#This Row],[TOT. ORE]])*60)+MINUTE(Tabella1[[#This Row],[TOT. ORE]]))</f>
        <v>135</v>
      </c>
      <c r="Y2274" s="6">
        <f>Tabella1[[#This Row],[TOT. MINUTI]]-Tabella1[[#This Row],[FERMO MACCHINA]]</f>
        <v>135</v>
      </c>
      <c r="Z2274" s="6">
        <f>ROUNDDOWN(Tabella1[[#This Row],[DIFFERENZA EFFETTIVA - SCARTI]]/Tabella1[[#This Row],[TEMPO EFFETTIVO]]*60,0)</f>
        <v>488</v>
      </c>
    </row>
    <row r="2275" spans="1:27" x14ac:dyDescent="0.25">
      <c r="A2275" s="1">
        <v>44894</v>
      </c>
      <c r="B2275">
        <v>2</v>
      </c>
      <c r="C2275" s="6" t="str">
        <f>VLOOKUP(Tabella1[[#This Row],[COD. OPERATORE]],Tabella3[],2,FALSE)</f>
        <v>DAVIDE</v>
      </c>
      <c r="D2275" t="s">
        <v>56</v>
      </c>
      <c r="E2275" t="s">
        <v>557</v>
      </c>
      <c r="F2275" t="s">
        <v>64</v>
      </c>
      <c r="G2275" s="6" t="str">
        <f>VLOOKUP(Tabella1[[#This Row],[COD. MACCHINA]],Tabella35[],2,FALSE)</f>
        <v>MANUALE</v>
      </c>
      <c r="H2275">
        <v>2000</v>
      </c>
      <c r="I2275">
        <v>3000</v>
      </c>
      <c r="J2275" s="6">
        <f>Tabella1[[#This Row],[ASS. FINALI]]-Tabella1[[#This Row],[ASS.INIZIALI]]</f>
        <v>1000</v>
      </c>
      <c r="K2275" t="s">
        <v>20</v>
      </c>
      <c r="M2275" s="6">
        <f>ROUNDDOWN(IF(Tabella1[[#This Row],[DOPPIO OPERATORE '[SI/NO']]]="SI",Tabella1[[#This Row],[DIFFERENZA]]/2,Tabella1[[#This Row],[DIFFERENZA]]),0)</f>
        <v>1000</v>
      </c>
      <c r="O2275" s="6">
        <f>Tabella1[[#This Row],[DIFFERENZA EFFETTIVA SE DOPPIO OPERATORE]]-Tabella1[[#This Row],[SCARTI]]</f>
        <v>1000</v>
      </c>
      <c r="P2275" s="4">
        <v>0.64583333333333337</v>
      </c>
      <c r="Q2275" s="4">
        <v>0.72222222222222221</v>
      </c>
      <c r="R2275" s="5">
        <f>Tabella1[[#This Row],[ORA FINE MATTINA]]-Tabella1[[#This Row],[ORA INIZIO MATTINA]]</f>
        <v>7.638888888888884E-2</v>
      </c>
      <c r="S2275" s="4"/>
      <c r="T2275" s="4"/>
      <c r="U2275" s="5">
        <f>Tabella1[[#This Row],[ORA FINE POMERIGGIO]]-Tabella1[[#This Row],[ORA INIZIO POMERIGGIO]]</f>
        <v>0</v>
      </c>
      <c r="V2275" s="5">
        <f>Tabella1[[#This Row],[TOT. TEMPO POMERIGGIO]]+Tabella1[[#This Row],[TOT. TEMPO MATTINA]]</f>
        <v>7.638888888888884E-2</v>
      </c>
      <c r="W2275" s="7">
        <f>((HOUR(Tabella1[[#This Row],[TOT. ORE]])*60)+MINUTE(Tabella1[[#This Row],[TOT. ORE]]))</f>
        <v>110</v>
      </c>
      <c r="Y2275" s="6">
        <f>Tabella1[[#This Row],[TOT. MINUTI]]-Tabella1[[#This Row],[FERMO MACCHINA]]</f>
        <v>110</v>
      </c>
      <c r="Z2275" s="6">
        <f>ROUNDDOWN(Tabella1[[#This Row],[DIFFERENZA EFFETTIVA - SCARTI]]/Tabella1[[#This Row],[TEMPO EFFETTIVO]]*60,0)</f>
        <v>545</v>
      </c>
    </row>
    <row r="2276" spans="1:27" x14ac:dyDescent="0.25">
      <c r="A2276" s="1">
        <v>44894</v>
      </c>
      <c r="B2276">
        <v>32</v>
      </c>
      <c r="C2276" s="6" t="str">
        <f>VLOOKUP(Tabella1[[#This Row],[COD. OPERATORE]],Tabella3[],2,FALSE)</f>
        <v>ALESSANDRA</v>
      </c>
      <c r="D2276" t="s">
        <v>56</v>
      </c>
      <c r="E2276" t="s">
        <v>621</v>
      </c>
      <c r="F2276" t="s">
        <v>64</v>
      </c>
      <c r="G2276" s="6" t="str">
        <f>VLOOKUP(Tabella1[[#This Row],[COD. MACCHINA]],Tabella35[],2,FALSE)</f>
        <v>MANUALE</v>
      </c>
      <c r="H2276">
        <v>309</v>
      </c>
      <c r="I2276">
        <v>463</v>
      </c>
      <c r="J2276" s="6">
        <f>Tabella1[[#This Row],[ASS. FINALI]]-Tabella1[[#This Row],[ASS.INIZIALI]]</f>
        <v>154</v>
      </c>
      <c r="K2276" t="s">
        <v>20</v>
      </c>
      <c r="M2276" s="6">
        <f>ROUNDDOWN(IF(Tabella1[[#This Row],[DOPPIO OPERATORE '[SI/NO']]]="SI",Tabella1[[#This Row],[DIFFERENZA]]/2,Tabella1[[#This Row],[DIFFERENZA]]),0)</f>
        <v>154</v>
      </c>
      <c r="O2276" s="6">
        <f>Tabella1[[#This Row],[DIFFERENZA EFFETTIVA SE DOPPIO OPERATORE]]-Tabella1[[#This Row],[SCARTI]]</f>
        <v>154</v>
      </c>
      <c r="P2276" s="4">
        <v>0.33333333333333331</v>
      </c>
      <c r="Q2276" s="4">
        <v>0.5</v>
      </c>
      <c r="R2276" s="5">
        <f>Tabella1[[#This Row],[ORA FINE MATTINA]]-Tabella1[[#This Row],[ORA INIZIO MATTINA]]</f>
        <v>0.16666666666666669</v>
      </c>
      <c r="S2276" s="4"/>
      <c r="T2276" s="4"/>
      <c r="U2276" s="5">
        <f>Tabella1[[#This Row],[ORA FINE POMERIGGIO]]-Tabella1[[#This Row],[ORA INIZIO POMERIGGIO]]</f>
        <v>0</v>
      </c>
      <c r="V2276" s="5">
        <f>Tabella1[[#This Row],[TOT. TEMPO POMERIGGIO]]+Tabella1[[#This Row],[TOT. TEMPO MATTINA]]</f>
        <v>0.16666666666666669</v>
      </c>
      <c r="W2276" s="7">
        <f>((HOUR(Tabella1[[#This Row],[TOT. ORE]])*60)+MINUTE(Tabella1[[#This Row],[TOT. ORE]]))</f>
        <v>240</v>
      </c>
      <c r="Y2276" s="6">
        <f>Tabella1[[#This Row],[TOT. MINUTI]]-Tabella1[[#This Row],[FERMO MACCHINA]]</f>
        <v>240</v>
      </c>
      <c r="Z2276" s="6">
        <f>ROUNDDOWN(Tabella1[[#This Row],[DIFFERENZA EFFETTIVA - SCARTI]]/Tabella1[[#This Row],[TEMPO EFFETTIVO]]*60,0)</f>
        <v>38</v>
      </c>
      <c r="AA2276" t="s">
        <v>625</v>
      </c>
    </row>
    <row r="2277" spans="1:27" x14ac:dyDescent="0.25">
      <c r="A2277" s="1">
        <v>44894</v>
      </c>
      <c r="B2277">
        <v>32</v>
      </c>
      <c r="C2277" s="6" t="str">
        <f>VLOOKUP(Tabella1[[#This Row],[COD. OPERATORE]],Tabella3[],2,FALSE)</f>
        <v>ALESSANDRA</v>
      </c>
      <c r="D2277" t="s">
        <v>16</v>
      </c>
      <c r="E2277" t="s">
        <v>62</v>
      </c>
      <c r="F2277">
        <v>9</v>
      </c>
      <c r="G2277" s="6" t="str">
        <f>VLOOKUP(Tabella1[[#This Row],[COD. MACCHINA]],Tabella35[],2,FALSE)</f>
        <v>MONTAGGIO ANELLINI</v>
      </c>
      <c r="H2277">
        <v>500</v>
      </c>
      <c r="I2277">
        <v>1000</v>
      </c>
      <c r="J2277" s="6">
        <f>Tabella1[[#This Row],[ASS. FINALI]]-Tabella1[[#This Row],[ASS.INIZIALI]]</f>
        <v>500</v>
      </c>
      <c r="K2277" t="s">
        <v>20</v>
      </c>
      <c r="M2277" s="6">
        <f>ROUNDDOWN(IF(Tabella1[[#This Row],[DOPPIO OPERATORE '[SI/NO']]]="SI",Tabella1[[#This Row],[DIFFERENZA]]/2,Tabella1[[#This Row],[DIFFERENZA]]),0)</f>
        <v>500</v>
      </c>
      <c r="O2277" s="6">
        <f>Tabella1[[#This Row],[DIFFERENZA EFFETTIVA SE DOPPIO OPERATORE]]-Tabella1[[#This Row],[SCARTI]]</f>
        <v>500</v>
      </c>
      <c r="P2277" s="4">
        <v>0.5625</v>
      </c>
      <c r="Q2277" s="4">
        <v>0.69444444444444453</v>
      </c>
      <c r="R2277" s="5">
        <f>Tabella1[[#This Row],[ORA FINE MATTINA]]-Tabella1[[#This Row],[ORA INIZIO MATTINA]]</f>
        <v>0.13194444444444453</v>
      </c>
      <c r="S2277" s="4"/>
      <c r="T2277" s="4"/>
      <c r="U2277" s="5">
        <f>Tabella1[[#This Row],[ORA FINE POMERIGGIO]]-Tabella1[[#This Row],[ORA INIZIO POMERIGGIO]]</f>
        <v>0</v>
      </c>
      <c r="V2277" s="5">
        <f>Tabella1[[#This Row],[TOT. TEMPO POMERIGGIO]]+Tabella1[[#This Row],[TOT. TEMPO MATTINA]]</f>
        <v>0.13194444444444453</v>
      </c>
      <c r="W2277" s="7">
        <f>((HOUR(Tabella1[[#This Row],[TOT. ORE]])*60)+MINUTE(Tabella1[[#This Row],[TOT. ORE]]))</f>
        <v>190</v>
      </c>
      <c r="Y2277" s="6">
        <f>Tabella1[[#This Row],[TOT. MINUTI]]-Tabella1[[#This Row],[FERMO MACCHINA]]</f>
        <v>190</v>
      </c>
      <c r="Z2277" s="6">
        <f>ROUNDDOWN(Tabella1[[#This Row],[DIFFERENZA EFFETTIVA - SCARTI]]/Tabella1[[#This Row],[TEMPO EFFETTIVO]]*60,0)</f>
        <v>157</v>
      </c>
      <c r="AA2277" t="s">
        <v>625</v>
      </c>
    </row>
    <row r="2278" spans="1:27" x14ac:dyDescent="0.25">
      <c r="A2278" s="1">
        <v>44894</v>
      </c>
      <c r="B2278">
        <v>32</v>
      </c>
      <c r="C2278" s="6" t="str">
        <f>VLOOKUP(Tabella1[[#This Row],[COD. OPERATORE]],Tabella3[],2,FALSE)</f>
        <v>ALESSANDRA</v>
      </c>
      <c r="D2278" t="s">
        <v>56</v>
      </c>
      <c r="E2278" t="s">
        <v>626</v>
      </c>
      <c r="F2278" t="s">
        <v>64</v>
      </c>
      <c r="G2278" s="6" t="str">
        <f>VLOOKUP(Tabella1[[#This Row],[COD. MACCHINA]],Tabella35[],2,FALSE)</f>
        <v>MANUALE</v>
      </c>
      <c r="H2278">
        <v>750</v>
      </c>
      <c r="I2278">
        <v>1000</v>
      </c>
      <c r="J2278" s="6">
        <f>Tabella1[[#This Row],[ASS. FINALI]]-Tabella1[[#This Row],[ASS.INIZIALI]]</f>
        <v>250</v>
      </c>
      <c r="K2278" t="s">
        <v>20</v>
      </c>
      <c r="M2278" s="6">
        <f>ROUNDDOWN(IF(Tabella1[[#This Row],[DOPPIO OPERATORE '[SI/NO']]]="SI",Tabella1[[#This Row],[DIFFERENZA]]/2,Tabella1[[#This Row],[DIFFERENZA]]),0)</f>
        <v>250</v>
      </c>
      <c r="O2278" s="6">
        <f>Tabella1[[#This Row],[DIFFERENZA EFFETTIVA SE DOPPIO OPERATORE]]-Tabella1[[#This Row],[SCARTI]]</f>
        <v>250</v>
      </c>
      <c r="P2278" s="4">
        <v>0.69444444444444453</v>
      </c>
      <c r="Q2278" s="4">
        <v>0.72916666666666663</v>
      </c>
      <c r="R2278" s="5">
        <f>Tabella1[[#This Row],[ORA FINE MATTINA]]-Tabella1[[#This Row],[ORA INIZIO MATTINA]]</f>
        <v>3.4722222222222099E-2</v>
      </c>
      <c r="S2278" s="4"/>
      <c r="T2278" s="4"/>
      <c r="U2278" s="5">
        <f>Tabella1[[#This Row],[ORA FINE POMERIGGIO]]-Tabella1[[#This Row],[ORA INIZIO POMERIGGIO]]</f>
        <v>0</v>
      </c>
      <c r="V2278" s="5">
        <f>Tabella1[[#This Row],[TOT. TEMPO POMERIGGIO]]+Tabella1[[#This Row],[TOT. TEMPO MATTINA]]</f>
        <v>3.4722222222222099E-2</v>
      </c>
      <c r="W2278" s="7">
        <f>((HOUR(Tabella1[[#This Row],[TOT. ORE]])*60)+MINUTE(Tabella1[[#This Row],[TOT. ORE]]))</f>
        <v>50</v>
      </c>
      <c r="Y2278" s="6">
        <f>Tabella1[[#This Row],[TOT. MINUTI]]-Tabella1[[#This Row],[FERMO MACCHINA]]</f>
        <v>50</v>
      </c>
      <c r="Z2278" s="6">
        <f>ROUNDDOWN(Tabella1[[#This Row],[DIFFERENZA EFFETTIVA - SCARTI]]/Tabella1[[#This Row],[TEMPO EFFETTIVO]]*60,0)</f>
        <v>300</v>
      </c>
    </row>
    <row r="2279" spans="1:27" x14ac:dyDescent="0.25">
      <c r="A2279" s="1">
        <v>44895</v>
      </c>
      <c r="B2279">
        <v>32</v>
      </c>
      <c r="C2279" s="6" t="str">
        <f>VLOOKUP(Tabella1[[#This Row],[COD. OPERATORE]],Tabella3[],2,FALSE)</f>
        <v>ALESSANDRA</v>
      </c>
      <c r="D2279" t="s">
        <v>56</v>
      </c>
      <c r="E2279" t="s">
        <v>621</v>
      </c>
      <c r="F2279" t="s">
        <v>64</v>
      </c>
      <c r="G2279" s="6" t="str">
        <f>VLOOKUP(Tabella1[[#This Row],[COD. MACCHINA]],Tabella35[],2,FALSE)</f>
        <v>MANUALE</v>
      </c>
      <c r="H2279">
        <v>10</v>
      </c>
      <c r="I2279">
        <v>275</v>
      </c>
      <c r="J2279" s="6">
        <f>Tabella1[[#This Row],[ASS. FINALI]]-Tabella1[[#This Row],[ASS.INIZIALI]]</f>
        <v>265</v>
      </c>
      <c r="K2279" t="s">
        <v>20</v>
      </c>
      <c r="M2279" s="6">
        <f>ROUNDDOWN(IF(Tabella1[[#This Row],[DOPPIO OPERATORE '[SI/NO']]]="SI",Tabella1[[#This Row],[DIFFERENZA]]/2,Tabella1[[#This Row],[DIFFERENZA]]),0)</f>
        <v>265</v>
      </c>
      <c r="O2279" s="6">
        <f>Tabella1[[#This Row],[DIFFERENZA EFFETTIVA SE DOPPIO OPERATORE]]-Tabella1[[#This Row],[SCARTI]]</f>
        <v>265</v>
      </c>
      <c r="P2279" s="4">
        <v>0.33333333333333331</v>
      </c>
      <c r="Q2279" s="4">
        <v>0.4375</v>
      </c>
      <c r="R2279" s="5">
        <f>Tabella1[[#This Row],[ORA FINE MATTINA]]-Tabella1[[#This Row],[ORA INIZIO MATTINA]]</f>
        <v>0.10416666666666669</v>
      </c>
      <c r="S2279" s="4">
        <v>0.5625</v>
      </c>
      <c r="T2279" s="4">
        <v>0.72916666666666663</v>
      </c>
      <c r="U2279" s="5">
        <f>Tabella1[[#This Row],[ORA FINE POMERIGGIO]]-Tabella1[[#This Row],[ORA INIZIO POMERIGGIO]]</f>
        <v>0.16666666666666663</v>
      </c>
      <c r="V2279" s="5">
        <f>Tabella1[[#This Row],[TOT. TEMPO POMERIGGIO]]+Tabella1[[#This Row],[TOT. TEMPO MATTINA]]</f>
        <v>0.27083333333333331</v>
      </c>
      <c r="W2279" s="7">
        <f>((HOUR(Tabella1[[#This Row],[TOT. ORE]])*60)+MINUTE(Tabella1[[#This Row],[TOT. ORE]]))</f>
        <v>390</v>
      </c>
      <c r="Y2279" s="6">
        <f>Tabella1[[#This Row],[TOT. MINUTI]]-Tabella1[[#This Row],[FERMO MACCHINA]]</f>
        <v>390</v>
      </c>
      <c r="Z2279" s="6">
        <f>ROUNDDOWN(Tabella1[[#This Row],[DIFFERENZA EFFETTIVA - SCARTI]]/Tabella1[[#This Row],[TEMPO EFFETTIVO]]*60,0)</f>
        <v>40</v>
      </c>
    </row>
    <row r="2280" spans="1:27" x14ac:dyDescent="0.25">
      <c r="A2280" s="14">
        <v>44889</v>
      </c>
      <c r="B2280">
        <v>36</v>
      </c>
      <c r="C2280" s="6" t="str">
        <f>VLOOKUP(Tabella1[[#This Row],[COD. OPERATORE]],Tabella3[],2,FALSE)</f>
        <v>ORIETTA</v>
      </c>
      <c r="D2280" t="s">
        <v>74</v>
      </c>
      <c r="E2280" t="s">
        <v>131</v>
      </c>
      <c r="F2280">
        <v>4</v>
      </c>
      <c r="G2280" s="6" t="str">
        <f>VLOOKUP(Tabella1[[#This Row],[COD. MACCHINA]],Tabella35[],2,FALSE)</f>
        <v>LASER VERDE</v>
      </c>
      <c r="H2280">
        <v>4866</v>
      </c>
      <c r="I2280">
        <v>5511</v>
      </c>
      <c r="J2280" s="6">
        <f>Tabella1[[#This Row],[ASS. FINALI]]-Tabella1[[#This Row],[ASS.INIZIALI]]</f>
        <v>645</v>
      </c>
      <c r="K2280" t="s">
        <v>20</v>
      </c>
      <c r="M2280" s="6">
        <f>ROUNDDOWN(IF(Tabella1[[#This Row],[DOPPIO OPERATORE '[SI/NO']]]="SI",Tabella1[[#This Row],[DIFFERENZA]]/2,Tabella1[[#This Row],[DIFFERENZA]]),0)</f>
        <v>645</v>
      </c>
      <c r="O2280" s="6">
        <f>Tabella1[[#This Row],[DIFFERENZA EFFETTIVA SE DOPPIO OPERATORE]]-Tabella1[[#This Row],[SCARTI]]</f>
        <v>645</v>
      </c>
      <c r="P2280" s="4">
        <v>0.3125</v>
      </c>
      <c r="Q2280" s="4">
        <v>0.5</v>
      </c>
      <c r="R2280" s="5">
        <f>Tabella1[[#This Row],[ORA FINE MATTINA]]-Tabella1[[#This Row],[ORA INIZIO MATTINA]]</f>
        <v>0.1875</v>
      </c>
      <c r="S2280" s="4">
        <v>0.54166666666666663</v>
      </c>
      <c r="T2280" s="4">
        <v>0.5625</v>
      </c>
      <c r="U2280" s="5">
        <f>Tabella1[[#This Row],[ORA FINE POMERIGGIO]]-Tabella1[[#This Row],[ORA INIZIO POMERIGGIO]]</f>
        <v>2.083333333333337E-2</v>
      </c>
      <c r="V2280" s="5">
        <f>Tabella1[[#This Row],[TOT. TEMPO POMERIGGIO]]+Tabella1[[#This Row],[TOT. TEMPO MATTINA]]</f>
        <v>0.20833333333333337</v>
      </c>
      <c r="W2280" s="7">
        <f>((HOUR(Tabella1[[#This Row],[TOT. ORE]])*60)+MINUTE(Tabella1[[#This Row],[TOT. ORE]]))</f>
        <v>300</v>
      </c>
      <c r="Y2280" s="6">
        <f>Tabella1[[#This Row],[TOT. MINUTI]]-Tabella1[[#This Row],[FERMO MACCHINA]]</f>
        <v>300</v>
      </c>
      <c r="Z2280" s="6">
        <f>ROUNDDOWN(Tabella1[[#This Row],[DIFFERENZA EFFETTIVA - SCARTI]]/Tabella1[[#This Row],[TEMPO EFFETTIVO]]*60,0)</f>
        <v>129</v>
      </c>
    </row>
    <row r="2281" spans="1:27" x14ac:dyDescent="0.25">
      <c r="A2281" s="1">
        <v>44889</v>
      </c>
      <c r="B2281">
        <v>36</v>
      </c>
      <c r="C2281" s="6" t="str">
        <f>VLOOKUP(Tabella1[[#This Row],[COD. OPERATORE]],Tabella3[],2,FALSE)</f>
        <v>ORIETTA</v>
      </c>
      <c r="D2281" t="s">
        <v>130</v>
      </c>
      <c r="E2281" t="s">
        <v>255</v>
      </c>
      <c r="F2281">
        <v>22</v>
      </c>
      <c r="G2281" s="6" t="str">
        <f>VLOOKUP(Tabella1[[#This Row],[COD. MACCHINA]],Tabella35[],2,FALSE)</f>
        <v>LASER VIOLA</v>
      </c>
      <c r="H2281">
        <v>11501</v>
      </c>
      <c r="I2281">
        <v>12157</v>
      </c>
      <c r="J2281" s="6">
        <f>Tabella1[[#This Row],[ASS. FINALI]]-Tabella1[[#This Row],[ASS.INIZIALI]]</f>
        <v>656</v>
      </c>
      <c r="K2281" t="s">
        <v>20</v>
      </c>
      <c r="M2281" s="6">
        <f>ROUNDDOWN(IF(Tabella1[[#This Row],[DOPPIO OPERATORE '[SI/NO']]]="SI",Tabella1[[#This Row],[DIFFERENZA]]/2,Tabella1[[#This Row],[DIFFERENZA]]),0)</f>
        <v>656</v>
      </c>
      <c r="O2281" s="6">
        <f>Tabella1[[#This Row],[DIFFERENZA EFFETTIVA SE DOPPIO OPERATORE]]-Tabella1[[#This Row],[SCARTI]]</f>
        <v>656</v>
      </c>
      <c r="P2281" s="4">
        <v>0.3125</v>
      </c>
      <c r="Q2281" s="4">
        <v>0.5</v>
      </c>
      <c r="R2281" s="5">
        <f>Tabella1[[#This Row],[ORA FINE MATTINA]]-Tabella1[[#This Row],[ORA INIZIO MATTINA]]</f>
        <v>0.1875</v>
      </c>
      <c r="S2281" s="4">
        <v>0.54166666666666663</v>
      </c>
      <c r="T2281" s="4">
        <v>0.5625</v>
      </c>
      <c r="U2281" s="5">
        <f>Tabella1[[#This Row],[ORA FINE POMERIGGIO]]-Tabella1[[#This Row],[ORA INIZIO POMERIGGIO]]</f>
        <v>2.083333333333337E-2</v>
      </c>
      <c r="V2281" s="5">
        <f>Tabella1[[#This Row],[TOT. TEMPO POMERIGGIO]]+Tabella1[[#This Row],[TOT. TEMPO MATTINA]]</f>
        <v>0.20833333333333337</v>
      </c>
      <c r="W2281" s="7">
        <f>((HOUR(Tabella1[[#This Row],[TOT. ORE]])*60)+MINUTE(Tabella1[[#This Row],[TOT. ORE]]))</f>
        <v>300</v>
      </c>
      <c r="Y2281" s="6">
        <f>Tabella1[[#This Row],[TOT. MINUTI]]-Tabella1[[#This Row],[FERMO MACCHINA]]</f>
        <v>300</v>
      </c>
      <c r="Z2281" s="6">
        <f>ROUNDDOWN(Tabella1[[#This Row],[DIFFERENZA EFFETTIVA - SCARTI]]/Tabella1[[#This Row],[TEMPO EFFETTIVO]]*60,0)</f>
        <v>131</v>
      </c>
    </row>
    <row r="2282" spans="1:27" x14ac:dyDescent="0.25">
      <c r="A2282" s="1">
        <v>44889</v>
      </c>
      <c r="B2282">
        <v>36</v>
      </c>
      <c r="C2282" s="6" t="str">
        <f>VLOOKUP(Tabella1[[#This Row],[COD. OPERATORE]],Tabella3[],2,FALSE)</f>
        <v>ORIETTA</v>
      </c>
      <c r="D2282" t="s">
        <v>56</v>
      </c>
      <c r="E2282" t="s">
        <v>628</v>
      </c>
      <c r="F2282" t="s">
        <v>64</v>
      </c>
      <c r="G2282" s="6" t="str">
        <f>VLOOKUP(Tabella1[[#This Row],[COD. MACCHINA]],Tabella35[],2,FALSE)</f>
        <v>MANUALE</v>
      </c>
      <c r="H2282">
        <v>1750</v>
      </c>
      <c r="I2282">
        <v>2500</v>
      </c>
      <c r="J2282" s="6">
        <f>Tabella1[[#This Row],[ASS. FINALI]]-Tabella1[[#This Row],[ASS.INIZIALI]]</f>
        <v>750</v>
      </c>
      <c r="K2282" t="s">
        <v>58</v>
      </c>
      <c r="L2282">
        <v>33</v>
      </c>
      <c r="M2282" s="6">
        <f>ROUNDDOWN(IF(Tabella1[[#This Row],[DOPPIO OPERATORE '[SI/NO']]]="SI",Tabella1[[#This Row],[DIFFERENZA]]/2,Tabella1[[#This Row],[DIFFERENZA]]),0)</f>
        <v>375</v>
      </c>
      <c r="O2282" s="6">
        <f>Tabella1[[#This Row],[DIFFERENZA EFFETTIVA SE DOPPIO OPERATORE]]-Tabella1[[#This Row],[SCARTI]]</f>
        <v>375</v>
      </c>
      <c r="P2282" s="4">
        <v>0.55902777777777779</v>
      </c>
      <c r="Q2282" s="4">
        <v>0.6875</v>
      </c>
      <c r="R2282" s="5">
        <f>Tabella1[[#This Row],[ORA FINE MATTINA]]-Tabella1[[#This Row],[ORA INIZIO MATTINA]]</f>
        <v>0.12847222222222221</v>
      </c>
      <c r="S2282" s="4"/>
      <c r="T2282" s="4"/>
      <c r="U2282" s="5">
        <f>Tabella1[[#This Row],[ORA FINE POMERIGGIO]]-Tabella1[[#This Row],[ORA INIZIO POMERIGGIO]]</f>
        <v>0</v>
      </c>
      <c r="V2282" s="5">
        <f>Tabella1[[#This Row],[TOT. TEMPO POMERIGGIO]]+Tabella1[[#This Row],[TOT. TEMPO MATTINA]]</f>
        <v>0.12847222222222221</v>
      </c>
      <c r="W2282" s="7">
        <f>((HOUR(Tabella1[[#This Row],[TOT. ORE]])*60)+MINUTE(Tabella1[[#This Row],[TOT. ORE]]))</f>
        <v>185</v>
      </c>
      <c r="Y2282" s="6">
        <f>Tabella1[[#This Row],[TOT. MINUTI]]-Tabella1[[#This Row],[FERMO MACCHINA]]</f>
        <v>185</v>
      </c>
      <c r="Z2282" s="6">
        <f>ROUNDDOWN(Tabella1[[#This Row],[DIFFERENZA EFFETTIVA - SCARTI]]/Tabella1[[#This Row],[TEMPO EFFETTIVO]]*60,0)</f>
        <v>121</v>
      </c>
    </row>
    <row r="2283" spans="1:27" x14ac:dyDescent="0.25">
      <c r="A2283" s="1">
        <v>44889</v>
      </c>
      <c r="B2283">
        <v>36</v>
      </c>
      <c r="C2283" s="6" t="str">
        <f>VLOOKUP(Tabella1[[#This Row],[COD. OPERATORE]],Tabella3[],2,FALSE)</f>
        <v>ORIETTA</v>
      </c>
      <c r="D2283" t="s">
        <v>56</v>
      </c>
      <c r="E2283" t="s">
        <v>71</v>
      </c>
      <c r="F2283" t="s">
        <v>64</v>
      </c>
      <c r="G2283" s="6" t="str">
        <f>VLOOKUP(Tabella1[[#This Row],[COD. MACCHINA]],Tabella35[],2,FALSE)</f>
        <v>MANUALE</v>
      </c>
      <c r="H2283">
        <v>0</v>
      </c>
      <c r="I2283">
        <v>750</v>
      </c>
      <c r="J2283" s="6">
        <f>Tabella1[[#This Row],[ASS. FINALI]]-Tabella1[[#This Row],[ASS.INIZIALI]]</f>
        <v>750</v>
      </c>
      <c r="K2283" t="s">
        <v>58</v>
      </c>
      <c r="L2283">
        <v>33</v>
      </c>
      <c r="M2283" s="6">
        <f>ROUNDDOWN(IF(Tabella1[[#This Row],[DOPPIO OPERATORE '[SI/NO']]]="SI",Tabella1[[#This Row],[DIFFERENZA]]/2,Tabella1[[#This Row],[DIFFERENZA]]),0)</f>
        <v>375</v>
      </c>
      <c r="O2283" s="6">
        <f>Tabella1[[#This Row],[DIFFERENZA EFFETTIVA SE DOPPIO OPERATORE]]-Tabella1[[#This Row],[SCARTI]]</f>
        <v>375</v>
      </c>
      <c r="P2283" s="4">
        <v>0.60416666666666663</v>
      </c>
      <c r="Q2283" s="4">
        <v>0.72916666666666663</v>
      </c>
      <c r="R2283" s="5">
        <f>Tabella1[[#This Row],[ORA FINE MATTINA]]-Tabella1[[#This Row],[ORA INIZIO MATTINA]]</f>
        <v>0.125</v>
      </c>
      <c r="S2283" s="4"/>
      <c r="T2283" s="4"/>
      <c r="U2283" s="5">
        <f>Tabella1[[#This Row],[ORA FINE POMERIGGIO]]-Tabella1[[#This Row],[ORA INIZIO POMERIGGIO]]</f>
        <v>0</v>
      </c>
      <c r="V2283" s="5">
        <f>Tabella1[[#This Row],[TOT. TEMPO POMERIGGIO]]+Tabella1[[#This Row],[TOT. TEMPO MATTINA]]</f>
        <v>0.125</v>
      </c>
      <c r="W2283" s="7">
        <f>((HOUR(Tabella1[[#This Row],[TOT. ORE]])*60)+MINUTE(Tabella1[[#This Row],[TOT. ORE]]))</f>
        <v>180</v>
      </c>
      <c r="Y2283" s="6">
        <f>Tabella1[[#This Row],[TOT. MINUTI]]-Tabella1[[#This Row],[FERMO MACCHINA]]</f>
        <v>180</v>
      </c>
      <c r="Z2283" s="6">
        <f>ROUNDDOWN(Tabella1[[#This Row],[DIFFERENZA EFFETTIVA - SCARTI]]/Tabella1[[#This Row],[TEMPO EFFETTIVO]]*60,0)</f>
        <v>125</v>
      </c>
    </row>
    <row r="2284" spans="1:27" x14ac:dyDescent="0.25">
      <c r="A2284" s="1">
        <v>44890</v>
      </c>
      <c r="B2284">
        <v>36</v>
      </c>
      <c r="C2284" s="6" t="str">
        <f>VLOOKUP(Tabella1[[#This Row],[COD. OPERATORE]],Tabella3[],2,FALSE)</f>
        <v>ORIETTA</v>
      </c>
      <c r="D2284" t="s">
        <v>74</v>
      </c>
      <c r="E2284" t="s">
        <v>131</v>
      </c>
      <c r="F2284">
        <v>4</v>
      </c>
      <c r="G2284" s="6" t="str">
        <f>VLOOKUP(Tabella1[[#This Row],[COD. MACCHINA]],Tabella35[],2,FALSE)</f>
        <v>LASER VERDE</v>
      </c>
      <c r="H2284">
        <v>6083</v>
      </c>
      <c r="I2284">
        <v>7272</v>
      </c>
      <c r="J2284" s="6">
        <f>Tabella1[[#This Row],[ASS. FINALI]]-Tabella1[[#This Row],[ASS.INIZIALI]]</f>
        <v>1189</v>
      </c>
      <c r="K2284" t="s">
        <v>20</v>
      </c>
      <c r="M2284" s="6">
        <f>ROUNDDOWN(IF(Tabella1[[#This Row],[DOPPIO OPERATORE '[SI/NO']]]="SI",Tabella1[[#This Row],[DIFFERENZA]]/2,Tabella1[[#This Row],[DIFFERENZA]]),0)</f>
        <v>1189</v>
      </c>
      <c r="O2284" s="6">
        <f>Tabella1[[#This Row],[DIFFERENZA EFFETTIVA SE DOPPIO OPERATORE]]-Tabella1[[#This Row],[SCARTI]]</f>
        <v>1189</v>
      </c>
      <c r="P2284" s="4">
        <v>0.3125</v>
      </c>
      <c r="Q2284" s="4">
        <v>0.5</v>
      </c>
      <c r="R2284" s="5">
        <f>Tabella1[[#This Row],[ORA FINE MATTINA]]-Tabella1[[#This Row],[ORA INIZIO MATTINA]]</f>
        <v>0.1875</v>
      </c>
      <c r="S2284" s="4">
        <v>0.54166666666666663</v>
      </c>
      <c r="T2284" s="4">
        <v>0.72916666666666663</v>
      </c>
      <c r="U2284" s="5">
        <f>Tabella1[[#This Row],[ORA FINE POMERIGGIO]]-Tabella1[[#This Row],[ORA INIZIO POMERIGGIO]]</f>
        <v>0.1875</v>
      </c>
      <c r="V2284" s="5">
        <f>Tabella1[[#This Row],[TOT. TEMPO POMERIGGIO]]+Tabella1[[#This Row],[TOT. TEMPO MATTINA]]</f>
        <v>0.375</v>
      </c>
      <c r="W2284" s="7">
        <f>((HOUR(Tabella1[[#This Row],[TOT. ORE]])*60)+MINUTE(Tabella1[[#This Row],[TOT. ORE]]))</f>
        <v>540</v>
      </c>
      <c r="Y2284" s="6">
        <f>Tabella1[[#This Row],[TOT. MINUTI]]-Tabella1[[#This Row],[FERMO MACCHINA]]</f>
        <v>540</v>
      </c>
      <c r="Z2284" s="6">
        <f>ROUNDDOWN(Tabella1[[#This Row],[DIFFERENZA EFFETTIVA - SCARTI]]/Tabella1[[#This Row],[TEMPO EFFETTIVO]]*60,0)</f>
        <v>132</v>
      </c>
    </row>
    <row r="2285" spans="1:27" x14ac:dyDescent="0.25">
      <c r="A2285" s="1">
        <v>44921</v>
      </c>
      <c r="B2285">
        <v>36</v>
      </c>
      <c r="C2285" s="6" t="str">
        <f>VLOOKUP(Tabella1[[#This Row],[COD. OPERATORE]],Tabella3[],2,FALSE)</f>
        <v>ORIETTA</v>
      </c>
      <c r="D2285" t="s">
        <v>74</v>
      </c>
      <c r="E2285" t="s">
        <v>155</v>
      </c>
      <c r="F2285">
        <v>22</v>
      </c>
      <c r="G2285" s="6" t="str">
        <f>VLOOKUP(Tabella1[[#This Row],[COD. MACCHINA]],Tabella35[],2,FALSE)</f>
        <v>LASER VIOLA</v>
      </c>
      <c r="H2285">
        <v>900</v>
      </c>
      <c r="I2285">
        <v>12667</v>
      </c>
      <c r="J2285" s="6">
        <f>Tabella1[[#This Row],[ASS. FINALI]]-Tabella1[[#This Row],[ASS.INIZIALI]]</f>
        <v>11767</v>
      </c>
      <c r="K2285" t="s">
        <v>20</v>
      </c>
      <c r="M2285" s="6">
        <f>ROUNDDOWN(IF(Tabella1[[#This Row],[DOPPIO OPERATORE '[SI/NO']]]="SI",Tabella1[[#This Row],[DIFFERENZA]]/2,Tabella1[[#This Row],[DIFFERENZA]]),0)</f>
        <v>11767</v>
      </c>
      <c r="O2285" s="6">
        <f>Tabella1[[#This Row],[DIFFERENZA EFFETTIVA SE DOPPIO OPERATORE]]-Tabella1[[#This Row],[SCARTI]]</f>
        <v>11767</v>
      </c>
      <c r="P2285" s="4">
        <v>0.3125</v>
      </c>
      <c r="Q2285" s="4">
        <v>0.5</v>
      </c>
      <c r="R2285" s="5">
        <f>Tabella1[[#This Row],[ORA FINE MATTINA]]-Tabella1[[#This Row],[ORA INIZIO MATTINA]]</f>
        <v>0.1875</v>
      </c>
      <c r="S2285" s="4">
        <v>0.54166666666666663</v>
      </c>
      <c r="T2285" s="4">
        <v>0.72916666666666663</v>
      </c>
      <c r="U2285" s="5">
        <f>Tabella1[[#This Row],[ORA FINE POMERIGGIO]]-Tabella1[[#This Row],[ORA INIZIO POMERIGGIO]]</f>
        <v>0.1875</v>
      </c>
      <c r="V2285" s="5">
        <f>Tabella1[[#This Row],[TOT. TEMPO POMERIGGIO]]+Tabella1[[#This Row],[TOT. TEMPO MATTINA]]</f>
        <v>0.375</v>
      </c>
      <c r="W2285" s="7">
        <f>((HOUR(Tabella1[[#This Row],[TOT. ORE]])*60)+MINUTE(Tabella1[[#This Row],[TOT. ORE]]))</f>
        <v>540</v>
      </c>
      <c r="Y2285" s="6">
        <f>Tabella1[[#This Row],[TOT. MINUTI]]-Tabella1[[#This Row],[FERMO MACCHINA]]</f>
        <v>540</v>
      </c>
      <c r="Z2285" s="6">
        <f>ROUNDDOWN(Tabella1[[#This Row],[DIFFERENZA EFFETTIVA - SCARTI]]/Tabella1[[#This Row],[TEMPO EFFETTIVO]]*60,0)</f>
        <v>1307</v>
      </c>
    </row>
    <row r="2286" spans="1:27" x14ac:dyDescent="0.25">
      <c r="A2286" s="1">
        <v>44891</v>
      </c>
      <c r="B2286">
        <v>36</v>
      </c>
      <c r="C2286" s="6" t="str">
        <f>VLOOKUP(Tabella1[[#This Row],[COD. OPERATORE]],Tabella3[],2,FALSE)</f>
        <v>ORIETTA</v>
      </c>
      <c r="D2286" t="s">
        <v>56</v>
      </c>
      <c r="E2286" t="s">
        <v>71</v>
      </c>
      <c r="F2286" t="s">
        <v>64</v>
      </c>
      <c r="G2286" s="6" t="str">
        <f>VLOOKUP(Tabella1[[#This Row],[COD. MACCHINA]],Tabella35[],2,FALSE)</f>
        <v>MANUALE</v>
      </c>
      <c r="H2286">
        <v>1750</v>
      </c>
      <c r="I2286">
        <v>2000</v>
      </c>
      <c r="J2286" s="6">
        <f>Tabella1[[#This Row],[ASS. FINALI]]-Tabella1[[#This Row],[ASS.INIZIALI]]</f>
        <v>250</v>
      </c>
      <c r="K2286" t="s">
        <v>58</v>
      </c>
      <c r="L2286">
        <v>59</v>
      </c>
      <c r="M2286" s="6">
        <f>ROUNDDOWN(IF(Tabella1[[#This Row],[DOPPIO OPERATORE '[SI/NO']]]="SI",Tabella1[[#This Row],[DIFFERENZA]]/2,Tabella1[[#This Row],[DIFFERENZA]]),0)</f>
        <v>125</v>
      </c>
      <c r="O2286" s="6">
        <f>Tabella1[[#This Row],[DIFFERENZA EFFETTIVA SE DOPPIO OPERATORE]]-Tabella1[[#This Row],[SCARTI]]</f>
        <v>125</v>
      </c>
      <c r="P2286" s="4">
        <v>0.33333333333333331</v>
      </c>
      <c r="Q2286" s="4">
        <v>0.37013888888888885</v>
      </c>
      <c r="R2286" s="5">
        <f>Tabella1[[#This Row],[ORA FINE MATTINA]]-Tabella1[[#This Row],[ORA INIZIO MATTINA]]</f>
        <v>3.6805555555555536E-2</v>
      </c>
      <c r="S2286" s="4"/>
      <c r="T2286" s="4"/>
      <c r="U2286" s="5">
        <f>Tabella1[[#This Row],[ORA FINE POMERIGGIO]]-Tabella1[[#This Row],[ORA INIZIO POMERIGGIO]]</f>
        <v>0</v>
      </c>
      <c r="V2286" s="5">
        <f>Tabella1[[#This Row],[TOT. TEMPO POMERIGGIO]]+Tabella1[[#This Row],[TOT. TEMPO MATTINA]]</f>
        <v>3.6805555555555536E-2</v>
      </c>
      <c r="W2286" s="7">
        <f>((HOUR(Tabella1[[#This Row],[TOT. ORE]])*60)+MINUTE(Tabella1[[#This Row],[TOT. ORE]]))</f>
        <v>53</v>
      </c>
      <c r="Y2286" s="6">
        <f>Tabella1[[#This Row],[TOT. MINUTI]]-Tabella1[[#This Row],[FERMO MACCHINA]]</f>
        <v>53</v>
      </c>
      <c r="Z2286" s="6">
        <f>ROUNDDOWN(Tabella1[[#This Row],[DIFFERENZA EFFETTIVA - SCARTI]]/Tabella1[[#This Row],[TEMPO EFFETTIVO]]*60,0)</f>
        <v>141</v>
      </c>
    </row>
    <row r="2287" spans="1:27" x14ac:dyDescent="0.25">
      <c r="A2287" s="1">
        <v>44921</v>
      </c>
      <c r="B2287">
        <v>36</v>
      </c>
      <c r="C2287" s="6" t="str">
        <f>VLOOKUP(Tabella1[[#This Row],[COD. OPERATORE]],Tabella3[],2,FALSE)</f>
        <v>ORIETTA</v>
      </c>
      <c r="D2287" t="s">
        <v>56</v>
      </c>
      <c r="E2287" s="15" t="s">
        <v>629</v>
      </c>
      <c r="F2287" t="s">
        <v>64</v>
      </c>
      <c r="G2287" s="6" t="str">
        <f>VLOOKUP(Tabella1[[#This Row],[COD. MACCHINA]],Tabella35[],2,FALSE)</f>
        <v>MANUALE</v>
      </c>
      <c r="H2287">
        <v>0</v>
      </c>
      <c r="I2287">
        <v>542</v>
      </c>
      <c r="J2287" s="6">
        <f>Tabella1[[#This Row],[ASS. FINALI]]-Tabella1[[#This Row],[ASS.INIZIALI]]</f>
        <v>542</v>
      </c>
      <c r="K2287" t="s">
        <v>20</v>
      </c>
      <c r="M2287" s="6">
        <f>ROUNDDOWN(IF(Tabella1[[#This Row],[DOPPIO OPERATORE '[SI/NO']]]="SI",Tabella1[[#This Row],[DIFFERENZA]]/2,Tabella1[[#This Row],[DIFFERENZA]]),0)</f>
        <v>542</v>
      </c>
      <c r="O2287" s="6">
        <f>Tabella1[[#This Row],[DIFFERENZA EFFETTIVA SE DOPPIO OPERATORE]]-Tabella1[[#This Row],[SCARTI]]</f>
        <v>542</v>
      </c>
      <c r="P2287" s="4">
        <v>0.37013888888888885</v>
      </c>
      <c r="Q2287" s="4">
        <v>0.5</v>
      </c>
      <c r="R2287" s="5">
        <f>Tabella1[[#This Row],[ORA FINE MATTINA]]-Tabella1[[#This Row],[ORA INIZIO MATTINA]]</f>
        <v>0.12986111111111115</v>
      </c>
      <c r="S2287" s="4"/>
      <c r="T2287" s="4"/>
      <c r="U2287" s="5">
        <f>Tabella1[[#This Row],[ORA FINE POMERIGGIO]]-Tabella1[[#This Row],[ORA INIZIO POMERIGGIO]]</f>
        <v>0</v>
      </c>
      <c r="V2287" s="5">
        <f>Tabella1[[#This Row],[TOT. TEMPO POMERIGGIO]]+Tabella1[[#This Row],[TOT. TEMPO MATTINA]]</f>
        <v>0.12986111111111115</v>
      </c>
      <c r="W2287" s="7">
        <f>((HOUR(Tabella1[[#This Row],[TOT. ORE]])*60)+MINUTE(Tabella1[[#This Row],[TOT. ORE]]))</f>
        <v>187</v>
      </c>
      <c r="Y2287" s="6">
        <f>Tabella1[[#This Row],[TOT. MINUTI]]-Tabella1[[#This Row],[FERMO MACCHINA]]</f>
        <v>187</v>
      </c>
      <c r="Z2287" s="6">
        <f>ROUNDDOWN(Tabella1[[#This Row],[DIFFERENZA EFFETTIVA - SCARTI]]/Tabella1[[#This Row],[TEMPO EFFETTIVO]]*60,0)</f>
        <v>173</v>
      </c>
    </row>
    <row r="2288" spans="1:27" x14ac:dyDescent="0.25">
      <c r="A2288" s="1">
        <v>44893</v>
      </c>
      <c r="B2288">
        <v>36</v>
      </c>
      <c r="C2288" s="6" t="str">
        <f>VLOOKUP(Tabella1[[#This Row],[COD. OPERATORE]],Tabella3[],2,FALSE)</f>
        <v>ORIETTA</v>
      </c>
      <c r="D2288" t="s">
        <v>56</v>
      </c>
      <c r="E2288" s="15" t="s">
        <v>629</v>
      </c>
      <c r="F2288" t="s">
        <v>64</v>
      </c>
      <c r="G2288" s="6" t="str">
        <f>VLOOKUP(Tabella1[[#This Row],[COD. MACCHINA]],Tabella35[],2,FALSE)</f>
        <v>MANUALE</v>
      </c>
      <c r="H2288">
        <v>542</v>
      </c>
      <c r="I2288">
        <v>700</v>
      </c>
      <c r="J2288" s="6">
        <f>Tabella1[[#This Row],[ASS. FINALI]]-Tabella1[[#This Row],[ASS.INIZIALI]]</f>
        <v>158</v>
      </c>
      <c r="K2288" t="s">
        <v>20</v>
      </c>
      <c r="M2288" s="6">
        <f>ROUNDDOWN(IF(Tabella1[[#This Row],[DOPPIO OPERATORE '[SI/NO']]]="SI",Tabella1[[#This Row],[DIFFERENZA]]/2,Tabella1[[#This Row],[DIFFERENZA]]),0)</f>
        <v>158</v>
      </c>
      <c r="O2288" s="6">
        <f>Tabella1[[#This Row],[DIFFERENZA EFFETTIVA SE DOPPIO OPERATORE]]-Tabella1[[#This Row],[SCARTI]]</f>
        <v>158</v>
      </c>
      <c r="P2288" s="4">
        <v>0.33333333333333331</v>
      </c>
      <c r="Q2288" s="4">
        <v>0.38680555555555557</v>
      </c>
      <c r="R2288" s="5">
        <f>Tabella1[[#This Row],[ORA FINE MATTINA]]-Tabella1[[#This Row],[ORA INIZIO MATTINA]]</f>
        <v>5.3472222222222254E-2</v>
      </c>
      <c r="S2288" s="4"/>
      <c r="T2288" s="4"/>
      <c r="U2288" s="5">
        <f>Tabella1[[#This Row],[ORA FINE POMERIGGIO]]-Tabella1[[#This Row],[ORA INIZIO POMERIGGIO]]</f>
        <v>0</v>
      </c>
      <c r="V2288" s="5">
        <f>Tabella1[[#This Row],[TOT. TEMPO POMERIGGIO]]+Tabella1[[#This Row],[TOT. TEMPO MATTINA]]</f>
        <v>5.3472222222222254E-2</v>
      </c>
      <c r="W2288" s="7">
        <f>((HOUR(Tabella1[[#This Row],[TOT. ORE]])*60)+MINUTE(Tabella1[[#This Row],[TOT. ORE]]))</f>
        <v>77</v>
      </c>
      <c r="Y2288" s="6">
        <f>Tabella1[[#This Row],[TOT. MINUTI]]-Tabella1[[#This Row],[FERMO MACCHINA]]</f>
        <v>77</v>
      </c>
      <c r="Z2288" s="6">
        <f>ROUNDDOWN(Tabella1[[#This Row],[DIFFERENZA EFFETTIVA - SCARTI]]/Tabella1[[#This Row],[TEMPO EFFETTIVO]]*60,0)</f>
        <v>123</v>
      </c>
    </row>
    <row r="2289" spans="1:27" x14ac:dyDescent="0.25">
      <c r="A2289" s="1">
        <v>44893</v>
      </c>
      <c r="B2289">
        <v>36</v>
      </c>
      <c r="C2289" s="6" t="str">
        <f>VLOOKUP(Tabella1[[#This Row],[COD. OPERATORE]],Tabella3[],2,FALSE)</f>
        <v>ORIETTA</v>
      </c>
      <c r="D2289" t="s">
        <v>56</v>
      </c>
      <c r="E2289" s="15" t="s">
        <v>629</v>
      </c>
      <c r="F2289" t="s">
        <v>64</v>
      </c>
      <c r="G2289" s="6" t="str">
        <f>VLOOKUP(Tabella1[[#This Row],[COD. MACCHINA]],Tabella35[],2,FALSE)</f>
        <v>MANUALE</v>
      </c>
      <c r="H2289">
        <v>0</v>
      </c>
      <c r="I2289">
        <v>400</v>
      </c>
      <c r="J2289" s="6">
        <f>Tabella1[[#This Row],[ASS. FINALI]]-Tabella1[[#This Row],[ASS.INIZIALI]]</f>
        <v>400</v>
      </c>
      <c r="K2289" t="s">
        <v>58</v>
      </c>
      <c r="L2289">
        <v>2</v>
      </c>
      <c r="M2289" s="6">
        <f>ROUNDDOWN(IF(Tabella1[[#This Row],[DOPPIO OPERATORE '[SI/NO']]]="SI",Tabella1[[#This Row],[DIFFERENZA]]/2,Tabella1[[#This Row],[DIFFERENZA]]),0)</f>
        <v>200</v>
      </c>
      <c r="O2289" s="6">
        <f>Tabella1[[#This Row],[DIFFERENZA EFFETTIVA SE DOPPIO OPERATORE]]-Tabella1[[#This Row],[SCARTI]]</f>
        <v>200</v>
      </c>
      <c r="P2289" s="4">
        <v>0.38680555555555557</v>
      </c>
      <c r="Q2289" s="4">
        <v>0.4381944444444445</v>
      </c>
      <c r="R2289" s="5">
        <f>Tabella1[[#This Row],[ORA FINE MATTINA]]-Tabella1[[#This Row],[ORA INIZIO MATTINA]]</f>
        <v>5.1388888888888928E-2</v>
      </c>
      <c r="S2289" s="4"/>
      <c r="T2289" s="4"/>
      <c r="U2289" s="5">
        <f>Tabella1[[#This Row],[ORA FINE POMERIGGIO]]-Tabella1[[#This Row],[ORA INIZIO POMERIGGIO]]</f>
        <v>0</v>
      </c>
      <c r="V2289" s="5">
        <f>Tabella1[[#This Row],[TOT. TEMPO POMERIGGIO]]+Tabella1[[#This Row],[TOT. TEMPO MATTINA]]</f>
        <v>5.1388888888888928E-2</v>
      </c>
      <c r="W2289" s="7">
        <f>((HOUR(Tabella1[[#This Row],[TOT. ORE]])*60)+MINUTE(Tabella1[[#This Row],[TOT. ORE]]))</f>
        <v>74</v>
      </c>
      <c r="Y2289" s="6">
        <f>Tabella1[[#This Row],[TOT. MINUTI]]-Tabella1[[#This Row],[FERMO MACCHINA]]</f>
        <v>74</v>
      </c>
      <c r="Z2289" s="6">
        <f>ROUNDDOWN(Tabella1[[#This Row],[DIFFERENZA EFFETTIVA - SCARTI]]/Tabella1[[#This Row],[TEMPO EFFETTIVO]]*60,0)</f>
        <v>162</v>
      </c>
    </row>
    <row r="2290" spans="1:27" x14ac:dyDescent="0.25">
      <c r="A2290" s="1">
        <v>44893</v>
      </c>
      <c r="B2290">
        <v>36</v>
      </c>
      <c r="C2290" s="6" t="str">
        <f>VLOOKUP(Tabella1[[#This Row],[COD. OPERATORE]],Tabella3[],2,FALSE)</f>
        <v>ORIETTA</v>
      </c>
      <c r="D2290" t="s">
        <v>56</v>
      </c>
      <c r="E2290" t="s">
        <v>95</v>
      </c>
      <c r="F2290" t="s">
        <v>64</v>
      </c>
      <c r="G2290" s="6" t="str">
        <f>VLOOKUP(Tabella1[[#This Row],[COD. MACCHINA]],Tabella35[],2,FALSE)</f>
        <v>MANUALE</v>
      </c>
      <c r="H2290">
        <v>0</v>
      </c>
      <c r="I2290">
        <v>223</v>
      </c>
      <c r="J2290" s="6">
        <f>Tabella1[[#This Row],[ASS. FINALI]]-Tabella1[[#This Row],[ASS.INIZIALI]]</f>
        <v>223</v>
      </c>
      <c r="K2290" t="s">
        <v>58</v>
      </c>
      <c r="L2290">
        <v>2</v>
      </c>
      <c r="M2290" s="6">
        <f>ROUNDDOWN(IF(Tabella1[[#This Row],[DOPPIO OPERATORE '[SI/NO']]]="SI",Tabella1[[#This Row],[DIFFERENZA]]/2,Tabella1[[#This Row],[DIFFERENZA]]),0)</f>
        <v>111</v>
      </c>
      <c r="O2290" s="6">
        <f>Tabella1[[#This Row],[DIFFERENZA EFFETTIVA SE DOPPIO OPERATORE]]-Tabella1[[#This Row],[SCARTI]]</f>
        <v>111</v>
      </c>
      <c r="P2290" s="4">
        <v>0.44375000000000003</v>
      </c>
      <c r="Q2290" s="4">
        <v>0.5</v>
      </c>
      <c r="R2290" s="5">
        <f>Tabella1[[#This Row],[ORA FINE MATTINA]]-Tabella1[[#This Row],[ORA INIZIO MATTINA]]</f>
        <v>5.6249999999999967E-2</v>
      </c>
      <c r="S2290" s="4"/>
      <c r="T2290" s="4"/>
      <c r="U2290" s="5">
        <f>Tabella1[[#This Row],[ORA FINE POMERIGGIO]]-Tabella1[[#This Row],[ORA INIZIO POMERIGGIO]]</f>
        <v>0</v>
      </c>
      <c r="V2290" s="5">
        <f>Tabella1[[#This Row],[TOT. TEMPO POMERIGGIO]]+Tabella1[[#This Row],[TOT. TEMPO MATTINA]]</f>
        <v>5.6249999999999967E-2</v>
      </c>
      <c r="W2290" s="7">
        <f>((HOUR(Tabella1[[#This Row],[TOT. ORE]])*60)+MINUTE(Tabella1[[#This Row],[TOT. ORE]]))</f>
        <v>81</v>
      </c>
      <c r="Y2290" s="6">
        <f>Tabella1[[#This Row],[TOT. MINUTI]]-Tabella1[[#This Row],[FERMO MACCHINA]]</f>
        <v>81</v>
      </c>
      <c r="Z2290" s="6">
        <f>ROUNDDOWN(Tabella1[[#This Row],[DIFFERENZA EFFETTIVA - SCARTI]]/Tabella1[[#This Row],[TEMPO EFFETTIVO]]*60,0)</f>
        <v>82</v>
      </c>
    </row>
    <row r="2291" spans="1:27" x14ac:dyDescent="0.25">
      <c r="A2291" s="1">
        <v>44893</v>
      </c>
      <c r="B2291">
        <v>36</v>
      </c>
      <c r="C2291" s="6" t="str">
        <f>VLOOKUP(Tabella1[[#This Row],[COD. OPERATORE]],Tabella3[],2,FALSE)</f>
        <v>ORIETTA</v>
      </c>
      <c r="D2291" t="s">
        <v>56</v>
      </c>
      <c r="E2291" t="s">
        <v>95</v>
      </c>
      <c r="F2291" t="s">
        <v>64</v>
      </c>
      <c r="G2291" s="6" t="str">
        <f>VLOOKUP(Tabella1[[#This Row],[COD. MACCHINA]],Tabella35[],2,FALSE)</f>
        <v>MANUALE</v>
      </c>
      <c r="H2291">
        <v>223</v>
      </c>
      <c r="I2291">
        <v>400</v>
      </c>
      <c r="J2291" s="6">
        <f>Tabella1[[#This Row],[ASS. FINALI]]-Tabella1[[#This Row],[ASS.INIZIALI]]</f>
        <v>177</v>
      </c>
      <c r="K2291" t="s">
        <v>58</v>
      </c>
      <c r="L2291">
        <v>2</v>
      </c>
      <c r="M2291" s="6">
        <f>ROUNDDOWN(IF(Tabella1[[#This Row],[DOPPIO OPERATORE '[SI/NO']]]="SI",Tabella1[[#This Row],[DIFFERENZA]]/2,Tabella1[[#This Row],[DIFFERENZA]]),0)</f>
        <v>88</v>
      </c>
      <c r="O2291" s="6">
        <f>Tabella1[[#This Row],[DIFFERENZA EFFETTIVA SE DOPPIO OPERATORE]]-Tabella1[[#This Row],[SCARTI]]</f>
        <v>88</v>
      </c>
      <c r="P2291" s="4">
        <v>0.57291666666666663</v>
      </c>
      <c r="Q2291" s="4">
        <v>0.62083333333333335</v>
      </c>
      <c r="R2291" s="5">
        <f>Tabella1[[#This Row],[ORA FINE MATTINA]]-Tabella1[[#This Row],[ORA INIZIO MATTINA]]</f>
        <v>4.7916666666666718E-2</v>
      </c>
      <c r="S2291" s="4"/>
      <c r="T2291" s="4"/>
      <c r="U2291" s="5">
        <f>Tabella1[[#This Row],[ORA FINE POMERIGGIO]]-Tabella1[[#This Row],[ORA INIZIO POMERIGGIO]]</f>
        <v>0</v>
      </c>
      <c r="V2291" s="5">
        <f>Tabella1[[#This Row],[TOT. TEMPO POMERIGGIO]]+Tabella1[[#This Row],[TOT. TEMPO MATTINA]]</f>
        <v>4.7916666666666718E-2</v>
      </c>
      <c r="W2291" s="7">
        <f>((HOUR(Tabella1[[#This Row],[TOT. ORE]])*60)+MINUTE(Tabella1[[#This Row],[TOT. ORE]]))</f>
        <v>69</v>
      </c>
      <c r="Y2291" s="6">
        <f>Tabella1[[#This Row],[TOT. MINUTI]]-Tabella1[[#This Row],[FERMO MACCHINA]]</f>
        <v>69</v>
      </c>
      <c r="Z2291" s="6">
        <f>ROUNDDOWN(Tabella1[[#This Row],[DIFFERENZA EFFETTIVA - SCARTI]]/Tabella1[[#This Row],[TEMPO EFFETTIVO]]*60,0)</f>
        <v>76</v>
      </c>
    </row>
    <row r="2292" spans="1:27" x14ac:dyDescent="0.25">
      <c r="A2292" s="1">
        <v>44894</v>
      </c>
      <c r="B2292">
        <v>1</v>
      </c>
      <c r="C2292" s="6" t="str">
        <f>VLOOKUP(Tabella1[[#This Row],[COD. OPERATORE]],Tabella3[],2,FALSE)</f>
        <v>ROBY</v>
      </c>
      <c r="D2292" t="s">
        <v>87</v>
      </c>
      <c r="E2292" t="s">
        <v>577</v>
      </c>
      <c r="F2292" t="s">
        <v>64</v>
      </c>
      <c r="G2292" s="6" t="str">
        <f>VLOOKUP(Tabella1[[#This Row],[COD. MACCHINA]],Tabella35[],2,FALSE)</f>
        <v>MANUALE</v>
      </c>
      <c r="H2292">
        <v>0</v>
      </c>
      <c r="I2292">
        <v>136</v>
      </c>
      <c r="J2292" s="6">
        <f>Tabella1[[#This Row],[ASS. FINALI]]-Tabella1[[#This Row],[ASS.INIZIALI]]</f>
        <v>136</v>
      </c>
      <c r="K2292" t="s">
        <v>20</v>
      </c>
      <c r="M2292" s="6">
        <f>ROUNDDOWN(IF(Tabella1[[#This Row],[DOPPIO OPERATORE '[SI/NO']]]="SI",Tabella1[[#This Row],[DIFFERENZA]]/2,Tabella1[[#This Row],[DIFFERENZA]]),0)</f>
        <v>136</v>
      </c>
      <c r="O2292" s="6">
        <f>Tabella1[[#This Row],[DIFFERENZA EFFETTIVA SE DOPPIO OPERATORE]]-Tabella1[[#This Row],[SCARTI]]</f>
        <v>136</v>
      </c>
      <c r="P2292" s="4">
        <v>0.4861111111111111</v>
      </c>
      <c r="Q2292" s="4">
        <v>0.5</v>
      </c>
      <c r="R2292" s="5">
        <f>Tabella1[[#This Row],[ORA FINE MATTINA]]-Tabella1[[#This Row],[ORA INIZIO MATTINA]]</f>
        <v>1.3888888888888895E-2</v>
      </c>
      <c r="S2292" s="4">
        <v>0.5625</v>
      </c>
      <c r="T2292" s="4">
        <v>0.63194444444444442</v>
      </c>
      <c r="U2292" s="5">
        <f>Tabella1[[#This Row],[ORA FINE POMERIGGIO]]-Tabella1[[#This Row],[ORA INIZIO POMERIGGIO]]</f>
        <v>6.944444444444442E-2</v>
      </c>
      <c r="V2292" s="5">
        <f>Tabella1[[#This Row],[TOT. TEMPO POMERIGGIO]]+Tabella1[[#This Row],[TOT. TEMPO MATTINA]]</f>
        <v>8.3333333333333315E-2</v>
      </c>
      <c r="W2292" s="7">
        <f>((HOUR(Tabella1[[#This Row],[TOT. ORE]])*60)+MINUTE(Tabella1[[#This Row],[TOT. ORE]]))</f>
        <v>120</v>
      </c>
      <c r="Y2292" s="6">
        <f>Tabella1[[#This Row],[TOT. MINUTI]]-Tabella1[[#This Row],[FERMO MACCHINA]]</f>
        <v>120</v>
      </c>
      <c r="Z2292" s="6">
        <f>ROUNDDOWN(Tabella1[[#This Row],[DIFFERENZA EFFETTIVA - SCARTI]]/Tabella1[[#This Row],[TEMPO EFFETTIVO]]*60,0)</f>
        <v>68</v>
      </c>
      <c r="AA2292" t="s">
        <v>630</v>
      </c>
    </row>
    <row r="2293" spans="1:27" x14ac:dyDescent="0.25">
      <c r="A2293" s="1">
        <v>44894</v>
      </c>
      <c r="B2293">
        <v>1</v>
      </c>
      <c r="C2293" s="6" t="str">
        <f>VLOOKUP(Tabella1[[#This Row],[COD. OPERATORE]],Tabella3[],2,FALSE)</f>
        <v>ROBY</v>
      </c>
      <c r="D2293" t="s">
        <v>56</v>
      </c>
      <c r="E2293" t="s">
        <v>621</v>
      </c>
      <c r="F2293" t="s">
        <v>64</v>
      </c>
      <c r="G2293" s="6" t="str">
        <f>VLOOKUP(Tabella1[[#This Row],[COD. MACCHINA]],Tabella35[],2,FALSE)</f>
        <v>MANUALE</v>
      </c>
      <c r="H2293">
        <v>463</v>
      </c>
      <c r="I2293">
        <v>550</v>
      </c>
      <c r="J2293" s="6">
        <f>Tabella1[[#This Row],[ASS. FINALI]]-Tabella1[[#This Row],[ASS.INIZIALI]]</f>
        <v>87</v>
      </c>
      <c r="K2293" t="s">
        <v>20</v>
      </c>
      <c r="M2293" s="6">
        <f>ROUNDDOWN(IF(Tabella1[[#This Row],[DOPPIO OPERATORE '[SI/NO']]]="SI",Tabella1[[#This Row],[DIFFERENZA]]/2,Tabella1[[#This Row],[DIFFERENZA]]),0)</f>
        <v>87</v>
      </c>
      <c r="O2293" s="6">
        <f>Tabella1[[#This Row],[DIFFERENZA EFFETTIVA SE DOPPIO OPERATORE]]-Tabella1[[#This Row],[SCARTI]]</f>
        <v>87</v>
      </c>
      <c r="P2293" s="4">
        <v>0.64930555555555558</v>
      </c>
      <c r="Q2293" s="4">
        <v>0.72916666666666663</v>
      </c>
      <c r="R2293" s="5">
        <f>Tabella1[[#This Row],[ORA FINE MATTINA]]-Tabella1[[#This Row],[ORA INIZIO MATTINA]]</f>
        <v>7.9861111111111049E-2</v>
      </c>
      <c r="S2293" s="4"/>
      <c r="T2293" s="4"/>
      <c r="U2293" s="5">
        <f>Tabella1[[#This Row],[ORA FINE POMERIGGIO]]-Tabella1[[#This Row],[ORA INIZIO POMERIGGIO]]</f>
        <v>0</v>
      </c>
      <c r="V2293" s="5">
        <f>Tabella1[[#This Row],[TOT. TEMPO POMERIGGIO]]+Tabella1[[#This Row],[TOT. TEMPO MATTINA]]</f>
        <v>7.9861111111111049E-2</v>
      </c>
      <c r="W2293" s="7">
        <f>((HOUR(Tabella1[[#This Row],[TOT. ORE]])*60)+MINUTE(Tabella1[[#This Row],[TOT. ORE]]))</f>
        <v>115</v>
      </c>
      <c r="Y2293" s="6">
        <f>Tabella1[[#This Row],[TOT. MINUTI]]-Tabella1[[#This Row],[FERMO MACCHINA]]</f>
        <v>115</v>
      </c>
      <c r="Z2293" s="6">
        <f>ROUNDDOWN(Tabella1[[#This Row],[DIFFERENZA EFFETTIVA - SCARTI]]/Tabella1[[#This Row],[TEMPO EFFETTIVO]]*60,0)</f>
        <v>45</v>
      </c>
    </row>
    <row r="2294" spans="1:27" x14ac:dyDescent="0.25">
      <c r="A2294" s="1">
        <v>44895</v>
      </c>
      <c r="B2294">
        <v>1</v>
      </c>
      <c r="C2294" s="6" t="str">
        <f>VLOOKUP(Tabella1[[#This Row],[COD. OPERATORE]],Tabella3[],2,FALSE)</f>
        <v>ROBY</v>
      </c>
      <c r="D2294" t="s">
        <v>56</v>
      </c>
      <c r="E2294" t="s">
        <v>241</v>
      </c>
      <c r="F2294">
        <v>12</v>
      </c>
      <c r="G2294" s="6" t="str">
        <f>VLOOKUP(Tabella1[[#This Row],[COD. MACCHINA]],Tabella35[],2,FALSE)</f>
        <v>FRESA matr.550/6</v>
      </c>
      <c r="H2294">
        <v>210</v>
      </c>
      <c r="I2294">
        <v>1880</v>
      </c>
      <c r="J2294" s="6">
        <f>Tabella1[[#This Row],[ASS. FINALI]]-Tabella1[[#This Row],[ASS.INIZIALI]]</f>
        <v>1670</v>
      </c>
      <c r="K2294" t="s">
        <v>20</v>
      </c>
      <c r="M2294" s="6">
        <f>ROUNDDOWN(IF(Tabella1[[#This Row],[DOPPIO OPERATORE '[SI/NO']]]="SI",Tabella1[[#This Row],[DIFFERENZA]]/2,Tabella1[[#This Row],[DIFFERENZA]]),0)</f>
        <v>1670</v>
      </c>
      <c r="O2294" s="6">
        <f>Tabella1[[#This Row],[DIFFERENZA EFFETTIVA SE DOPPIO OPERATORE]]-Tabella1[[#This Row],[SCARTI]]</f>
        <v>1670</v>
      </c>
      <c r="P2294" s="4">
        <v>0.33333333333333331</v>
      </c>
      <c r="Q2294" s="4">
        <v>0.5</v>
      </c>
      <c r="R2294" s="5">
        <f>Tabella1[[#This Row],[ORA FINE MATTINA]]-Tabella1[[#This Row],[ORA INIZIO MATTINA]]</f>
        <v>0.16666666666666669</v>
      </c>
      <c r="S2294" s="4"/>
      <c r="T2294" s="4"/>
      <c r="U2294" s="5">
        <f>Tabella1[[#This Row],[ORA FINE POMERIGGIO]]-Tabella1[[#This Row],[ORA INIZIO POMERIGGIO]]</f>
        <v>0</v>
      </c>
      <c r="V2294" s="5">
        <f>Tabella1[[#This Row],[TOT. TEMPO POMERIGGIO]]+Tabella1[[#This Row],[TOT. TEMPO MATTINA]]</f>
        <v>0.16666666666666669</v>
      </c>
      <c r="W2294" s="7">
        <f>((HOUR(Tabella1[[#This Row],[TOT. ORE]])*60)+MINUTE(Tabella1[[#This Row],[TOT. ORE]]))</f>
        <v>240</v>
      </c>
      <c r="Y2294" s="6">
        <f>Tabella1[[#This Row],[TOT. MINUTI]]-Tabella1[[#This Row],[FERMO MACCHINA]]</f>
        <v>240</v>
      </c>
      <c r="Z2294" s="6">
        <f>ROUNDDOWN(Tabella1[[#This Row],[DIFFERENZA EFFETTIVA - SCARTI]]/Tabella1[[#This Row],[TEMPO EFFETTIVO]]*60,0)</f>
        <v>417</v>
      </c>
    </row>
    <row r="2295" spans="1:27" x14ac:dyDescent="0.25">
      <c r="A2295" s="1">
        <v>44895</v>
      </c>
      <c r="B2295">
        <v>1</v>
      </c>
      <c r="C2295" s="6" t="str">
        <f>VLOOKUP(Tabella1[[#This Row],[COD. OPERATORE]],Tabella3[],2,FALSE)</f>
        <v>ROBY</v>
      </c>
      <c r="D2295" t="s">
        <v>56</v>
      </c>
      <c r="E2295" t="s">
        <v>86</v>
      </c>
      <c r="F2295" t="s">
        <v>64</v>
      </c>
      <c r="G2295" s="6" t="str">
        <f>VLOOKUP(Tabella1[[#This Row],[COD. MACCHINA]],Tabella35[],2,FALSE)</f>
        <v>MANUALE</v>
      </c>
      <c r="H2295">
        <v>600</v>
      </c>
      <c r="I2295">
        <v>1200</v>
      </c>
      <c r="J2295" s="6">
        <f>Tabella1[[#This Row],[ASS. FINALI]]-Tabella1[[#This Row],[ASS.INIZIALI]]</f>
        <v>600</v>
      </c>
      <c r="K2295" t="s">
        <v>20</v>
      </c>
      <c r="M2295" s="6">
        <f>ROUNDDOWN(IF(Tabella1[[#This Row],[DOPPIO OPERATORE '[SI/NO']]]="SI",Tabella1[[#This Row],[DIFFERENZA]]/2,Tabella1[[#This Row],[DIFFERENZA]]),0)</f>
        <v>600</v>
      </c>
      <c r="O2295" s="6">
        <f>Tabella1[[#This Row],[DIFFERENZA EFFETTIVA SE DOPPIO OPERATORE]]-Tabella1[[#This Row],[SCARTI]]</f>
        <v>600</v>
      </c>
      <c r="P2295" s="4">
        <v>0.5625</v>
      </c>
      <c r="Q2295" s="4">
        <v>0.71527777777777779</v>
      </c>
      <c r="R2295" s="5">
        <f>Tabella1[[#This Row],[ORA FINE MATTINA]]-Tabella1[[#This Row],[ORA INIZIO MATTINA]]</f>
        <v>0.15277777777777779</v>
      </c>
      <c r="S2295" s="4"/>
      <c r="T2295" s="4"/>
      <c r="U2295" s="5">
        <f>Tabella1[[#This Row],[ORA FINE POMERIGGIO]]-Tabella1[[#This Row],[ORA INIZIO POMERIGGIO]]</f>
        <v>0</v>
      </c>
      <c r="V2295" s="5">
        <f>Tabella1[[#This Row],[TOT. TEMPO POMERIGGIO]]+Tabella1[[#This Row],[TOT. TEMPO MATTINA]]</f>
        <v>0.15277777777777779</v>
      </c>
      <c r="W2295" s="7">
        <f>((HOUR(Tabella1[[#This Row],[TOT. ORE]])*60)+MINUTE(Tabella1[[#This Row],[TOT. ORE]]))</f>
        <v>220</v>
      </c>
      <c r="Y2295" s="6">
        <f>Tabella1[[#This Row],[TOT. MINUTI]]-Tabella1[[#This Row],[FERMO MACCHINA]]</f>
        <v>220</v>
      </c>
      <c r="Z2295" s="6">
        <f>ROUNDDOWN(Tabella1[[#This Row],[DIFFERENZA EFFETTIVA - SCARTI]]/Tabella1[[#This Row],[TEMPO EFFETTIVO]]*60,0)</f>
        <v>163</v>
      </c>
      <c r="AA2295" t="s">
        <v>450</v>
      </c>
    </row>
    <row r="2296" spans="1:27" x14ac:dyDescent="0.25">
      <c r="A2296" s="1">
        <v>44889</v>
      </c>
      <c r="B2296">
        <v>33</v>
      </c>
      <c r="C2296" s="6" t="str">
        <f>VLOOKUP(Tabella1[[#This Row],[COD. OPERATORE]],Tabella3[],2,FALSE)</f>
        <v>KETTY</v>
      </c>
      <c r="D2296" t="s">
        <v>56</v>
      </c>
      <c r="E2296" t="s">
        <v>73</v>
      </c>
      <c r="F2296" t="s">
        <v>64</v>
      </c>
      <c r="G2296" s="6" t="str">
        <f>VLOOKUP(Tabella1[[#This Row],[COD. MACCHINA]],Tabella35[],2,FALSE)</f>
        <v>MANUALE</v>
      </c>
      <c r="H2296">
        <v>1000</v>
      </c>
      <c r="I2296">
        <v>2500</v>
      </c>
      <c r="J2296" s="6">
        <f>Tabella1[[#This Row],[ASS. FINALI]]-Tabella1[[#This Row],[ASS.INIZIALI]]</f>
        <v>1500</v>
      </c>
      <c r="K2296" t="s">
        <v>58</v>
      </c>
      <c r="L2296">
        <v>36</v>
      </c>
      <c r="M2296" s="6">
        <f>ROUNDDOWN(IF(Tabella1[[#This Row],[DOPPIO OPERATORE '[SI/NO']]]="SI",Tabella1[[#This Row],[DIFFERENZA]]/2,Tabella1[[#This Row],[DIFFERENZA]]),0)</f>
        <v>750</v>
      </c>
      <c r="O2296" s="6">
        <f>Tabella1[[#This Row],[DIFFERENZA EFFETTIVA SE DOPPIO OPERATORE]]-Tabella1[[#This Row],[SCARTI]]</f>
        <v>750</v>
      </c>
      <c r="P2296" s="4">
        <v>0.45833333333333331</v>
      </c>
      <c r="Q2296" s="4">
        <v>0.5</v>
      </c>
      <c r="R2296" s="5">
        <f>Tabella1[[#This Row],[ORA FINE MATTINA]]-Tabella1[[#This Row],[ORA INIZIO MATTINA]]</f>
        <v>4.1666666666666685E-2</v>
      </c>
      <c r="S2296" s="4">
        <v>0.54166666666666663</v>
      </c>
      <c r="T2296" s="4">
        <v>0.60416666666666663</v>
      </c>
      <c r="U2296" s="5">
        <f>Tabella1[[#This Row],[ORA FINE POMERIGGIO]]-Tabella1[[#This Row],[ORA INIZIO POMERIGGIO]]</f>
        <v>6.25E-2</v>
      </c>
      <c r="V2296" s="5">
        <f>Tabella1[[#This Row],[TOT. TEMPO POMERIGGIO]]+Tabella1[[#This Row],[TOT. TEMPO MATTINA]]</f>
        <v>0.10416666666666669</v>
      </c>
      <c r="W2296" s="7">
        <f>((HOUR(Tabella1[[#This Row],[TOT. ORE]])*60)+MINUTE(Tabella1[[#This Row],[TOT. ORE]]))</f>
        <v>150</v>
      </c>
      <c r="Y2296" s="6">
        <f>Tabella1[[#This Row],[TOT. MINUTI]]-Tabella1[[#This Row],[FERMO MACCHINA]]</f>
        <v>150</v>
      </c>
      <c r="Z2296" s="6">
        <f>ROUNDDOWN(Tabella1[[#This Row],[DIFFERENZA EFFETTIVA - SCARTI]]/Tabella1[[#This Row],[TEMPO EFFETTIVO]]*60,0)</f>
        <v>300</v>
      </c>
    </row>
    <row r="2297" spans="1:27" x14ac:dyDescent="0.25">
      <c r="A2297" s="1">
        <v>44890</v>
      </c>
      <c r="B2297">
        <v>33</v>
      </c>
      <c r="C2297" s="6" t="str">
        <f>VLOOKUP(Tabella1[[#This Row],[COD. OPERATORE]],Tabella3[],2,FALSE)</f>
        <v>KETTY</v>
      </c>
      <c r="D2297" t="s">
        <v>56</v>
      </c>
      <c r="E2297" t="s">
        <v>71</v>
      </c>
      <c r="F2297" t="s">
        <v>64</v>
      </c>
      <c r="G2297" s="6" t="str">
        <f>VLOOKUP(Tabella1[[#This Row],[COD. MACCHINA]],Tabella35[],2,FALSE)</f>
        <v>MANUALE</v>
      </c>
      <c r="H2297">
        <v>0</v>
      </c>
      <c r="I2297">
        <v>750</v>
      </c>
      <c r="J2297" s="6">
        <f>Tabella1[[#This Row],[ASS. FINALI]]-Tabella1[[#This Row],[ASS.INIZIALI]]</f>
        <v>750</v>
      </c>
      <c r="K2297" t="s">
        <v>58</v>
      </c>
      <c r="L2297">
        <v>36</v>
      </c>
      <c r="M2297" s="6">
        <f>ROUNDDOWN(IF(Tabella1[[#This Row],[DOPPIO OPERATORE '[SI/NO']]]="SI",Tabella1[[#This Row],[DIFFERENZA]]/2,Tabella1[[#This Row],[DIFFERENZA]]),0)</f>
        <v>375</v>
      </c>
      <c r="O2297" s="6">
        <f>Tabella1[[#This Row],[DIFFERENZA EFFETTIVA SE DOPPIO OPERATORE]]-Tabella1[[#This Row],[SCARTI]]</f>
        <v>375</v>
      </c>
      <c r="P2297" s="4">
        <v>0.60416666666666663</v>
      </c>
      <c r="Q2297" s="4">
        <v>0.72916666666666663</v>
      </c>
      <c r="R2297" s="5">
        <f>Tabella1[[#This Row],[ORA FINE MATTINA]]-Tabella1[[#This Row],[ORA INIZIO MATTINA]]</f>
        <v>0.125</v>
      </c>
      <c r="S2297" s="4"/>
      <c r="T2297" s="4"/>
      <c r="U2297" s="5">
        <f>Tabella1[[#This Row],[ORA FINE POMERIGGIO]]-Tabella1[[#This Row],[ORA INIZIO POMERIGGIO]]</f>
        <v>0</v>
      </c>
      <c r="V2297" s="5">
        <f>Tabella1[[#This Row],[TOT. TEMPO POMERIGGIO]]+Tabella1[[#This Row],[TOT. TEMPO MATTINA]]</f>
        <v>0.125</v>
      </c>
      <c r="W2297" s="7">
        <f>((HOUR(Tabella1[[#This Row],[TOT. ORE]])*60)+MINUTE(Tabella1[[#This Row],[TOT. ORE]]))</f>
        <v>180</v>
      </c>
      <c r="Y2297" s="6">
        <f>Tabella1[[#This Row],[TOT. MINUTI]]-Tabella1[[#This Row],[FERMO MACCHINA]]</f>
        <v>180</v>
      </c>
      <c r="Z2297" s="6">
        <f>ROUNDDOWN(Tabella1[[#This Row],[DIFFERENZA EFFETTIVA - SCARTI]]/Tabella1[[#This Row],[TEMPO EFFETTIVO]]*60,0)</f>
        <v>125</v>
      </c>
    </row>
    <row r="2298" spans="1:27" x14ac:dyDescent="0.25">
      <c r="A2298" s="1">
        <v>44890</v>
      </c>
      <c r="B2298">
        <v>33</v>
      </c>
      <c r="C2298" s="6" t="str">
        <f>VLOOKUP(Tabella1[[#This Row],[COD. OPERATORE]],Tabella3[],2,FALSE)</f>
        <v>KETTY</v>
      </c>
      <c r="D2298" t="s">
        <v>56</v>
      </c>
      <c r="E2298" t="s">
        <v>118</v>
      </c>
      <c r="F2298">
        <v>12</v>
      </c>
      <c r="G2298" s="6" t="str">
        <f>VLOOKUP(Tabella1[[#This Row],[COD. MACCHINA]],Tabella35[],2,FALSE)</f>
        <v>FRESA matr.550/6</v>
      </c>
      <c r="H2298">
        <v>4030</v>
      </c>
      <c r="I2298">
        <v>6990</v>
      </c>
      <c r="J2298" s="6">
        <f>Tabella1[[#This Row],[ASS. FINALI]]-Tabella1[[#This Row],[ASS.INIZIALI]]</f>
        <v>2960</v>
      </c>
      <c r="K2298" t="s">
        <v>20</v>
      </c>
      <c r="M2298" s="6">
        <f>ROUNDDOWN(IF(Tabella1[[#This Row],[DOPPIO OPERATORE '[SI/NO']]]="SI",Tabella1[[#This Row],[DIFFERENZA]]/2,Tabella1[[#This Row],[DIFFERENZA]]),0)</f>
        <v>2960</v>
      </c>
      <c r="O2298" s="6">
        <f>Tabella1[[#This Row],[DIFFERENZA EFFETTIVA SE DOPPIO OPERATORE]]-Tabella1[[#This Row],[SCARTI]]</f>
        <v>2960</v>
      </c>
      <c r="P2298" s="4">
        <v>0.3125</v>
      </c>
      <c r="Q2298" s="4">
        <v>0.5</v>
      </c>
      <c r="R2298" s="5">
        <f>Tabella1[[#This Row],[ORA FINE MATTINA]]-Tabella1[[#This Row],[ORA INIZIO MATTINA]]</f>
        <v>0.1875</v>
      </c>
      <c r="S2298" s="4"/>
      <c r="T2298" s="4"/>
      <c r="U2298" s="5">
        <f>Tabella1[[#This Row],[ORA FINE POMERIGGIO]]-Tabella1[[#This Row],[ORA INIZIO POMERIGGIO]]</f>
        <v>0</v>
      </c>
      <c r="V2298" s="5">
        <f>Tabella1[[#This Row],[TOT. TEMPO POMERIGGIO]]+Tabella1[[#This Row],[TOT. TEMPO MATTINA]]</f>
        <v>0.1875</v>
      </c>
      <c r="W2298" s="7">
        <f>((HOUR(Tabella1[[#This Row],[TOT. ORE]])*60)+MINUTE(Tabella1[[#This Row],[TOT. ORE]]))</f>
        <v>270</v>
      </c>
      <c r="X2298">
        <v>30</v>
      </c>
      <c r="Y2298" s="6">
        <f>Tabella1[[#This Row],[TOT. MINUTI]]-Tabella1[[#This Row],[FERMO MACCHINA]]</f>
        <v>240</v>
      </c>
      <c r="Z2298" s="6">
        <f>ROUNDDOWN(Tabella1[[#This Row],[DIFFERENZA EFFETTIVA - SCARTI]]/Tabella1[[#This Row],[TEMPO EFFETTIVO]]*60,0)</f>
        <v>740</v>
      </c>
    </row>
    <row r="2299" spans="1:27" x14ac:dyDescent="0.25">
      <c r="A2299" s="1">
        <v>44894</v>
      </c>
      <c r="B2299">
        <v>31</v>
      </c>
      <c r="C2299" s="6" t="str">
        <f>VLOOKUP(Tabella1[[#This Row],[COD. OPERATORE]],Tabella3[],2,FALSE)</f>
        <v>MARISTELLA</v>
      </c>
      <c r="D2299" t="s">
        <v>74</v>
      </c>
      <c r="E2299" t="s">
        <v>131</v>
      </c>
      <c r="F2299">
        <v>4</v>
      </c>
      <c r="G2299" s="6" t="str">
        <f>VLOOKUP(Tabella1[[#This Row],[COD. MACCHINA]],Tabella35[],2,FALSE)</f>
        <v>LASER VERDE</v>
      </c>
      <c r="H2299">
        <v>7274</v>
      </c>
      <c r="I2299">
        <v>8385</v>
      </c>
      <c r="J2299" s="6">
        <f>Tabella1[[#This Row],[ASS. FINALI]]-Tabella1[[#This Row],[ASS.INIZIALI]]</f>
        <v>1111</v>
      </c>
      <c r="K2299" t="s">
        <v>20</v>
      </c>
      <c r="M2299" s="6">
        <f>ROUNDDOWN(IF(Tabella1[[#This Row],[DOPPIO OPERATORE '[SI/NO']]]="SI",Tabella1[[#This Row],[DIFFERENZA]]/2,Tabella1[[#This Row],[DIFFERENZA]]),0)</f>
        <v>1111</v>
      </c>
      <c r="O2299" s="6">
        <f>Tabella1[[#This Row],[DIFFERENZA EFFETTIVA SE DOPPIO OPERATORE]]-Tabella1[[#This Row],[SCARTI]]</f>
        <v>1111</v>
      </c>
      <c r="P2299" s="4">
        <v>0.33333333333333331</v>
      </c>
      <c r="Q2299" s="4">
        <v>0.5</v>
      </c>
      <c r="R2299" s="5">
        <f>Tabella1[[#This Row],[ORA FINE MATTINA]]-Tabella1[[#This Row],[ORA INIZIO MATTINA]]</f>
        <v>0.16666666666666669</v>
      </c>
      <c r="S2299" s="4">
        <v>0.5625</v>
      </c>
      <c r="T2299" s="4">
        <v>0.72916666666666663</v>
      </c>
      <c r="U2299" s="5">
        <f>Tabella1[[#This Row],[ORA FINE POMERIGGIO]]-Tabella1[[#This Row],[ORA INIZIO POMERIGGIO]]</f>
        <v>0.16666666666666663</v>
      </c>
      <c r="V2299" s="5">
        <f>Tabella1[[#This Row],[TOT. TEMPO POMERIGGIO]]+Tabella1[[#This Row],[TOT. TEMPO MATTINA]]</f>
        <v>0.33333333333333331</v>
      </c>
      <c r="W2299" s="7">
        <f>((HOUR(Tabella1[[#This Row],[TOT. ORE]])*60)+MINUTE(Tabella1[[#This Row],[TOT. ORE]]))</f>
        <v>480</v>
      </c>
      <c r="X2299">
        <v>50</v>
      </c>
      <c r="Y2299" s="6">
        <f>Tabella1[[#This Row],[TOT. MINUTI]]-Tabella1[[#This Row],[FERMO MACCHINA]]</f>
        <v>430</v>
      </c>
      <c r="Z2299" s="6">
        <f>ROUNDDOWN(Tabella1[[#This Row],[DIFFERENZA EFFETTIVA - SCARTI]]/Tabella1[[#This Row],[TEMPO EFFETTIVO]]*60,0)</f>
        <v>155</v>
      </c>
    </row>
    <row r="2300" spans="1:27" x14ac:dyDescent="0.25">
      <c r="A2300" s="1">
        <v>44894</v>
      </c>
      <c r="B2300">
        <v>31</v>
      </c>
      <c r="C2300" s="6" t="str">
        <f>VLOOKUP(Tabella1[[#This Row],[COD. OPERATORE]],Tabella3[],2,FALSE)</f>
        <v>MARISTELLA</v>
      </c>
      <c r="D2300" t="s">
        <v>74</v>
      </c>
      <c r="E2300" t="s">
        <v>155</v>
      </c>
      <c r="F2300">
        <v>22</v>
      </c>
      <c r="G2300" s="6" t="str">
        <f>VLOOKUP(Tabella1[[#This Row],[COD. MACCHINA]],Tabella35[],2,FALSE)</f>
        <v>LASER VIOLA</v>
      </c>
      <c r="H2300">
        <v>901</v>
      </c>
      <c r="I2300">
        <v>2160</v>
      </c>
      <c r="J2300" s="6">
        <f>Tabella1[[#This Row],[ASS. FINALI]]-Tabella1[[#This Row],[ASS.INIZIALI]]</f>
        <v>1259</v>
      </c>
      <c r="K2300" t="s">
        <v>20</v>
      </c>
      <c r="M2300" s="6">
        <f>ROUNDDOWN(IF(Tabella1[[#This Row],[DOPPIO OPERATORE '[SI/NO']]]="SI",Tabella1[[#This Row],[DIFFERENZA]]/2,Tabella1[[#This Row],[DIFFERENZA]]),0)</f>
        <v>1259</v>
      </c>
      <c r="O2300" s="6">
        <f>Tabella1[[#This Row],[DIFFERENZA EFFETTIVA SE DOPPIO OPERATORE]]-Tabella1[[#This Row],[SCARTI]]</f>
        <v>1259</v>
      </c>
      <c r="P2300" s="4">
        <v>0.33333333333333331</v>
      </c>
      <c r="Q2300" s="4">
        <v>0.5</v>
      </c>
      <c r="R2300" s="5">
        <f>Tabella1[[#This Row],[ORA FINE MATTINA]]-Tabella1[[#This Row],[ORA INIZIO MATTINA]]</f>
        <v>0.16666666666666669</v>
      </c>
      <c r="S2300" s="4">
        <v>0.5625</v>
      </c>
      <c r="T2300" s="4">
        <v>0.72916666666666663</v>
      </c>
      <c r="U2300" s="5">
        <f>Tabella1[[#This Row],[ORA FINE POMERIGGIO]]-Tabella1[[#This Row],[ORA INIZIO POMERIGGIO]]</f>
        <v>0.16666666666666663</v>
      </c>
      <c r="V2300" s="5">
        <f>Tabella1[[#This Row],[TOT. TEMPO POMERIGGIO]]+Tabella1[[#This Row],[TOT. TEMPO MATTINA]]</f>
        <v>0.33333333333333331</v>
      </c>
      <c r="W2300" s="7">
        <f>((HOUR(Tabella1[[#This Row],[TOT. ORE]])*60)+MINUTE(Tabella1[[#This Row],[TOT. ORE]]))</f>
        <v>480</v>
      </c>
      <c r="Y2300" s="6">
        <f>Tabella1[[#This Row],[TOT. MINUTI]]-Tabella1[[#This Row],[FERMO MACCHINA]]</f>
        <v>480</v>
      </c>
      <c r="Z2300" s="6">
        <f>ROUNDDOWN(Tabella1[[#This Row],[DIFFERENZA EFFETTIVA - SCARTI]]/Tabella1[[#This Row],[TEMPO EFFETTIVO]]*60,0)</f>
        <v>157</v>
      </c>
    </row>
    <row r="2301" spans="1:27" x14ac:dyDescent="0.25">
      <c r="A2301" s="1">
        <v>44894</v>
      </c>
      <c r="B2301">
        <v>31</v>
      </c>
      <c r="C2301" s="6" t="str">
        <f>VLOOKUP(Tabella1[[#This Row],[COD. OPERATORE]],Tabella3[],2,FALSE)</f>
        <v>MARISTELLA</v>
      </c>
      <c r="D2301" t="s">
        <v>56</v>
      </c>
      <c r="E2301" t="s">
        <v>248</v>
      </c>
      <c r="F2301" t="s">
        <v>64</v>
      </c>
      <c r="G2301" s="6" t="str">
        <f>VLOOKUP(Tabella1[[#This Row],[COD. MACCHINA]],Tabella35[],2,FALSE)</f>
        <v>MANUALE</v>
      </c>
      <c r="H2301">
        <v>1250</v>
      </c>
      <c r="I2301">
        <v>3000</v>
      </c>
      <c r="J2301" s="6">
        <f>Tabella1[[#This Row],[ASS. FINALI]]-Tabella1[[#This Row],[ASS.INIZIALI]]</f>
        <v>1750</v>
      </c>
      <c r="K2301" t="s">
        <v>58</v>
      </c>
      <c r="L2301">
        <v>36</v>
      </c>
      <c r="M2301" s="6">
        <f>ROUNDDOWN(IF(Tabella1[[#This Row],[DOPPIO OPERATORE '[SI/NO']]]="SI",Tabella1[[#This Row],[DIFFERENZA]]/2,Tabella1[[#This Row],[DIFFERENZA]]),0)</f>
        <v>875</v>
      </c>
      <c r="O2301" s="6">
        <f>Tabella1[[#This Row],[DIFFERENZA EFFETTIVA SE DOPPIO OPERATORE]]-Tabella1[[#This Row],[SCARTI]]</f>
        <v>875</v>
      </c>
      <c r="P2301" s="4">
        <v>0.33333333333333331</v>
      </c>
      <c r="Q2301" s="4">
        <v>0.47916666666666669</v>
      </c>
      <c r="R2301" s="5">
        <f>Tabella1[[#This Row],[ORA FINE MATTINA]]-Tabella1[[#This Row],[ORA INIZIO MATTINA]]</f>
        <v>0.14583333333333337</v>
      </c>
      <c r="S2301" s="4"/>
      <c r="T2301" s="4"/>
      <c r="U2301" s="5">
        <f>Tabella1[[#This Row],[ORA FINE POMERIGGIO]]-Tabella1[[#This Row],[ORA INIZIO POMERIGGIO]]</f>
        <v>0</v>
      </c>
      <c r="V2301" s="5">
        <f>Tabella1[[#This Row],[TOT. TEMPO POMERIGGIO]]+Tabella1[[#This Row],[TOT. TEMPO MATTINA]]</f>
        <v>0.14583333333333337</v>
      </c>
      <c r="W2301" s="7">
        <f>((HOUR(Tabella1[[#This Row],[TOT. ORE]])*60)+MINUTE(Tabella1[[#This Row],[TOT. ORE]]))</f>
        <v>210</v>
      </c>
      <c r="Y2301" s="6">
        <f>Tabella1[[#This Row],[TOT. MINUTI]]-Tabella1[[#This Row],[FERMO MACCHINA]]</f>
        <v>210</v>
      </c>
      <c r="Z2301" s="6">
        <f>ROUNDDOWN(Tabella1[[#This Row],[DIFFERENZA EFFETTIVA - SCARTI]]/Tabella1[[#This Row],[TEMPO EFFETTIVO]]*60,0)</f>
        <v>250</v>
      </c>
    </row>
    <row r="2302" spans="1:27" x14ac:dyDescent="0.25">
      <c r="A2302" s="1">
        <v>44894</v>
      </c>
      <c r="B2302">
        <v>31</v>
      </c>
      <c r="C2302" s="6" t="str">
        <f>VLOOKUP(Tabella1[[#This Row],[COD. OPERATORE]],Tabella3[],2,FALSE)</f>
        <v>MARISTELLA</v>
      </c>
      <c r="D2302" t="s">
        <v>56</v>
      </c>
      <c r="E2302" t="s">
        <v>188</v>
      </c>
      <c r="F2302" t="s">
        <v>64</v>
      </c>
      <c r="G2302" s="6" t="str">
        <f>VLOOKUP(Tabella1[[#This Row],[COD. MACCHINA]],Tabella35[],2,FALSE)</f>
        <v>MANUALE</v>
      </c>
      <c r="H2302">
        <v>0</v>
      </c>
      <c r="I2302">
        <v>500</v>
      </c>
      <c r="J2302" s="6">
        <f>Tabella1[[#This Row],[ASS. FINALI]]-Tabella1[[#This Row],[ASS.INIZIALI]]</f>
        <v>500</v>
      </c>
      <c r="K2302" t="s">
        <v>58</v>
      </c>
      <c r="L2302">
        <v>36</v>
      </c>
      <c r="M2302" s="6">
        <f>ROUNDDOWN(IF(Tabella1[[#This Row],[DOPPIO OPERATORE '[SI/NO']]]="SI",Tabella1[[#This Row],[DIFFERENZA]]/2,Tabella1[[#This Row],[DIFFERENZA]]),0)</f>
        <v>250</v>
      </c>
      <c r="O2302" s="6">
        <f>Tabella1[[#This Row],[DIFFERENZA EFFETTIVA SE DOPPIO OPERATORE]]-Tabella1[[#This Row],[SCARTI]]</f>
        <v>250</v>
      </c>
      <c r="P2302" s="4">
        <v>0.47916666666666669</v>
      </c>
      <c r="Q2302" s="4">
        <v>0.625</v>
      </c>
      <c r="R2302" s="5">
        <f>Tabella1[[#This Row],[ORA FINE MATTINA]]-Tabella1[[#This Row],[ORA INIZIO MATTINA]]</f>
        <v>0.14583333333333331</v>
      </c>
      <c r="S2302" s="4"/>
      <c r="T2302" s="4"/>
      <c r="U2302" s="5">
        <f>Tabella1[[#This Row],[ORA FINE POMERIGGIO]]-Tabella1[[#This Row],[ORA INIZIO POMERIGGIO]]</f>
        <v>0</v>
      </c>
      <c r="V2302" s="5">
        <f>Tabella1[[#This Row],[TOT. TEMPO POMERIGGIO]]+Tabella1[[#This Row],[TOT. TEMPO MATTINA]]</f>
        <v>0.14583333333333331</v>
      </c>
      <c r="W2302" s="7">
        <f>((HOUR(Tabella1[[#This Row],[TOT. ORE]])*60)+MINUTE(Tabella1[[#This Row],[TOT. ORE]]))</f>
        <v>210</v>
      </c>
      <c r="Y2302" s="6">
        <f>Tabella1[[#This Row],[TOT. MINUTI]]-Tabella1[[#This Row],[FERMO MACCHINA]]</f>
        <v>210</v>
      </c>
      <c r="Z2302" s="6">
        <f>ROUNDDOWN(Tabella1[[#This Row],[DIFFERENZA EFFETTIVA - SCARTI]]/Tabella1[[#This Row],[TEMPO EFFETTIVO]]*60,0)</f>
        <v>71</v>
      </c>
      <c r="AA2302" t="s">
        <v>450</v>
      </c>
    </row>
    <row r="2303" spans="1:27" x14ac:dyDescent="0.25">
      <c r="A2303" s="1">
        <v>44894</v>
      </c>
      <c r="B2303">
        <v>31</v>
      </c>
      <c r="C2303" s="6" t="str">
        <f>VLOOKUP(Tabella1[[#This Row],[COD. OPERATORE]],Tabella3[],2,FALSE)</f>
        <v>MARISTELLA</v>
      </c>
      <c r="D2303" t="s">
        <v>56</v>
      </c>
      <c r="E2303" t="s">
        <v>188</v>
      </c>
      <c r="F2303" t="s">
        <v>64</v>
      </c>
      <c r="G2303" s="6" t="str">
        <f>VLOOKUP(Tabella1[[#This Row],[COD. MACCHINA]],Tabella35[],2,FALSE)</f>
        <v>MANUALE</v>
      </c>
      <c r="H2303">
        <v>500</v>
      </c>
      <c r="I2303">
        <v>750</v>
      </c>
      <c r="J2303" s="6">
        <f>Tabella1[[#This Row],[ASS. FINALI]]-Tabella1[[#This Row],[ASS.INIZIALI]]</f>
        <v>250</v>
      </c>
      <c r="K2303" t="s">
        <v>20</v>
      </c>
      <c r="M2303" s="6">
        <f>ROUNDDOWN(IF(Tabella1[[#This Row],[DOPPIO OPERATORE '[SI/NO']]]="SI",Tabella1[[#This Row],[DIFFERENZA]]/2,Tabella1[[#This Row],[DIFFERENZA]]),0)</f>
        <v>250</v>
      </c>
      <c r="O2303" s="6">
        <f>Tabella1[[#This Row],[DIFFERENZA EFFETTIVA SE DOPPIO OPERATORE]]-Tabella1[[#This Row],[SCARTI]]</f>
        <v>250</v>
      </c>
      <c r="P2303" s="4">
        <v>0.625</v>
      </c>
      <c r="Q2303" s="4">
        <v>0.69444444444444453</v>
      </c>
      <c r="R2303" s="5">
        <f>Tabella1[[#This Row],[ORA FINE MATTINA]]-Tabella1[[#This Row],[ORA INIZIO MATTINA]]</f>
        <v>6.9444444444444531E-2</v>
      </c>
      <c r="S2303" s="4"/>
      <c r="T2303" s="4"/>
      <c r="U2303" s="5">
        <f>Tabella1[[#This Row],[ORA FINE POMERIGGIO]]-Tabella1[[#This Row],[ORA INIZIO POMERIGGIO]]</f>
        <v>0</v>
      </c>
      <c r="V2303" s="5">
        <f>Tabella1[[#This Row],[TOT. TEMPO POMERIGGIO]]+Tabella1[[#This Row],[TOT. TEMPO MATTINA]]</f>
        <v>6.9444444444444531E-2</v>
      </c>
      <c r="W2303" s="7">
        <f>((HOUR(Tabella1[[#This Row],[TOT. ORE]])*60)+MINUTE(Tabella1[[#This Row],[TOT. ORE]]))</f>
        <v>100</v>
      </c>
      <c r="Y2303" s="6">
        <f>Tabella1[[#This Row],[TOT. MINUTI]]-Tabella1[[#This Row],[FERMO MACCHINA]]</f>
        <v>100</v>
      </c>
      <c r="Z2303" s="6">
        <f>ROUNDDOWN(Tabella1[[#This Row],[DIFFERENZA EFFETTIVA - SCARTI]]/Tabella1[[#This Row],[TEMPO EFFETTIVO]]*60,0)</f>
        <v>150</v>
      </c>
    </row>
    <row r="2304" spans="1:27" x14ac:dyDescent="0.25">
      <c r="A2304" s="1">
        <v>44894</v>
      </c>
      <c r="B2304">
        <v>31</v>
      </c>
      <c r="C2304" s="6" t="str">
        <f>VLOOKUP(Tabella1[[#This Row],[COD. OPERATORE]],Tabella3[],2,FALSE)</f>
        <v>MARISTELLA</v>
      </c>
      <c r="D2304" t="s">
        <v>56</v>
      </c>
      <c r="E2304" t="s">
        <v>188</v>
      </c>
      <c r="F2304" t="s">
        <v>64</v>
      </c>
      <c r="G2304" s="6" t="str">
        <f>VLOOKUP(Tabella1[[#This Row],[COD. MACCHINA]],Tabella35[],2,FALSE)</f>
        <v>MANUALE</v>
      </c>
      <c r="H2304">
        <v>750</v>
      </c>
      <c r="I2304">
        <v>1000</v>
      </c>
      <c r="J2304" s="6">
        <f>Tabella1[[#This Row],[ASS. FINALI]]-Tabella1[[#This Row],[ASS.INIZIALI]]</f>
        <v>250</v>
      </c>
      <c r="K2304" t="s">
        <v>58</v>
      </c>
      <c r="L2304">
        <v>32</v>
      </c>
      <c r="M2304" s="6">
        <f>ROUNDDOWN(IF(Tabella1[[#This Row],[DOPPIO OPERATORE '[SI/NO']]]="SI",Tabella1[[#This Row],[DIFFERENZA]]/2,Tabella1[[#This Row],[DIFFERENZA]]),0)</f>
        <v>125</v>
      </c>
      <c r="O2304" s="6">
        <f>Tabella1[[#This Row],[DIFFERENZA EFFETTIVA SE DOPPIO OPERATORE]]-Tabella1[[#This Row],[SCARTI]]</f>
        <v>125</v>
      </c>
      <c r="P2304" s="4">
        <v>0.69444444444444453</v>
      </c>
      <c r="Q2304" s="4">
        <v>0.72916666666666663</v>
      </c>
      <c r="R2304" s="5">
        <f>Tabella1[[#This Row],[ORA FINE MATTINA]]-Tabella1[[#This Row],[ORA INIZIO MATTINA]]</f>
        <v>3.4722222222222099E-2</v>
      </c>
      <c r="S2304" s="4"/>
      <c r="T2304" s="4"/>
      <c r="U2304" s="5">
        <f>Tabella1[[#This Row],[ORA FINE POMERIGGIO]]-Tabella1[[#This Row],[ORA INIZIO POMERIGGIO]]</f>
        <v>0</v>
      </c>
      <c r="V2304" s="5">
        <f>Tabella1[[#This Row],[TOT. TEMPO POMERIGGIO]]+Tabella1[[#This Row],[TOT. TEMPO MATTINA]]</f>
        <v>3.4722222222222099E-2</v>
      </c>
      <c r="W2304" s="7">
        <f>((HOUR(Tabella1[[#This Row],[TOT. ORE]])*60)+MINUTE(Tabella1[[#This Row],[TOT. ORE]]))</f>
        <v>50</v>
      </c>
      <c r="Y2304" s="6">
        <f>Tabella1[[#This Row],[TOT. MINUTI]]-Tabella1[[#This Row],[FERMO MACCHINA]]</f>
        <v>50</v>
      </c>
      <c r="Z2304" s="6">
        <f>ROUNDDOWN(Tabella1[[#This Row],[DIFFERENZA EFFETTIVA - SCARTI]]/Tabella1[[#This Row],[TEMPO EFFETTIVO]]*60,0)</f>
        <v>150</v>
      </c>
    </row>
    <row r="2305" spans="1:26" x14ac:dyDescent="0.25">
      <c r="A2305" s="1">
        <v>44895</v>
      </c>
      <c r="B2305">
        <v>31</v>
      </c>
      <c r="C2305" s="6" t="str">
        <f>VLOOKUP(Tabella1[[#This Row],[COD. OPERATORE]],Tabella3[],2,FALSE)</f>
        <v>MARISTELLA</v>
      </c>
      <c r="D2305" t="s">
        <v>74</v>
      </c>
      <c r="E2305" t="s">
        <v>155</v>
      </c>
      <c r="F2305">
        <v>22</v>
      </c>
      <c r="G2305" s="6" t="str">
        <f>VLOOKUP(Tabella1[[#This Row],[COD. MACCHINA]],Tabella35[],2,FALSE)</f>
        <v>LASER VIOLA</v>
      </c>
      <c r="H2305">
        <v>3422</v>
      </c>
      <c r="I2305">
        <v>3781</v>
      </c>
      <c r="J2305" s="6">
        <f>Tabella1[[#This Row],[ASS. FINALI]]-Tabella1[[#This Row],[ASS.INIZIALI]]</f>
        <v>359</v>
      </c>
      <c r="K2305" t="s">
        <v>20</v>
      </c>
      <c r="M2305" s="6">
        <f>ROUNDDOWN(IF(Tabella1[[#This Row],[DOPPIO OPERATORE '[SI/NO']]]="SI",Tabella1[[#This Row],[DIFFERENZA]]/2,Tabella1[[#This Row],[DIFFERENZA]]),0)</f>
        <v>359</v>
      </c>
      <c r="O2305" s="6">
        <f>Tabella1[[#This Row],[DIFFERENZA EFFETTIVA SE DOPPIO OPERATORE]]-Tabella1[[#This Row],[SCARTI]]</f>
        <v>359</v>
      </c>
      <c r="P2305" s="4">
        <v>0.375</v>
      </c>
      <c r="Q2305" s="4">
        <v>0.46875</v>
      </c>
      <c r="R2305" s="5">
        <f>Tabella1[[#This Row],[ORA FINE MATTINA]]-Tabella1[[#This Row],[ORA INIZIO MATTINA]]</f>
        <v>9.375E-2</v>
      </c>
      <c r="S2305" s="4"/>
      <c r="T2305" s="4"/>
      <c r="U2305" s="5">
        <f>Tabella1[[#This Row],[ORA FINE POMERIGGIO]]-Tabella1[[#This Row],[ORA INIZIO POMERIGGIO]]</f>
        <v>0</v>
      </c>
      <c r="V2305" s="5">
        <f>Tabella1[[#This Row],[TOT. TEMPO POMERIGGIO]]+Tabella1[[#This Row],[TOT. TEMPO MATTINA]]</f>
        <v>9.375E-2</v>
      </c>
      <c r="W2305" s="7">
        <f>((HOUR(Tabella1[[#This Row],[TOT. ORE]])*60)+MINUTE(Tabella1[[#This Row],[TOT. ORE]]))</f>
        <v>135</v>
      </c>
      <c r="Y2305" s="6">
        <f>Tabella1[[#This Row],[TOT. MINUTI]]-Tabella1[[#This Row],[FERMO MACCHINA]]</f>
        <v>135</v>
      </c>
      <c r="Z2305" s="6">
        <f>ROUNDDOWN(Tabella1[[#This Row],[DIFFERENZA EFFETTIVA - SCARTI]]/Tabella1[[#This Row],[TEMPO EFFETTIVO]]*60,0)</f>
        <v>159</v>
      </c>
    </row>
    <row r="2306" spans="1:26" x14ac:dyDescent="0.25">
      <c r="A2306" s="1">
        <v>44895</v>
      </c>
      <c r="B2306">
        <v>31</v>
      </c>
      <c r="C2306" s="6" t="str">
        <f>VLOOKUP(Tabella1[[#This Row],[COD. OPERATORE]],Tabella3[],2,FALSE)</f>
        <v>MARISTELLA</v>
      </c>
      <c r="D2306" t="s">
        <v>74</v>
      </c>
      <c r="E2306" t="s">
        <v>131</v>
      </c>
      <c r="F2306">
        <v>4</v>
      </c>
      <c r="G2306" s="6" t="str">
        <f>VLOOKUP(Tabella1[[#This Row],[COD. MACCHINA]],Tabella35[],2,FALSE)</f>
        <v>LASER VERDE</v>
      </c>
      <c r="H2306">
        <v>1202</v>
      </c>
      <c r="I2306">
        <v>1561</v>
      </c>
      <c r="J2306" s="6">
        <f>Tabella1[[#This Row],[ASS. FINALI]]-Tabella1[[#This Row],[ASS.INIZIALI]]</f>
        <v>359</v>
      </c>
      <c r="K2306" t="s">
        <v>20</v>
      </c>
      <c r="M2306" s="6">
        <f>ROUNDDOWN(IF(Tabella1[[#This Row],[DOPPIO OPERATORE '[SI/NO']]]="SI",Tabella1[[#This Row],[DIFFERENZA]]/2,Tabella1[[#This Row],[DIFFERENZA]]),0)</f>
        <v>359</v>
      </c>
      <c r="O2306" s="6">
        <f>Tabella1[[#This Row],[DIFFERENZA EFFETTIVA SE DOPPIO OPERATORE]]-Tabella1[[#This Row],[SCARTI]]</f>
        <v>359</v>
      </c>
      <c r="P2306" s="4">
        <v>0.375</v>
      </c>
      <c r="Q2306" s="4">
        <v>0.46875</v>
      </c>
      <c r="R2306" s="5">
        <f>Tabella1[[#This Row],[ORA FINE MATTINA]]-Tabella1[[#This Row],[ORA INIZIO MATTINA]]</f>
        <v>9.375E-2</v>
      </c>
      <c r="S2306" s="4"/>
      <c r="T2306" s="4"/>
      <c r="U2306" s="5">
        <f>Tabella1[[#This Row],[ORA FINE POMERIGGIO]]-Tabella1[[#This Row],[ORA INIZIO POMERIGGIO]]</f>
        <v>0</v>
      </c>
      <c r="V2306" s="5">
        <f>Tabella1[[#This Row],[TOT. TEMPO POMERIGGIO]]+Tabella1[[#This Row],[TOT. TEMPO MATTINA]]</f>
        <v>9.375E-2</v>
      </c>
      <c r="W2306" s="7">
        <f>((HOUR(Tabella1[[#This Row],[TOT. ORE]])*60)+MINUTE(Tabella1[[#This Row],[TOT. ORE]]))</f>
        <v>135</v>
      </c>
      <c r="Y2306" s="6">
        <f>Tabella1[[#This Row],[TOT. MINUTI]]-Tabella1[[#This Row],[FERMO MACCHINA]]</f>
        <v>135</v>
      </c>
      <c r="Z2306" s="6">
        <f>ROUNDDOWN(Tabella1[[#This Row],[DIFFERENZA EFFETTIVA - SCARTI]]/Tabella1[[#This Row],[TEMPO EFFETTIVO]]*60,0)</f>
        <v>159</v>
      </c>
    </row>
    <row r="2307" spans="1:26" x14ac:dyDescent="0.25">
      <c r="A2307" s="1">
        <v>44895</v>
      </c>
      <c r="B2307">
        <v>31</v>
      </c>
      <c r="C2307" s="6" t="str">
        <f>VLOOKUP(Tabella1[[#This Row],[COD. OPERATORE]],Tabella3[],2,FALSE)</f>
        <v>MARISTELLA</v>
      </c>
      <c r="D2307" t="s">
        <v>16</v>
      </c>
      <c r="E2307" t="s">
        <v>26</v>
      </c>
      <c r="F2307">
        <v>8</v>
      </c>
      <c r="G2307" s="6" t="str">
        <f>VLOOKUP(Tabella1[[#This Row],[COD. MACCHINA]],Tabella35[],2,FALSE)</f>
        <v>MONTAGGIO RUOTE</v>
      </c>
      <c r="H2307">
        <v>0</v>
      </c>
      <c r="I2307">
        <v>450</v>
      </c>
      <c r="J2307" s="6">
        <f>Tabella1[[#This Row],[ASS. FINALI]]-Tabella1[[#This Row],[ASS.INIZIALI]]</f>
        <v>450</v>
      </c>
      <c r="K2307" t="s">
        <v>20</v>
      </c>
      <c r="M2307" s="6">
        <f>ROUNDDOWN(IF(Tabella1[[#This Row],[DOPPIO OPERATORE '[SI/NO']]]="SI",Tabella1[[#This Row],[DIFFERENZA]]/2,Tabella1[[#This Row],[DIFFERENZA]]),0)</f>
        <v>450</v>
      </c>
      <c r="O2307" s="6">
        <f>Tabella1[[#This Row],[DIFFERENZA EFFETTIVA SE DOPPIO OPERATORE]]-Tabella1[[#This Row],[SCARTI]]</f>
        <v>450</v>
      </c>
      <c r="P2307" s="4">
        <v>0.46875</v>
      </c>
      <c r="Q2307" s="4">
        <v>0.5</v>
      </c>
      <c r="R2307" s="5">
        <f>Tabella1[[#This Row],[ORA FINE MATTINA]]-Tabella1[[#This Row],[ORA INIZIO MATTINA]]</f>
        <v>3.125E-2</v>
      </c>
      <c r="S2307" s="4">
        <v>0.54166666666666663</v>
      </c>
      <c r="T2307" s="4">
        <v>0.5625</v>
      </c>
      <c r="U2307" s="5">
        <f>Tabella1[[#This Row],[ORA FINE POMERIGGIO]]-Tabella1[[#This Row],[ORA INIZIO POMERIGGIO]]</f>
        <v>2.083333333333337E-2</v>
      </c>
      <c r="V2307" s="5">
        <f>Tabella1[[#This Row],[TOT. TEMPO POMERIGGIO]]+Tabella1[[#This Row],[TOT. TEMPO MATTINA]]</f>
        <v>5.208333333333337E-2</v>
      </c>
      <c r="W2307" s="7">
        <f>((HOUR(Tabella1[[#This Row],[TOT. ORE]])*60)+MINUTE(Tabella1[[#This Row],[TOT. ORE]]))</f>
        <v>75</v>
      </c>
      <c r="Y2307" s="6">
        <f>Tabella1[[#This Row],[TOT. MINUTI]]-Tabella1[[#This Row],[FERMO MACCHINA]]</f>
        <v>75</v>
      </c>
      <c r="Z2307" s="6">
        <f>ROUNDDOWN(Tabella1[[#This Row],[DIFFERENZA EFFETTIVA - SCARTI]]/Tabella1[[#This Row],[TEMPO EFFETTIVO]]*60,0)</f>
        <v>360</v>
      </c>
    </row>
    <row r="2308" spans="1:26" x14ac:dyDescent="0.25">
      <c r="A2308" s="1">
        <v>44895</v>
      </c>
      <c r="B2308">
        <v>31</v>
      </c>
      <c r="C2308" s="6" t="str">
        <f>VLOOKUP(Tabella1[[#This Row],[COD. OPERATORE]],Tabella3[],2,FALSE)</f>
        <v>MARISTELLA</v>
      </c>
      <c r="D2308" t="s">
        <v>16</v>
      </c>
      <c r="E2308" t="s">
        <v>26</v>
      </c>
      <c r="F2308" t="s">
        <v>64</v>
      </c>
      <c r="G2308" s="6" t="str">
        <f>VLOOKUP(Tabella1[[#This Row],[COD. MACCHINA]],Tabella35[],2,FALSE)</f>
        <v>MANUALE</v>
      </c>
      <c r="H2308">
        <v>0</v>
      </c>
      <c r="I2308">
        <v>450</v>
      </c>
      <c r="J2308" s="6">
        <f>Tabella1[[#This Row],[ASS. FINALI]]-Tabella1[[#This Row],[ASS.INIZIALI]]</f>
        <v>450</v>
      </c>
      <c r="K2308" t="s">
        <v>20</v>
      </c>
      <c r="M2308" s="6">
        <f>ROUNDDOWN(IF(Tabella1[[#This Row],[DOPPIO OPERATORE '[SI/NO']]]="SI",Tabella1[[#This Row],[DIFFERENZA]]/2,Tabella1[[#This Row],[DIFFERENZA]]),0)</f>
        <v>450</v>
      </c>
      <c r="O2308" s="6">
        <f>Tabella1[[#This Row],[DIFFERENZA EFFETTIVA SE DOPPIO OPERATORE]]-Tabella1[[#This Row],[SCARTI]]</f>
        <v>450</v>
      </c>
      <c r="P2308" s="4">
        <v>0.5625</v>
      </c>
      <c r="Q2308" s="4">
        <v>0.60416666666666663</v>
      </c>
      <c r="R2308" s="5">
        <f>Tabella1[[#This Row],[ORA FINE MATTINA]]-Tabella1[[#This Row],[ORA INIZIO MATTINA]]</f>
        <v>4.166666666666663E-2</v>
      </c>
      <c r="S2308" s="4"/>
      <c r="T2308" s="4"/>
      <c r="U2308" s="5">
        <f>Tabella1[[#This Row],[ORA FINE POMERIGGIO]]-Tabella1[[#This Row],[ORA INIZIO POMERIGGIO]]</f>
        <v>0</v>
      </c>
      <c r="V2308" s="5">
        <f>Tabella1[[#This Row],[TOT. TEMPO POMERIGGIO]]+Tabella1[[#This Row],[TOT. TEMPO MATTINA]]</f>
        <v>4.166666666666663E-2</v>
      </c>
      <c r="W2308" s="7">
        <f>((HOUR(Tabella1[[#This Row],[TOT. ORE]])*60)+MINUTE(Tabella1[[#This Row],[TOT. ORE]]))</f>
        <v>60</v>
      </c>
      <c r="Y2308" s="6">
        <f>Tabella1[[#This Row],[TOT. MINUTI]]-Tabella1[[#This Row],[FERMO MACCHINA]]</f>
        <v>60</v>
      </c>
      <c r="Z2308" s="6">
        <f>ROUNDDOWN(Tabella1[[#This Row],[DIFFERENZA EFFETTIVA - SCARTI]]/Tabella1[[#This Row],[TEMPO EFFETTIVO]]*60,0)</f>
        <v>450</v>
      </c>
    </row>
    <row r="2309" spans="1:26" x14ac:dyDescent="0.25">
      <c r="A2309" s="1">
        <v>44894</v>
      </c>
      <c r="B2309">
        <v>2</v>
      </c>
      <c r="C2309" s="6" t="str">
        <f>VLOOKUP(Tabella1[[#This Row],[COD. OPERATORE]],Tabella3[],2,FALSE)</f>
        <v>DAVIDE</v>
      </c>
      <c r="D2309" t="s">
        <v>56</v>
      </c>
      <c r="E2309" t="s">
        <v>173</v>
      </c>
      <c r="F2309">
        <v>12</v>
      </c>
      <c r="G2309" s="6" t="str">
        <f>VLOOKUP(Tabella1[[#This Row],[COD. MACCHINA]],Tabella35[],2,FALSE)</f>
        <v>FRESA matr.550/6</v>
      </c>
      <c r="H2309">
        <v>0</v>
      </c>
      <c r="I2309">
        <v>210</v>
      </c>
      <c r="J2309" s="6">
        <f>Tabella1[[#This Row],[ASS. FINALI]]-Tabella1[[#This Row],[ASS.INIZIALI]]</f>
        <v>210</v>
      </c>
      <c r="K2309" t="s">
        <v>20</v>
      </c>
      <c r="M2309" s="6">
        <f>ROUNDDOWN(IF(Tabella1[[#This Row],[DOPPIO OPERATORE '[SI/NO']]]="SI",Tabella1[[#This Row],[DIFFERENZA]]/2,Tabella1[[#This Row],[DIFFERENZA]]),0)</f>
        <v>210</v>
      </c>
      <c r="O2309" s="6">
        <f>Tabella1[[#This Row],[DIFFERENZA EFFETTIVA SE DOPPIO OPERATORE]]-Tabella1[[#This Row],[SCARTI]]</f>
        <v>210</v>
      </c>
      <c r="P2309" s="4">
        <v>0.72916666666666663</v>
      </c>
      <c r="Q2309" s="4">
        <v>0.75</v>
      </c>
      <c r="R2309" s="5">
        <f>Tabella1[[#This Row],[ORA FINE MATTINA]]-Tabella1[[#This Row],[ORA INIZIO MATTINA]]</f>
        <v>2.083333333333337E-2</v>
      </c>
      <c r="S2309" s="4"/>
      <c r="T2309" s="4"/>
      <c r="U2309" s="5">
        <f>Tabella1[[#This Row],[ORA FINE POMERIGGIO]]-Tabella1[[#This Row],[ORA INIZIO POMERIGGIO]]</f>
        <v>0</v>
      </c>
      <c r="V2309" s="5">
        <f>Tabella1[[#This Row],[TOT. TEMPO POMERIGGIO]]+Tabella1[[#This Row],[TOT. TEMPO MATTINA]]</f>
        <v>2.083333333333337E-2</v>
      </c>
      <c r="W2309" s="7">
        <f>((HOUR(Tabella1[[#This Row],[TOT. ORE]])*60)+MINUTE(Tabella1[[#This Row],[TOT. ORE]]))</f>
        <v>30</v>
      </c>
      <c r="Y2309" s="6">
        <f>Tabella1[[#This Row],[TOT. MINUTI]]-Tabella1[[#This Row],[FERMO MACCHINA]]</f>
        <v>30</v>
      </c>
      <c r="Z2309" s="6">
        <f>ROUNDDOWN(Tabella1[[#This Row],[DIFFERENZA EFFETTIVA - SCARTI]]/Tabella1[[#This Row],[TEMPO EFFETTIVO]]*60,0)</f>
        <v>420</v>
      </c>
    </row>
    <row r="2310" spans="1:26" x14ac:dyDescent="0.25">
      <c r="A2310" s="1">
        <v>44895</v>
      </c>
      <c r="B2310">
        <v>2</v>
      </c>
      <c r="C2310" s="6" t="str">
        <f>VLOOKUP(Tabella1[[#This Row],[COD. OPERATORE]],Tabella3[],2,FALSE)</f>
        <v>DAVIDE</v>
      </c>
      <c r="D2310" t="s">
        <v>56</v>
      </c>
      <c r="E2310" t="s">
        <v>86</v>
      </c>
      <c r="F2310" t="s">
        <v>64</v>
      </c>
      <c r="G2310" s="6" t="str">
        <f>VLOOKUP(Tabella1[[#This Row],[COD. MACCHINA]],Tabella35[],2,FALSE)</f>
        <v>MANUALE</v>
      </c>
      <c r="H2310">
        <v>0</v>
      </c>
      <c r="I2310">
        <v>600</v>
      </c>
      <c r="J2310" s="6">
        <f>Tabella1[[#This Row],[ASS. FINALI]]-Tabella1[[#This Row],[ASS.INIZIALI]]</f>
        <v>600</v>
      </c>
      <c r="K2310" t="s">
        <v>20</v>
      </c>
      <c r="M2310" s="6">
        <f>ROUNDDOWN(IF(Tabella1[[#This Row],[DOPPIO OPERATORE '[SI/NO']]]="SI",Tabella1[[#This Row],[DIFFERENZA]]/2,Tabella1[[#This Row],[DIFFERENZA]]),0)</f>
        <v>600</v>
      </c>
      <c r="O2310" s="6">
        <f>Tabella1[[#This Row],[DIFFERENZA EFFETTIVA SE DOPPIO OPERATORE]]-Tabella1[[#This Row],[SCARTI]]</f>
        <v>600</v>
      </c>
      <c r="P2310" s="4">
        <v>0.33333333333333331</v>
      </c>
      <c r="Q2310" s="4">
        <v>0.47916666666666669</v>
      </c>
      <c r="R2310" s="5">
        <f>Tabella1[[#This Row],[ORA FINE MATTINA]]-Tabella1[[#This Row],[ORA INIZIO MATTINA]]</f>
        <v>0.14583333333333337</v>
      </c>
      <c r="S2310" s="4"/>
      <c r="T2310" s="4"/>
      <c r="U2310" s="5">
        <f>Tabella1[[#This Row],[ORA FINE POMERIGGIO]]-Tabella1[[#This Row],[ORA INIZIO POMERIGGIO]]</f>
        <v>0</v>
      </c>
      <c r="V2310" s="5">
        <f>Tabella1[[#This Row],[TOT. TEMPO POMERIGGIO]]+Tabella1[[#This Row],[TOT. TEMPO MATTINA]]</f>
        <v>0.14583333333333337</v>
      </c>
      <c r="W2310" s="7">
        <f>((HOUR(Tabella1[[#This Row],[TOT. ORE]])*60)+MINUTE(Tabella1[[#This Row],[TOT. ORE]]))</f>
        <v>210</v>
      </c>
      <c r="Y2310" s="6">
        <f>Tabella1[[#This Row],[TOT. MINUTI]]-Tabella1[[#This Row],[FERMO MACCHINA]]</f>
        <v>210</v>
      </c>
      <c r="Z2310" s="6">
        <f>ROUNDDOWN(Tabella1[[#This Row],[DIFFERENZA EFFETTIVA - SCARTI]]/Tabella1[[#This Row],[TEMPO EFFETTIVO]]*60,0)</f>
        <v>171</v>
      </c>
    </row>
    <row r="2311" spans="1:26" x14ac:dyDescent="0.25">
      <c r="A2311" s="1">
        <v>44895</v>
      </c>
      <c r="B2311">
        <v>2</v>
      </c>
      <c r="C2311" s="6" t="str">
        <f>VLOOKUP(Tabella1[[#This Row],[COD. OPERATORE]],Tabella3[],2,FALSE)</f>
        <v>DAVIDE</v>
      </c>
      <c r="D2311" t="s">
        <v>56</v>
      </c>
      <c r="E2311" t="s">
        <v>188</v>
      </c>
      <c r="F2311" t="s">
        <v>64</v>
      </c>
      <c r="G2311" s="6" t="str">
        <f>VLOOKUP(Tabella1[[#This Row],[COD. MACCHINA]],Tabella35[],2,FALSE)</f>
        <v>MANUALE</v>
      </c>
      <c r="H2311">
        <v>1875</v>
      </c>
      <c r="I2311">
        <v>2000</v>
      </c>
      <c r="J2311" s="6">
        <f>Tabella1[[#This Row],[ASS. FINALI]]-Tabella1[[#This Row],[ASS.INIZIALI]]</f>
        <v>125</v>
      </c>
      <c r="K2311" t="s">
        <v>20</v>
      </c>
      <c r="M2311" s="6">
        <f>ROUNDDOWN(IF(Tabella1[[#This Row],[DOPPIO OPERATORE '[SI/NO']]]="SI",Tabella1[[#This Row],[DIFFERENZA]]/2,Tabella1[[#This Row],[DIFFERENZA]]),0)</f>
        <v>125</v>
      </c>
      <c r="O2311" s="6">
        <f>Tabella1[[#This Row],[DIFFERENZA EFFETTIVA SE DOPPIO OPERATORE]]-Tabella1[[#This Row],[SCARTI]]</f>
        <v>125</v>
      </c>
      <c r="P2311" s="4">
        <v>0.47916666666666669</v>
      </c>
      <c r="Q2311" s="4">
        <v>0.5</v>
      </c>
      <c r="R2311" s="5">
        <f>Tabella1[[#This Row],[ORA FINE MATTINA]]-Tabella1[[#This Row],[ORA INIZIO MATTINA]]</f>
        <v>2.0833333333333315E-2</v>
      </c>
      <c r="S2311" s="4"/>
      <c r="T2311" s="4"/>
      <c r="U2311" s="5">
        <f>Tabella1[[#This Row],[ORA FINE POMERIGGIO]]-Tabella1[[#This Row],[ORA INIZIO POMERIGGIO]]</f>
        <v>0</v>
      </c>
      <c r="V2311" s="5">
        <f>Tabella1[[#This Row],[TOT. TEMPO POMERIGGIO]]+Tabella1[[#This Row],[TOT. TEMPO MATTINA]]</f>
        <v>2.0833333333333315E-2</v>
      </c>
      <c r="W2311" s="7">
        <f>((HOUR(Tabella1[[#This Row],[TOT. ORE]])*60)+MINUTE(Tabella1[[#This Row],[TOT. ORE]]))</f>
        <v>30</v>
      </c>
      <c r="Y2311" s="6">
        <f>Tabella1[[#This Row],[TOT. MINUTI]]-Tabella1[[#This Row],[FERMO MACCHINA]]</f>
        <v>30</v>
      </c>
      <c r="Z2311" s="6">
        <f>ROUNDDOWN(Tabella1[[#This Row],[DIFFERENZA EFFETTIVA - SCARTI]]/Tabella1[[#This Row],[TEMPO EFFETTIVO]]*60,0)</f>
        <v>250</v>
      </c>
    </row>
    <row r="2312" spans="1:26" x14ac:dyDescent="0.25">
      <c r="A2312" s="1">
        <v>44895</v>
      </c>
      <c r="B2312">
        <v>2</v>
      </c>
      <c r="C2312" s="6" t="str">
        <f>VLOOKUP(Tabella1[[#This Row],[COD. OPERATORE]],Tabella3[],2,FALSE)</f>
        <v>DAVIDE</v>
      </c>
      <c r="D2312" t="s">
        <v>56</v>
      </c>
      <c r="E2312" t="s">
        <v>631</v>
      </c>
      <c r="F2312">
        <v>12</v>
      </c>
      <c r="G2312" s="6" t="str">
        <f>VLOOKUP(Tabella1[[#This Row],[COD. MACCHINA]],Tabella35[],2,FALSE)</f>
        <v>FRESA matr.550/6</v>
      </c>
      <c r="H2312">
        <v>380</v>
      </c>
      <c r="I2312">
        <v>1950</v>
      </c>
      <c r="J2312" s="6">
        <f>Tabella1[[#This Row],[ASS. FINALI]]-Tabella1[[#This Row],[ASS.INIZIALI]]</f>
        <v>1570</v>
      </c>
      <c r="K2312" t="s">
        <v>20</v>
      </c>
      <c r="M2312" s="6">
        <f>ROUNDDOWN(IF(Tabella1[[#This Row],[DOPPIO OPERATORE '[SI/NO']]]="SI",Tabella1[[#This Row],[DIFFERENZA]]/2,Tabella1[[#This Row],[DIFFERENZA]]),0)</f>
        <v>1570</v>
      </c>
      <c r="O2312" s="6">
        <f>Tabella1[[#This Row],[DIFFERENZA EFFETTIVA SE DOPPIO OPERATORE]]-Tabella1[[#This Row],[SCARTI]]</f>
        <v>1570</v>
      </c>
      <c r="P2312" s="4">
        <v>0.58333333333333337</v>
      </c>
      <c r="Q2312" s="4">
        <v>0.75</v>
      </c>
      <c r="R2312" s="5">
        <f>Tabella1[[#This Row],[ORA FINE MATTINA]]-Tabella1[[#This Row],[ORA INIZIO MATTINA]]</f>
        <v>0.16666666666666663</v>
      </c>
      <c r="S2312" s="4"/>
      <c r="T2312" s="4"/>
      <c r="U2312" s="5">
        <f>Tabella1[[#This Row],[ORA FINE POMERIGGIO]]-Tabella1[[#This Row],[ORA INIZIO POMERIGGIO]]</f>
        <v>0</v>
      </c>
      <c r="V2312" s="5">
        <f>Tabella1[[#This Row],[TOT. TEMPO POMERIGGIO]]+Tabella1[[#This Row],[TOT. TEMPO MATTINA]]</f>
        <v>0.16666666666666663</v>
      </c>
      <c r="W2312" s="7">
        <f>((HOUR(Tabella1[[#This Row],[TOT. ORE]])*60)+MINUTE(Tabella1[[#This Row],[TOT. ORE]]))</f>
        <v>240</v>
      </c>
      <c r="Y2312" s="6">
        <f>Tabella1[[#This Row],[TOT. MINUTI]]-Tabella1[[#This Row],[FERMO MACCHINA]]</f>
        <v>240</v>
      </c>
      <c r="Z2312" s="6">
        <f>ROUNDDOWN(Tabella1[[#This Row],[DIFFERENZA EFFETTIVA - SCARTI]]/Tabella1[[#This Row],[TEMPO EFFETTIVO]]*60,0)</f>
        <v>392</v>
      </c>
    </row>
    <row r="2313" spans="1:26" x14ac:dyDescent="0.25">
      <c r="A2313" s="1">
        <v>44896</v>
      </c>
      <c r="B2313">
        <v>2</v>
      </c>
      <c r="C2313" s="6" t="str">
        <f>VLOOKUP(Tabella1[[#This Row],[COD. OPERATORE]],Tabella3[],2,FALSE)</f>
        <v>DAVIDE</v>
      </c>
      <c r="D2313" t="s">
        <v>56</v>
      </c>
      <c r="E2313" t="s">
        <v>241</v>
      </c>
      <c r="F2313">
        <v>12</v>
      </c>
      <c r="G2313" s="6" t="str">
        <f>VLOOKUP(Tabella1[[#This Row],[COD. MACCHINA]],Tabella35[],2,FALSE)</f>
        <v>FRESA matr.550/6</v>
      </c>
      <c r="H2313">
        <v>1950</v>
      </c>
      <c r="I2313">
        <v>3000</v>
      </c>
      <c r="J2313" s="6">
        <f>Tabella1[[#This Row],[ASS. FINALI]]-Tabella1[[#This Row],[ASS.INIZIALI]]</f>
        <v>1050</v>
      </c>
      <c r="K2313" t="s">
        <v>20</v>
      </c>
      <c r="M2313" s="6">
        <f>ROUNDDOWN(IF(Tabella1[[#This Row],[DOPPIO OPERATORE '[SI/NO']]]="SI",Tabella1[[#This Row],[DIFFERENZA]]/2,Tabella1[[#This Row],[DIFFERENZA]]),0)</f>
        <v>1050</v>
      </c>
      <c r="O2313" s="6">
        <f>Tabella1[[#This Row],[DIFFERENZA EFFETTIVA SE DOPPIO OPERATORE]]-Tabella1[[#This Row],[SCARTI]]</f>
        <v>1050</v>
      </c>
      <c r="P2313" s="4">
        <v>0.33333333333333331</v>
      </c>
      <c r="Q2313" s="4">
        <v>0.45833333333333331</v>
      </c>
      <c r="R2313" s="5">
        <f>Tabella1[[#This Row],[ORA FINE MATTINA]]-Tabella1[[#This Row],[ORA INIZIO MATTINA]]</f>
        <v>0.125</v>
      </c>
      <c r="S2313" s="4"/>
      <c r="T2313" s="4"/>
      <c r="U2313" s="5">
        <f>Tabella1[[#This Row],[ORA FINE POMERIGGIO]]-Tabella1[[#This Row],[ORA INIZIO POMERIGGIO]]</f>
        <v>0</v>
      </c>
      <c r="V2313" s="5">
        <f>Tabella1[[#This Row],[TOT. TEMPO POMERIGGIO]]+Tabella1[[#This Row],[TOT. TEMPO MATTINA]]</f>
        <v>0.125</v>
      </c>
      <c r="W2313" s="7">
        <f>((HOUR(Tabella1[[#This Row],[TOT. ORE]])*60)+MINUTE(Tabella1[[#This Row],[TOT. ORE]]))</f>
        <v>180</v>
      </c>
      <c r="Y2313" s="6">
        <f>Tabella1[[#This Row],[TOT. MINUTI]]-Tabella1[[#This Row],[FERMO MACCHINA]]</f>
        <v>180</v>
      </c>
      <c r="Z2313" s="6">
        <f>ROUNDDOWN(Tabella1[[#This Row],[DIFFERENZA EFFETTIVA - SCARTI]]/Tabella1[[#This Row],[TEMPO EFFETTIVO]]*60,0)</f>
        <v>350</v>
      </c>
    </row>
    <row r="2314" spans="1:26" x14ac:dyDescent="0.25">
      <c r="A2314" s="1">
        <v>44896</v>
      </c>
      <c r="B2314">
        <v>2</v>
      </c>
      <c r="C2314" s="6" t="str">
        <f>VLOOKUP(Tabella1[[#This Row],[COD. OPERATORE]],Tabella3[],2,FALSE)</f>
        <v>DAVIDE</v>
      </c>
      <c r="D2314" t="s">
        <v>56</v>
      </c>
      <c r="E2314" t="s">
        <v>241</v>
      </c>
      <c r="F2314">
        <v>12</v>
      </c>
      <c r="G2314" s="6" t="str">
        <f>VLOOKUP(Tabella1[[#This Row],[COD. MACCHINA]],Tabella35[],2,FALSE)</f>
        <v>FRESA matr.550/6</v>
      </c>
      <c r="H2314">
        <v>0</v>
      </c>
      <c r="I2314">
        <v>450</v>
      </c>
      <c r="J2314" s="6">
        <f>Tabella1[[#This Row],[ASS. FINALI]]-Tabella1[[#This Row],[ASS.INIZIALI]]</f>
        <v>450</v>
      </c>
      <c r="K2314" t="s">
        <v>20</v>
      </c>
      <c r="M2314" s="6">
        <f>ROUNDDOWN(IF(Tabella1[[#This Row],[DOPPIO OPERATORE '[SI/NO']]]="SI",Tabella1[[#This Row],[DIFFERENZA]]/2,Tabella1[[#This Row],[DIFFERENZA]]),0)</f>
        <v>450</v>
      </c>
      <c r="O2314" s="6">
        <f>Tabella1[[#This Row],[DIFFERENZA EFFETTIVA SE DOPPIO OPERATORE]]-Tabella1[[#This Row],[SCARTI]]</f>
        <v>450</v>
      </c>
      <c r="P2314" s="4">
        <v>0.45833333333333331</v>
      </c>
      <c r="Q2314" s="4">
        <v>0.5</v>
      </c>
      <c r="R2314" s="5">
        <f>Tabella1[[#This Row],[ORA FINE MATTINA]]-Tabella1[[#This Row],[ORA INIZIO MATTINA]]</f>
        <v>4.1666666666666685E-2</v>
      </c>
      <c r="S2314" s="4"/>
      <c r="T2314" s="4"/>
      <c r="U2314" s="5">
        <f>Tabella1[[#This Row],[ORA FINE POMERIGGIO]]-Tabella1[[#This Row],[ORA INIZIO POMERIGGIO]]</f>
        <v>0</v>
      </c>
      <c r="V2314" s="5">
        <f>Tabella1[[#This Row],[TOT. TEMPO POMERIGGIO]]+Tabella1[[#This Row],[TOT. TEMPO MATTINA]]</f>
        <v>4.1666666666666685E-2</v>
      </c>
      <c r="W2314" s="7">
        <f>((HOUR(Tabella1[[#This Row],[TOT. ORE]])*60)+MINUTE(Tabella1[[#This Row],[TOT. ORE]]))</f>
        <v>60</v>
      </c>
      <c r="Y2314" s="6">
        <f>Tabella1[[#This Row],[TOT. MINUTI]]-Tabella1[[#This Row],[FERMO MACCHINA]]</f>
        <v>60</v>
      </c>
      <c r="Z2314" s="6">
        <f>ROUNDDOWN(Tabella1[[#This Row],[DIFFERENZA EFFETTIVA - SCARTI]]/Tabella1[[#This Row],[TEMPO EFFETTIVO]]*60,0)</f>
        <v>450</v>
      </c>
    </row>
    <row r="2315" spans="1:26" x14ac:dyDescent="0.25">
      <c r="A2315" s="1">
        <v>44896</v>
      </c>
      <c r="B2315">
        <v>2</v>
      </c>
      <c r="C2315" s="6" t="str">
        <f>VLOOKUP(Tabella1[[#This Row],[COD. OPERATORE]],Tabella3[],2,FALSE)</f>
        <v>DAVIDE</v>
      </c>
      <c r="D2315" t="s">
        <v>56</v>
      </c>
      <c r="E2315" t="s">
        <v>95</v>
      </c>
      <c r="F2315" t="s">
        <v>64</v>
      </c>
      <c r="G2315" s="6" t="str">
        <f>VLOOKUP(Tabella1[[#This Row],[COD. MACCHINA]],Tabella35[],2,FALSE)</f>
        <v>MANUALE</v>
      </c>
      <c r="H2315">
        <v>436</v>
      </c>
      <c r="I2315">
        <v>800</v>
      </c>
      <c r="J2315" s="6">
        <f>Tabella1[[#This Row],[ASS. FINALI]]-Tabella1[[#This Row],[ASS.INIZIALI]]</f>
        <v>364</v>
      </c>
      <c r="K2315" t="s">
        <v>20</v>
      </c>
      <c r="M2315" s="6">
        <f>ROUNDDOWN(IF(Tabella1[[#This Row],[DOPPIO OPERATORE '[SI/NO']]]="SI",Tabella1[[#This Row],[DIFFERENZA]]/2,Tabella1[[#This Row],[DIFFERENZA]]),0)</f>
        <v>364</v>
      </c>
      <c r="O2315" s="6">
        <f>Tabella1[[#This Row],[DIFFERENZA EFFETTIVA SE DOPPIO OPERATORE]]-Tabella1[[#This Row],[SCARTI]]</f>
        <v>364</v>
      </c>
      <c r="P2315" s="4">
        <v>0.58333333333333337</v>
      </c>
      <c r="Q2315" s="4">
        <v>0.6875</v>
      </c>
      <c r="R2315" s="5">
        <f>Tabella1[[#This Row],[ORA FINE MATTINA]]-Tabella1[[#This Row],[ORA INIZIO MATTINA]]</f>
        <v>0.10416666666666663</v>
      </c>
      <c r="S2315" s="4"/>
      <c r="T2315" s="4"/>
      <c r="U2315" s="5">
        <f>Tabella1[[#This Row],[ORA FINE POMERIGGIO]]-Tabella1[[#This Row],[ORA INIZIO POMERIGGIO]]</f>
        <v>0</v>
      </c>
      <c r="V2315" s="5">
        <f>Tabella1[[#This Row],[TOT. TEMPO POMERIGGIO]]+Tabella1[[#This Row],[TOT. TEMPO MATTINA]]</f>
        <v>0.10416666666666663</v>
      </c>
      <c r="W2315" s="7">
        <f>((HOUR(Tabella1[[#This Row],[TOT. ORE]])*60)+MINUTE(Tabella1[[#This Row],[TOT. ORE]]))</f>
        <v>150</v>
      </c>
      <c r="Y2315" s="6">
        <f>Tabella1[[#This Row],[TOT. MINUTI]]-Tabella1[[#This Row],[FERMO MACCHINA]]</f>
        <v>150</v>
      </c>
      <c r="Z2315" s="6">
        <f>ROUNDDOWN(Tabella1[[#This Row],[DIFFERENZA EFFETTIVA - SCARTI]]/Tabella1[[#This Row],[TEMPO EFFETTIVO]]*60,0)</f>
        <v>145</v>
      </c>
    </row>
    <row r="2316" spans="1:26" x14ac:dyDescent="0.25">
      <c r="A2316" s="1">
        <v>44896</v>
      </c>
      <c r="B2316">
        <v>2</v>
      </c>
      <c r="C2316" s="6" t="str">
        <f>VLOOKUP(Tabella1[[#This Row],[COD. OPERATORE]],Tabella3[],2,FALSE)</f>
        <v>DAVIDE</v>
      </c>
      <c r="D2316" t="s">
        <v>198</v>
      </c>
      <c r="E2316" t="s">
        <v>632</v>
      </c>
      <c r="F2316" t="s">
        <v>633</v>
      </c>
      <c r="G2316" s="6" t="e">
        <f>VLOOKUP(Tabella1[[#This Row],[COD. MACCHINA]],Tabella35[],2,FALSE)</f>
        <v>#N/A</v>
      </c>
      <c r="H2316">
        <v>0</v>
      </c>
      <c r="I2316">
        <v>178</v>
      </c>
      <c r="J2316" s="6">
        <f>Tabella1[[#This Row],[ASS. FINALI]]-Tabella1[[#This Row],[ASS.INIZIALI]]</f>
        <v>178</v>
      </c>
      <c r="K2316" t="s">
        <v>20</v>
      </c>
      <c r="M2316" s="6">
        <f>ROUNDDOWN(IF(Tabella1[[#This Row],[DOPPIO OPERATORE '[SI/NO']]]="SI",Tabella1[[#This Row],[DIFFERENZA]]/2,Tabella1[[#This Row],[DIFFERENZA]]),0)</f>
        <v>178</v>
      </c>
      <c r="O2316" s="6">
        <f>Tabella1[[#This Row],[DIFFERENZA EFFETTIVA SE DOPPIO OPERATORE]]-Tabella1[[#This Row],[SCARTI]]</f>
        <v>178</v>
      </c>
      <c r="P2316" s="4">
        <v>0.6875</v>
      </c>
      <c r="Q2316" s="4">
        <v>0.72916666666666663</v>
      </c>
      <c r="R2316" s="5">
        <f>Tabella1[[#This Row],[ORA FINE MATTINA]]-Tabella1[[#This Row],[ORA INIZIO MATTINA]]</f>
        <v>4.166666666666663E-2</v>
      </c>
      <c r="S2316" s="4"/>
      <c r="T2316" s="4"/>
      <c r="U2316" s="5">
        <f>Tabella1[[#This Row],[ORA FINE POMERIGGIO]]-Tabella1[[#This Row],[ORA INIZIO POMERIGGIO]]</f>
        <v>0</v>
      </c>
      <c r="V2316" s="5">
        <f>Tabella1[[#This Row],[TOT. TEMPO POMERIGGIO]]+Tabella1[[#This Row],[TOT. TEMPO MATTINA]]</f>
        <v>4.166666666666663E-2</v>
      </c>
      <c r="W2316" s="7">
        <f>((HOUR(Tabella1[[#This Row],[TOT. ORE]])*60)+MINUTE(Tabella1[[#This Row],[TOT. ORE]]))</f>
        <v>60</v>
      </c>
      <c r="Y2316" s="6">
        <f>Tabella1[[#This Row],[TOT. MINUTI]]-Tabella1[[#This Row],[FERMO MACCHINA]]</f>
        <v>60</v>
      </c>
      <c r="Z2316" s="6">
        <f>ROUNDDOWN(Tabella1[[#This Row],[DIFFERENZA EFFETTIVA - SCARTI]]/Tabella1[[#This Row],[TEMPO EFFETTIVO]]*60,0)</f>
        <v>178</v>
      </c>
    </row>
    <row r="2317" spans="1:26" x14ac:dyDescent="0.25">
      <c r="A2317" s="1">
        <v>44896</v>
      </c>
      <c r="B2317">
        <v>2</v>
      </c>
      <c r="C2317" s="6" t="str">
        <f>VLOOKUP(Tabella1[[#This Row],[COD. OPERATORE]],Tabella3[],2,FALSE)</f>
        <v>DAVIDE</v>
      </c>
      <c r="D2317" t="s">
        <v>56</v>
      </c>
      <c r="E2317" t="s">
        <v>95</v>
      </c>
      <c r="F2317" t="s">
        <v>64</v>
      </c>
      <c r="G2317" s="6" t="str">
        <f>VLOOKUP(Tabella1[[#This Row],[COD. MACCHINA]],Tabella35[],2,FALSE)</f>
        <v>MANUALE</v>
      </c>
      <c r="H2317">
        <v>800</v>
      </c>
      <c r="I2317">
        <v>810</v>
      </c>
      <c r="J2317" s="6">
        <f>Tabella1[[#This Row],[ASS. FINALI]]-Tabella1[[#This Row],[ASS.INIZIALI]]</f>
        <v>10</v>
      </c>
      <c r="K2317" t="s">
        <v>20</v>
      </c>
      <c r="M2317" s="6">
        <f>ROUNDDOWN(IF(Tabella1[[#This Row],[DOPPIO OPERATORE '[SI/NO']]]="SI",Tabella1[[#This Row],[DIFFERENZA]]/2,Tabella1[[#This Row],[DIFFERENZA]]),0)</f>
        <v>10</v>
      </c>
      <c r="O2317" s="6">
        <f>Tabella1[[#This Row],[DIFFERENZA EFFETTIVA SE DOPPIO OPERATORE]]-Tabella1[[#This Row],[SCARTI]]</f>
        <v>10</v>
      </c>
      <c r="P2317" s="4">
        <v>0.73958333333333337</v>
      </c>
      <c r="Q2317" s="4">
        <v>0.75</v>
      </c>
      <c r="R2317" s="5">
        <f>Tabella1[[#This Row],[ORA FINE MATTINA]]-Tabella1[[#This Row],[ORA INIZIO MATTINA]]</f>
        <v>1.041666666666663E-2</v>
      </c>
      <c r="S2317" s="4"/>
      <c r="T2317" s="4"/>
      <c r="U2317" s="5">
        <f>Tabella1[[#This Row],[ORA FINE POMERIGGIO]]-Tabella1[[#This Row],[ORA INIZIO POMERIGGIO]]</f>
        <v>0</v>
      </c>
      <c r="V2317" s="5">
        <f>Tabella1[[#This Row],[TOT. TEMPO POMERIGGIO]]+Tabella1[[#This Row],[TOT. TEMPO MATTINA]]</f>
        <v>1.041666666666663E-2</v>
      </c>
      <c r="W2317" s="7">
        <f>((HOUR(Tabella1[[#This Row],[TOT. ORE]])*60)+MINUTE(Tabella1[[#This Row],[TOT. ORE]]))</f>
        <v>15</v>
      </c>
      <c r="Y2317" s="6">
        <f>Tabella1[[#This Row],[TOT. MINUTI]]-Tabella1[[#This Row],[FERMO MACCHINA]]</f>
        <v>15</v>
      </c>
      <c r="Z2317" s="6">
        <f>ROUNDDOWN(Tabella1[[#This Row],[DIFFERENZA EFFETTIVA - SCARTI]]/Tabella1[[#This Row],[TEMPO EFFETTIVO]]*60,0)</f>
        <v>40</v>
      </c>
    </row>
    <row r="2318" spans="1:26" x14ac:dyDescent="0.25">
      <c r="A2318" s="1">
        <v>44897</v>
      </c>
      <c r="B2318">
        <v>2</v>
      </c>
      <c r="C2318" s="6" t="str">
        <f>VLOOKUP(Tabella1[[#This Row],[COD. OPERATORE]],Tabella3[],2,FALSE)</f>
        <v>DAVIDE</v>
      </c>
      <c r="D2318" t="s">
        <v>56</v>
      </c>
      <c r="E2318" t="s">
        <v>241</v>
      </c>
      <c r="F2318">
        <v>12</v>
      </c>
      <c r="G2318" s="6" t="str">
        <f>VLOOKUP(Tabella1[[#This Row],[COD. MACCHINA]],Tabella35[],2,FALSE)</f>
        <v>FRESA matr.550/6</v>
      </c>
      <c r="H2318">
        <v>2140</v>
      </c>
      <c r="I2318">
        <v>3450</v>
      </c>
      <c r="J2318" s="6">
        <f>Tabella1[[#This Row],[ASS. FINALI]]-Tabella1[[#This Row],[ASS.INIZIALI]]</f>
        <v>1310</v>
      </c>
      <c r="K2318" t="s">
        <v>20</v>
      </c>
      <c r="M2318" s="6">
        <f>ROUNDDOWN(IF(Tabella1[[#This Row],[DOPPIO OPERATORE '[SI/NO']]]="SI",Tabella1[[#This Row],[DIFFERENZA]]/2,Tabella1[[#This Row],[DIFFERENZA]]),0)</f>
        <v>1310</v>
      </c>
      <c r="O2318" s="6">
        <f>Tabella1[[#This Row],[DIFFERENZA EFFETTIVA SE DOPPIO OPERATORE]]-Tabella1[[#This Row],[SCARTI]]</f>
        <v>1310</v>
      </c>
      <c r="P2318" s="4">
        <v>0.33333333333333331</v>
      </c>
      <c r="Q2318" s="4">
        <v>0.5</v>
      </c>
      <c r="R2318" s="5">
        <f>Tabella1[[#This Row],[ORA FINE MATTINA]]-Tabella1[[#This Row],[ORA INIZIO MATTINA]]</f>
        <v>0.16666666666666669</v>
      </c>
      <c r="S2318" s="4"/>
      <c r="T2318" s="4"/>
      <c r="U2318" s="5">
        <f>Tabella1[[#This Row],[ORA FINE POMERIGGIO]]-Tabella1[[#This Row],[ORA INIZIO POMERIGGIO]]</f>
        <v>0</v>
      </c>
      <c r="V2318" s="5">
        <f>Tabella1[[#This Row],[TOT. TEMPO POMERIGGIO]]+Tabella1[[#This Row],[TOT. TEMPO MATTINA]]</f>
        <v>0.16666666666666669</v>
      </c>
      <c r="W2318" s="7">
        <f>((HOUR(Tabella1[[#This Row],[TOT. ORE]])*60)+MINUTE(Tabella1[[#This Row],[TOT. ORE]]))</f>
        <v>240</v>
      </c>
      <c r="Y2318" s="6">
        <f>Tabella1[[#This Row],[TOT. MINUTI]]-Tabella1[[#This Row],[FERMO MACCHINA]]</f>
        <v>240</v>
      </c>
      <c r="Z2318" s="6">
        <f>ROUNDDOWN(Tabella1[[#This Row],[DIFFERENZA EFFETTIVA - SCARTI]]/Tabella1[[#This Row],[TEMPO EFFETTIVO]]*60,0)</f>
        <v>327</v>
      </c>
    </row>
    <row r="2319" spans="1:26" x14ac:dyDescent="0.25">
      <c r="A2319" s="1">
        <v>44895</v>
      </c>
      <c r="B2319">
        <v>31</v>
      </c>
      <c r="C2319" s="6" t="str">
        <f>VLOOKUP(Tabella1[[#This Row],[COD. OPERATORE]],Tabella3[],2,FALSE)</f>
        <v>MARISTELLA</v>
      </c>
      <c r="D2319" t="s">
        <v>16</v>
      </c>
      <c r="E2319" t="s">
        <v>26</v>
      </c>
      <c r="F2319">
        <v>7</v>
      </c>
      <c r="G2319" s="6" t="str">
        <f>VLOOKUP(Tabella1[[#This Row],[COD. MACCHINA]],Tabella35[],2,FALSE)</f>
        <v>MSA matr.2316</v>
      </c>
      <c r="H2319">
        <v>2505971</v>
      </c>
      <c r="I2319">
        <v>2506075</v>
      </c>
      <c r="J2319" s="6">
        <f>Tabella1[[#This Row],[ASS. FINALI]]-Tabella1[[#This Row],[ASS.INIZIALI]]</f>
        <v>104</v>
      </c>
      <c r="K2319" t="s">
        <v>20</v>
      </c>
      <c r="M2319" s="6">
        <f>ROUNDDOWN(IF(Tabella1[[#This Row],[DOPPIO OPERATORE '[SI/NO']]]="SI",Tabella1[[#This Row],[DIFFERENZA]]/2,Tabella1[[#This Row],[DIFFERENZA]]),0)</f>
        <v>104</v>
      </c>
      <c r="O2319" s="6">
        <f>Tabella1[[#This Row],[DIFFERENZA EFFETTIVA SE DOPPIO OPERATORE]]-Tabella1[[#This Row],[SCARTI]]</f>
        <v>104</v>
      </c>
      <c r="P2319" s="4">
        <v>0.60416666666666663</v>
      </c>
      <c r="Q2319" s="4">
        <v>0.61944444444444446</v>
      </c>
      <c r="R2319" s="5">
        <f>Tabella1[[#This Row],[ORA FINE MATTINA]]-Tabella1[[#This Row],[ORA INIZIO MATTINA]]</f>
        <v>1.5277777777777835E-2</v>
      </c>
      <c r="S2319" s="4"/>
      <c r="T2319" s="4"/>
      <c r="U2319" s="5">
        <f>Tabella1[[#This Row],[ORA FINE POMERIGGIO]]-Tabella1[[#This Row],[ORA INIZIO POMERIGGIO]]</f>
        <v>0</v>
      </c>
      <c r="V2319" s="5">
        <f>Tabella1[[#This Row],[TOT. TEMPO POMERIGGIO]]+Tabella1[[#This Row],[TOT. TEMPO MATTINA]]</f>
        <v>1.5277777777777835E-2</v>
      </c>
      <c r="W2319" s="7">
        <f>((HOUR(Tabella1[[#This Row],[TOT. ORE]])*60)+MINUTE(Tabella1[[#This Row],[TOT. ORE]]))</f>
        <v>22</v>
      </c>
      <c r="Y2319" s="6">
        <f>Tabella1[[#This Row],[TOT. MINUTI]]-Tabella1[[#This Row],[FERMO MACCHINA]]</f>
        <v>22</v>
      </c>
      <c r="Z2319" s="6">
        <f>ROUNDDOWN(Tabella1[[#This Row],[DIFFERENZA EFFETTIVA - SCARTI]]/Tabella1[[#This Row],[TEMPO EFFETTIVO]]*60,0)</f>
        <v>283</v>
      </c>
    </row>
    <row r="2320" spans="1:26" x14ac:dyDescent="0.25">
      <c r="A2320" s="1">
        <v>44895</v>
      </c>
      <c r="B2320">
        <v>31</v>
      </c>
      <c r="C2320" s="6" t="str">
        <f>VLOOKUP(Tabella1[[#This Row],[COD. OPERATORE]],Tabella3[],2,FALSE)</f>
        <v>MARISTELLA</v>
      </c>
      <c r="D2320" t="s">
        <v>74</v>
      </c>
      <c r="E2320" t="s">
        <v>155</v>
      </c>
      <c r="F2320">
        <v>22</v>
      </c>
      <c r="G2320" s="6" t="str">
        <f>VLOOKUP(Tabella1[[#This Row],[COD. MACCHINA]],Tabella35[],2,FALSE)</f>
        <v>LASER VIOLA</v>
      </c>
      <c r="H2320">
        <v>4142</v>
      </c>
      <c r="I2320">
        <v>4280</v>
      </c>
      <c r="J2320" s="6">
        <f>Tabella1[[#This Row],[ASS. FINALI]]-Tabella1[[#This Row],[ASS.INIZIALI]]</f>
        <v>138</v>
      </c>
      <c r="K2320" t="s">
        <v>20</v>
      </c>
      <c r="M2320" s="6">
        <f>ROUNDDOWN(IF(Tabella1[[#This Row],[DOPPIO OPERATORE '[SI/NO']]]="SI",Tabella1[[#This Row],[DIFFERENZA]]/2,Tabella1[[#This Row],[DIFFERENZA]]),0)</f>
        <v>138</v>
      </c>
      <c r="O2320" s="6">
        <f>Tabella1[[#This Row],[DIFFERENZA EFFETTIVA SE DOPPIO OPERATORE]]-Tabella1[[#This Row],[SCARTI]]</f>
        <v>138</v>
      </c>
      <c r="P2320" s="4">
        <v>0.61944444444444446</v>
      </c>
      <c r="Q2320" s="4">
        <v>0.65972222222222221</v>
      </c>
      <c r="R2320" s="5">
        <f>Tabella1[[#This Row],[ORA FINE MATTINA]]-Tabella1[[#This Row],[ORA INIZIO MATTINA]]</f>
        <v>4.0277777777777746E-2</v>
      </c>
      <c r="S2320" s="4"/>
      <c r="T2320" s="4"/>
      <c r="U2320" s="5">
        <f>Tabella1[[#This Row],[ORA FINE POMERIGGIO]]-Tabella1[[#This Row],[ORA INIZIO POMERIGGIO]]</f>
        <v>0</v>
      </c>
      <c r="V2320" s="5">
        <f>Tabella1[[#This Row],[TOT. TEMPO POMERIGGIO]]+Tabella1[[#This Row],[TOT. TEMPO MATTINA]]</f>
        <v>4.0277777777777746E-2</v>
      </c>
      <c r="W2320" s="7">
        <f>((HOUR(Tabella1[[#This Row],[TOT. ORE]])*60)+MINUTE(Tabella1[[#This Row],[TOT. ORE]]))</f>
        <v>58</v>
      </c>
      <c r="Y2320" s="6">
        <f>Tabella1[[#This Row],[TOT. MINUTI]]-Tabella1[[#This Row],[FERMO MACCHINA]]</f>
        <v>58</v>
      </c>
      <c r="Z2320" s="6">
        <f>ROUNDDOWN(Tabella1[[#This Row],[DIFFERENZA EFFETTIVA - SCARTI]]/Tabella1[[#This Row],[TEMPO EFFETTIVO]]*60,0)</f>
        <v>142</v>
      </c>
    </row>
    <row r="2321" spans="1:27" x14ac:dyDescent="0.25">
      <c r="A2321" s="1">
        <v>44895</v>
      </c>
      <c r="B2321">
        <v>31</v>
      </c>
      <c r="C2321" s="6" t="str">
        <f>VLOOKUP(Tabella1[[#This Row],[COD. OPERATORE]],Tabella3[],2,FALSE)</f>
        <v>MARISTELLA</v>
      </c>
      <c r="D2321" t="s">
        <v>74</v>
      </c>
      <c r="E2321" t="s">
        <v>155</v>
      </c>
      <c r="F2321">
        <v>4</v>
      </c>
      <c r="G2321" s="6" t="str">
        <f>VLOOKUP(Tabella1[[#This Row],[COD. MACCHINA]],Tabella35[],2,FALSE)</f>
        <v>LASER VERDE</v>
      </c>
      <c r="H2321">
        <v>1550</v>
      </c>
      <c r="I2321">
        <v>2050</v>
      </c>
      <c r="J2321" s="6">
        <f>Tabella1[[#This Row],[ASS. FINALI]]-Tabella1[[#This Row],[ASS.INIZIALI]]</f>
        <v>500</v>
      </c>
      <c r="K2321" t="s">
        <v>20</v>
      </c>
      <c r="M2321" s="6">
        <f>ROUNDDOWN(IF(Tabella1[[#This Row],[DOPPIO OPERATORE '[SI/NO']]]="SI",Tabella1[[#This Row],[DIFFERENZA]]/2,Tabella1[[#This Row],[DIFFERENZA]]),0)</f>
        <v>500</v>
      </c>
      <c r="O2321" s="6">
        <f>Tabella1[[#This Row],[DIFFERENZA EFFETTIVA SE DOPPIO OPERATORE]]-Tabella1[[#This Row],[SCARTI]]</f>
        <v>500</v>
      </c>
      <c r="P2321" s="4">
        <v>0.61944444444444446</v>
      </c>
      <c r="Q2321" s="4">
        <v>0.65972222222222221</v>
      </c>
      <c r="R2321" s="5">
        <f>Tabella1[[#This Row],[ORA FINE MATTINA]]-Tabella1[[#This Row],[ORA INIZIO MATTINA]]</f>
        <v>4.0277777777777746E-2</v>
      </c>
      <c r="S2321" s="4"/>
      <c r="T2321" s="4"/>
      <c r="U2321" s="5">
        <f>Tabella1[[#This Row],[ORA FINE POMERIGGIO]]-Tabella1[[#This Row],[ORA INIZIO POMERIGGIO]]</f>
        <v>0</v>
      </c>
      <c r="V2321" s="5">
        <f>Tabella1[[#This Row],[TOT. TEMPO POMERIGGIO]]+Tabella1[[#This Row],[TOT. TEMPO MATTINA]]</f>
        <v>4.0277777777777746E-2</v>
      </c>
      <c r="W2321" s="7">
        <f>((HOUR(Tabella1[[#This Row],[TOT. ORE]])*60)+MINUTE(Tabella1[[#This Row],[TOT. ORE]]))</f>
        <v>58</v>
      </c>
      <c r="Y2321" s="6">
        <f>Tabella1[[#This Row],[TOT. MINUTI]]-Tabella1[[#This Row],[FERMO MACCHINA]]</f>
        <v>58</v>
      </c>
      <c r="Z2321" s="6">
        <f>ROUNDDOWN(Tabella1[[#This Row],[DIFFERENZA EFFETTIVA - SCARTI]]/Tabella1[[#This Row],[TEMPO EFFETTIVO]]*60,0)</f>
        <v>517</v>
      </c>
    </row>
    <row r="2322" spans="1:27" x14ac:dyDescent="0.25">
      <c r="A2322" s="1">
        <v>44895</v>
      </c>
      <c r="B2322">
        <v>31</v>
      </c>
      <c r="C2322" s="6" t="str">
        <f>VLOOKUP(Tabella1[[#This Row],[COD. OPERATORE]],Tabella3[],2,FALSE)</f>
        <v>MARISTELLA</v>
      </c>
      <c r="D2322" t="s">
        <v>56</v>
      </c>
      <c r="E2322" t="s">
        <v>188</v>
      </c>
      <c r="F2322" t="s">
        <v>64</v>
      </c>
      <c r="G2322" s="6" t="str">
        <f>VLOOKUP(Tabella1[[#This Row],[COD. MACCHINA]],Tabella35[],2,FALSE)</f>
        <v>MANUALE</v>
      </c>
      <c r="H2322">
        <v>2000</v>
      </c>
      <c r="I2322">
        <v>2500</v>
      </c>
      <c r="J2322" s="6">
        <f>Tabella1[[#This Row],[ASS. FINALI]]-Tabella1[[#This Row],[ASS.INIZIALI]]</f>
        <v>500</v>
      </c>
      <c r="K2322" t="s">
        <v>58</v>
      </c>
      <c r="L2322">
        <v>36</v>
      </c>
      <c r="M2322" s="6">
        <f>ROUNDDOWN(IF(Tabella1[[#This Row],[DOPPIO OPERATORE '[SI/NO']]]="SI",Tabella1[[#This Row],[DIFFERENZA]]/2,Tabella1[[#This Row],[DIFFERENZA]]),0)</f>
        <v>250</v>
      </c>
      <c r="O2322" s="6">
        <f>Tabella1[[#This Row],[DIFFERENZA EFFETTIVA SE DOPPIO OPERATORE]]-Tabella1[[#This Row],[SCARTI]]</f>
        <v>250</v>
      </c>
      <c r="P2322" s="4">
        <v>0.65972222222222221</v>
      </c>
      <c r="Q2322" s="4">
        <v>0.69791666666666663</v>
      </c>
      <c r="R2322" s="5">
        <f>Tabella1[[#This Row],[ORA FINE MATTINA]]-Tabella1[[#This Row],[ORA INIZIO MATTINA]]</f>
        <v>3.819444444444442E-2</v>
      </c>
      <c r="S2322" s="4"/>
      <c r="T2322" s="4"/>
      <c r="U2322" s="5">
        <f>Tabella1[[#This Row],[ORA FINE POMERIGGIO]]-Tabella1[[#This Row],[ORA INIZIO POMERIGGIO]]</f>
        <v>0</v>
      </c>
      <c r="V2322" s="5">
        <f>Tabella1[[#This Row],[TOT. TEMPO POMERIGGIO]]+Tabella1[[#This Row],[TOT. TEMPO MATTINA]]</f>
        <v>3.819444444444442E-2</v>
      </c>
      <c r="W2322" s="7">
        <f>((HOUR(Tabella1[[#This Row],[TOT. ORE]])*60)+MINUTE(Tabella1[[#This Row],[TOT. ORE]]))</f>
        <v>55</v>
      </c>
      <c r="Y2322" s="6">
        <f>Tabella1[[#This Row],[TOT. MINUTI]]-Tabella1[[#This Row],[FERMO MACCHINA]]</f>
        <v>55</v>
      </c>
      <c r="Z2322" s="6">
        <f>ROUNDDOWN(Tabella1[[#This Row],[DIFFERENZA EFFETTIVA - SCARTI]]/Tabella1[[#This Row],[TEMPO EFFETTIVO]]*60,0)</f>
        <v>272</v>
      </c>
    </row>
    <row r="2323" spans="1:27" x14ac:dyDescent="0.25">
      <c r="A2323" s="1">
        <v>44895</v>
      </c>
      <c r="B2323">
        <v>31</v>
      </c>
      <c r="C2323" s="6" t="str">
        <f>VLOOKUP(Tabella1[[#This Row],[COD. OPERATORE]],Tabella3[],2,FALSE)</f>
        <v>MARISTELLA</v>
      </c>
      <c r="D2323" t="s">
        <v>56</v>
      </c>
      <c r="E2323" t="s">
        <v>478</v>
      </c>
      <c r="F2323" t="s">
        <v>64</v>
      </c>
      <c r="G2323" s="6" t="str">
        <f>VLOOKUP(Tabella1[[#This Row],[COD. MACCHINA]],Tabella35[],2,FALSE)</f>
        <v>MANUALE</v>
      </c>
      <c r="H2323">
        <v>1200</v>
      </c>
      <c r="I2323">
        <v>1600</v>
      </c>
      <c r="J2323" s="6">
        <f>Tabella1[[#This Row],[ASS. FINALI]]-Tabella1[[#This Row],[ASS.INIZIALI]]</f>
        <v>400</v>
      </c>
      <c r="K2323" t="s">
        <v>58</v>
      </c>
      <c r="L2323">
        <v>36</v>
      </c>
      <c r="M2323" s="6">
        <f>ROUNDDOWN(IF(Tabella1[[#This Row],[DOPPIO OPERATORE '[SI/NO']]]="SI",Tabella1[[#This Row],[DIFFERENZA]]/2,Tabella1[[#This Row],[DIFFERENZA]]),0)</f>
        <v>200</v>
      </c>
      <c r="O2323" s="6">
        <f>Tabella1[[#This Row],[DIFFERENZA EFFETTIVA SE DOPPIO OPERATORE]]-Tabella1[[#This Row],[SCARTI]]</f>
        <v>200</v>
      </c>
      <c r="P2323" s="4">
        <v>0.69791666666666663</v>
      </c>
      <c r="Q2323" s="4">
        <v>0.75</v>
      </c>
      <c r="R2323" s="5">
        <f>Tabella1[[#This Row],[ORA FINE MATTINA]]-Tabella1[[#This Row],[ORA INIZIO MATTINA]]</f>
        <v>5.208333333333337E-2</v>
      </c>
      <c r="S2323" s="4"/>
      <c r="T2323" s="4"/>
      <c r="U2323" s="5">
        <f>Tabella1[[#This Row],[ORA FINE POMERIGGIO]]-Tabella1[[#This Row],[ORA INIZIO POMERIGGIO]]</f>
        <v>0</v>
      </c>
      <c r="V2323" s="5">
        <f>Tabella1[[#This Row],[TOT. TEMPO POMERIGGIO]]+Tabella1[[#This Row],[TOT. TEMPO MATTINA]]</f>
        <v>5.208333333333337E-2</v>
      </c>
      <c r="W2323" s="7">
        <f>((HOUR(Tabella1[[#This Row],[TOT. ORE]])*60)+MINUTE(Tabella1[[#This Row],[TOT. ORE]]))</f>
        <v>75</v>
      </c>
      <c r="Y2323" s="6">
        <f>Tabella1[[#This Row],[TOT. MINUTI]]-Tabella1[[#This Row],[FERMO MACCHINA]]</f>
        <v>75</v>
      </c>
      <c r="Z2323" s="6">
        <f>ROUNDDOWN(Tabella1[[#This Row],[DIFFERENZA EFFETTIVA - SCARTI]]/Tabella1[[#This Row],[TEMPO EFFETTIVO]]*60,0)</f>
        <v>160</v>
      </c>
    </row>
    <row r="2324" spans="1:27" x14ac:dyDescent="0.25">
      <c r="A2324" s="1">
        <v>44896</v>
      </c>
      <c r="B2324">
        <v>31</v>
      </c>
      <c r="C2324" s="6" t="str">
        <f>VLOOKUP(Tabella1[[#This Row],[COD. OPERATORE]],Tabella3[],2,FALSE)</f>
        <v>MARISTELLA</v>
      </c>
      <c r="D2324" t="s">
        <v>56</v>
      </c>
      <c r="E2324" t="s">
        <v>478</v>
      </c>
      <c r="F2324" t="s">
        <v>64</v>
      </c>
      <c r="G2324" s="6" t="str">
        <f>VLOOKUP(Tabella1[[#This Row],[COD. MACCHINA]],Tabella35[],2,FALSE)</f>
        <v>MANUALE</v>
      </c>
      <c r="H2324">
        <v>1600</v>
      </c>
      <c r="I2324">
        <v>4800</v>
      </c>
      <c r="J2324" s="6">
        <f>Tabella1[[#This Row],[ASS. FINALI]]-Tabella1[[#This Row],[ASS.INIZIALI]]</f>
        <v>3200</v>
      </c>
      <c r="K2324" t="s">
        <v>58</v>
      </c>
      <c r="L2324">
        <v>36</v>
      </c>
      <c r="M2324" s="6">
        <f>ROUNDDOWN(IF(Tabella1[[#This Row],[DOPPIO OPERATORE '[SI/NO']]]="SI",Tabella1[[#This Row],[DIFFERENZA]]/2,Tabella1[[#This Row],[DIFFERENZA]]),0)</f>
        <v>1600</v>
      </c>
      <c r="O2324" s="6">
        <f>Tabella1[[#This Row],[DIFFERENZA EFFETTIVA SE DOPPIO OPERATORE]]-Tabella1[[#This Row],[SCARTI]]</f>
        <v>1600</v>
      </c>
      <c r="P2324" s="4">
        <v>0.33333333333333331</v>
      </c>
      <c r="Q2324" s="4">
        <v>0.5</v>
      </c>
      <c r="R2324" s="5">
        <f>Tabella1[[#This Row],[ORA FINE MATTINA]]-Tabella1[[#This Row],[ORA INIZIO MATTINA]]</f>
        <v>0.16666666666666669</v>
      </c>
      <c r="S2324" s="4">
        <v>0.5625</v>
      </c>
      <c r="T2324" s="4">
        <v>0.72916666666666663</v>
      </c>
      <c r="U2324" s="5">
        <f>Tabella1[[#This Row],[ORA FINE POMERIGGIO]]-Tabella1[[#This Row],[ORA INIZIO POMERIGGIO]]</f>
        <v>0.16666666666666663</v>
      </c>
      <c r="V2324" s="5">
        <f>Tabella1[[#This Row],[TOT. TEMPO POMERIGGIO]]+Tabella1[[#This Row],[TOT. TEMPO MATTINA]]</f>
        <v>0.33333333333333331</v>
      </c>
      <c r="W2324" s="7">
        <f>((HOUR(Tabella1[[#This Row],[TOT. ORE]])*60)+MINUTE(Tabella1[[#This Row],[TOT. ORE]]))</f>
        <v>480</v>
      </c>
      <c r="Y2324" s="6">
        <f>Tabella1[[#This Row],[TOT. MINUTI]]-Tabella1[[#This Row],[FERMO MACCHINA]]</f>
        <v>480</v>
      </c>
      <c r="Z2324" s="6">
        <f>ROUNDDOWN(Tabella1[[#This Row],[DIFFERENZA EFFETTIVA - SCARTI]]/Tabella1[[#This Row],[TEMPO EFFETTIVO]]*60,0)</f>
        <v>200</v>
      </c>
    </row>
    <row r="2325" spans="1:27" x14ac:dyDescent="0.25">
      <c r="A2325" s="1">
        <v>44897</v>
      </c>
      <c r="B2325">
        <v>31</v>
      </c>
      <c r="C2325" s="6" t="str">
        <f>VLOOKUP(Tabella1[[#This Row],[COD. OPERATORE]],Tabella3[],2,FALSE)</f>
        <v>MARISTELLA</v>
      </c>
      <c r="D2325" t="s">
        <v>56</v>
      </c>
      <c r="E2325" t="s">
        <v>478</v>
      </c>
      <c r="F2325" t="s">
        <v>64</v>
      </c>
      <c r="G2325" s="6" t="str">
        <f>VLOOKUP(Tabella1[[#This Row],[COD. MACCHINA]],Tabella35[],2,FALSE)</f>
        <v>MANUALE</v>
      </c>
      <c r="H2325">
        <v>4800</v>
      </c>
      <c r="I2325">
        <v>6355</v>
      </c>
      <c r="J2325" s="6">
        <f>Tabella1[[#This Row],[ASS. FINALI]]-Tabella1[[#This Row],[ASS.INIZIALI]]</f>
        <v>1555</v>
      </c>
      <c r="K2325" t="s">
        <v>58</v>
      </c>
      <c r="L2325">
        <v>36</v>
      </c>
      <c r="M2325" s="6">
        <f>ROUNDDOWN(IF(Tabella1[[#This Row],[DOPPIO OPERATORE '[SI/NO']]]="SI",Tabella1[[#This Row],[DIFFERENZA]]/2,Tabella1[[#This Row],[DIFFERENZA]]),0)</f>
        <v>777</v>
      </c>
      <c r="O2325" s="6">
        <f>Tabella1[[#This Row],[DIFFERENZA EFFETTIVA SE DOPPIO OPERATORE]]-Tabella1[[#This Row],[SCARTI]]</f>
        <v>777</v>
      </c>
      <c r="P2325" s="4">
        <v>0.33333333333333331</v>
      </c>
      <c r="Q2325" s="4">
        <v>0.47916666666666669</v>
      </c>
      <c r="R2325" s="5">
        <f>Tabella1[[#This Row],[ORA FINE MATTINA]]-Tabella1[[#This Row],[ORA INIZIO MATTINA]]</f>
        <v>0.14583333333333337</v>
      </c>
      <c r="S2325" s="4"/>
      <c r="T2325" s="4"/>
      <c r="U2325" s="5">
        <f>Tabella1[[#This Row],[ORA FINE POMERIGGIO]]-Tabella1[[#This Row],[ORA INIZIO POMERIGGIO]]</f>
        <v>0</v>
      </c>
      <c r="V2325" s="5">
        <f>Tabella1[[#This Row],[TOT. TEMPO POMERIGGIO]]+Tabella1[[#This Row],[TOT. TEMPO MATTINA]]</f>
        <v>0.14583333333333337</v>
      </c>
      <c r="W2325" s="7">
        <f>((HOUR(Tabella1[[#This Row],[TOT. ORE]])*60)+MINUTE(Tabella1[[#This Row],[TOT. ORE]]))</f>
        <v>210</v>
      </c>
      <c r="Y2325" s="6">
        <f>Tabella1[[#This Row],[TOT. MINUTI]]-Tabella1[[#This Row],[FERMO MACCHINA]]</f>
        <v>210</v>
      </c>
      <c r="Z2325" s="6">
        <f>ROUNDDOWN(Tabella1[[#This Row],[DIFFERENZA EFFETTIVA - SCARTI]]/Tabella1[[#This Row],[TEMPO EFFETTIVO]]*60,0)</f>
        <v>222</v>
      </c>
    </row>
    <row r="2326" spans="1:27" x14ac:dyDescent="0.25">
      <c r="A2326" s="1">
        <v>44897</v>
      </c>
      <c r="B2326">
        <v>31</v>
      </c>
      <c r="C2326" s="6" t="str">
        <f>VLOOKUP(Tabella1[[#This Row],[COD. OPERATORE]],Tabella3[],2,FALSE)</f>
        <v>MARISTELLA</v>
      </c>
      <c r="D2326" t="s">
        <v>56</v>
      </c>
      <c r="E2326" t="s">
        <v>478</v>
      </c>
      <c r="F2326" t="s">
        <v>64</v>
      </c>
      <c r="G2326" s="6" t="str">
        <f>VLOOKUP(Tabella1[[#This Row],[COD. MACCHINA]],Tabella35[],2,FALSE)</f>
        <v>MANUALE</v>
      </c>
      <c r="H2326">
        <v>0</v>
      </c>
      <c r="I2326">
        <v>890</v>
      </c>
      <c r="J2326" s="6">
        <f>Tabella1[[#This Row],[ASS. FINALI]]-Tabella1[[#This Row],[ASS.INIZIALI]]</f>
        <v>890</v>
      </c>
      <c r="K2326" t="s">
        <v>58</v>
      </c>
      <c r="L2326">
        <v>36</v>
      </c>
      <c r="M2326" s="6">
        <f>ROUNDDOWN(IF(Tabella1[[#This Row],[DOPPIO OPERATORE '[SI/NO']]]="SI",Tabella1[[#This Row],[DIFFERENZA]]/2,Tabella1[[#This Row],[DIFFERENZA]]),0)</f>
        <v>445</v>
      </c>
      <c r="O2326" s="6">
        <f>Tabella1[[#This Row],[DIFFERENZA EFFETTIVA SE DOPPIO OPERATORE]]-Tabella1[[#This Row],[SCARTI]]</f>
        <v>445</v>
      </c>
      <c r="P2326" s="4">
        <v>0.47916666666666669</v>
      </c>
      <c r="Q2326" s="4">
        <v>0.5</v>
      </c>
      <c r="R2326" s="5">
        <f>Tabella1[[#This Row],[ORA FINE MATTINA]]-Tabella1[[#This Row],[ORA INIZIO MATTINA]]</f>
        <v>2.0833333333333315E-2</v>
      </c>
      <c r="S2326" s="4">
        <v>0.5625</v>
      </c>
      <c r="T2326" s="4">
        <v>0.72916666666666663</v>
      </c>
      <c r="U2326" s="5">
        <f>Tabella1[[#This Row],[ORA FINE POMERIGGIO]]-Tabella1[[#This Row],[ORA INIZIO POMERIGGIO]]</f>
        <v>0.16666666666666663</v>
      </c>
      <c r="V2326" s="5">
        <f>Tabella1[[#This Row],[TOT. TEMPO POMERIGGIO]]+Tabella1[[#This Row],[TOT. TEMPO MATTINA]]</f>
        <v>0.18749999999999994</v>
      </c>
      <c r="W2326" s="7">
        <f>((HOUR(Tabella1[[#This Row],[TOT. ORE]])*60)+MINUTE(Tabella1[[#This Row],[TOT. ORE]]))</f>
        <v>270</v>
      </c>
      <c r="Y2326" s="6">
        <f>Tabella1[[#This Row],[TOT. MINUTI]]-Tabella1[[#This Row],[FERMO MACCHINA]]</f>
        <v>270</v>
      </c>
      <c r="Z2326" s="6">
        <f>ROUNDDOWN(Tabella1[[#This Row],[DIFFERENZA EFFETTIVA - SCARTI]]/Tabella1[[#This Row],[TEMPO EFFETTIVO]]*60,0)</f>
        <v>98</v>
      </c>
    </row>
    <row r="2327" spans="1:27" x14ac:dyDescent="0.25">
      <c r="A2327" s="1">
        <v>44900</v>
      </c>
      <c r="B2327">
        <v>31</v>
      </c>
      <c r="C2327" s="6" t="str">
        <f>VLOOKUP(Tabella1[[#This Row],[COD. OPERATORE]],Tabella3[],2,FALSE)</f>
        <v>MARISTELLA</v>
      </c>
      <c r="D2327" t="s">
        <v>56</v>
      </c>
      <c r="E2327" t="s">
        <v>634</v>
      </c>
      <c r="F2327" t="s">
        <v>64</v>
      </c>
      <c r="G2327" s="6" t="str">
        <f>VLOOKUP(Tabella1[[#This Row],[COD. MACCHINA]],Tabella35[],2,FALSE)</f>
        <v>MANUALE</v>
      </c>
      <c r="H2327">
        <v>890</v>
      </c>
      <c r="I2327">
        <v>1200</v>
      </c>
      <c r="J2327" s="6">
        <f>Tabella1[[#This Row],[ASS. FINALI]]-Tabella1[[#This Row],[ASS.INIZIALI]]</f>
        <v>310</v>
      </c>
      <c r="K2327" t="s">
        <v>58</v>
      </c>
      <c r="L2327">
        <v>36</v>
      </c>
      <c r="M2327" s="6">
        <f>ROUNDDOWN(IF(Tabella1[[#This Row],[DOPPIO OPERATORE '[SI/NO']]]="SI",Tabella1[[#This Row],[DIFFERENZA]]/2,Tabella1[[#This Row],[DIFFERENZA]]),0)</f>
        <v>155</v>
      </c>
      <c r="O2327" s="6">
        <f>Tabella1[[#This Row],[DIFFERENZA EFFETTIVA SE DOPPIO OPERATORE]]-Tabella1[[#This Row],[SCARTI]]</f>
        <v>155</v>
      </c>
      <c r="P2327" s="4">
        <v>0.33333333333333331</v>
      </c>
      <c r="Q2327" s="4">
        <v>0.38194444444444442</v>
      </c>
      <c r="R2327" s="5">
        <f>Tabella1[[#This Row],[ORA FINE MATTINA]]-Tabella1[[#This Row],[ORA INIZIO MATTINA]]</f>
        <v>4.8611111111111105E-2</v>
      </c>
      <c r="S2327" s="4"/>
      <c r="T2327" s="4"/>
      <c r="U2327" s="5">
        <f>Tabella1[[#This Row],[ORA FINE POMERIGGIO]]-Tabella1[[#This Row],[ORA INIZIO POMERIGGIO]]</f>
        <v>0</v>
      </c>
      <c r="V2327" s="5">
        <f>Tabella1[[#This Row],[TOT. TEMPO POMERIGGIO]]+Tabella1[[#This Row],[TOT. TEMPO MATTINA]]</f>
        <v>4.8611111111111105E-2</v>
      </c>
      <c r="W2327" s="7">
        <f>((HOUR(Tabella1[[#This Row],[TOT. ORE]])*60)+MINUTE(Tabella1[[#This Row],[TOT. ORE]]))</f>
        <v>70</v>
      </c>
      <c r="Y2327" s="6">
        <f>Tabella1[[#This Row],[TOT. MINUTI]]-Tabella1[[#This Row],[FERMO MACCHINA]]</f>
        <v>70</v>
      </c>
      <c r="Z2327" s="6">
        <f>ROUNDDOWN(Tabella1[[#This Row],[DIFFERENZA EFFETTIVA - SCARTI]]/Tabella1[[#This Row],[TEMPO EFFETTIVO]]*60,0)</f>
        <v>132</v>
      </c>
      <c r="AA2327" t="s">
        <v>450</v>
      </c>
    </row>
    <row r="2328" spans="1:27" x14ac:dyDescent="0.25">
      <c r="A2328" s="1">
        <v>44900</v>
      </c>
      <c r="B2328">
        <v>31</v>
      </c>
      <c r="C2328" s="6" t="str">
        <f>VLOOKUP(Tabella1[[#This Row],[COD. OPERATORE]],Tabella3[],2,FALSE)</f>
        <v>MARISTELLA</v>
      </c>
      <c r="D2328" t="s">
        <v>56</v>
      </c>
      <c r="E2328" t="s">
        <v>635</v>
      </c>
      <c r="F2328" t="s">
        <v>64</v>
      </c>
      <c r="G2328" s="6" t="str">
        <f>VLOOKUP(Tabella1[[#This Row],[COD. MACCHINA]],Tabella35[],2,FALSE)</f>
        <v>MANUALE</v>
      </c>
      <c r="H2328">
        <v>0</v>
      </c>
      <c r="I2328">
        <v>1690</v>
      </c>
      <c r="J2328" s="6">
        <f>Tabella1[[#This Row],[ASS. FINALI]]-Tabella1[[#This Row],[ASS.INIZIALI]]</f>
        <v>1690</v>
      </c>
      <c r="K2328" t="s">
        <v>58</v>
      </c>
      <c r="L2328">
        <v>36</v>
      </c>
      <c r="M2328" s="6">
        <f>ROUNDDOWN(IF(Tabella1[[#This Row],[DOPPIO OPERATORE '[SI/NO']]]="SI",Tabella1[[#This Row],[DIFFERENZA]]/2,Tabella1[[#This Row],[DIFFERENZA]]),0)</f>
        <v>845</v>
      </c>
      <c r="O2328" s="6">
        <f>Tabella1[[#This Row],[DIFFERENZA EFFETTIVA SE DOPPIO OPERATORE]]-Tabella1[[#This Row],[SCARTI]]</f>
        <v>845</v>
      </c>
      <c r="P2328" s="4">
        <v>0.38194444444444442</v>
      </c>
      <c r="Q2328" s="4">
        <v>0.5</v>
      </c>
      <c r="R2328" s="5">
        <f>Tabella1[[#This Row],[ORA FINE MATTINA]]-Tabella1[[#This Row],[ORA INIZIO MATTINA]]</f>
        <v>0.11805555555555558</v>
      </c>
      <c r="S2328" s="4">
        <v>0.5625</v>
      </c>
      <c r="T2328" s="4">
        <v>0.72916666666666663</v>
      </c>
      <c r="U2328" s="5">
        <f>Tabella1[[#This Row],[ORA FINE POMERIGGIO]]-Tabella1[[#This Row],[ORA INIZIO POMERIGGIO]]</f>
        <v>0.16666666666666663</v>
      </c>
      <c r="V2328" s="5">
        <f>Tabella1[[#This Row],[TOT. TEMPO POMERIGGIO]]+Tabella1[[#This Row],[TOT. TEMPO MATTINA]]</f>
        <v>0.28472222222222221</v>
      </c>
      <c r="W2328" s="7">
        <f>((HOUR(Tabella1[[#This Row],[TOT. ORE]])*60)+MINUTE(Tabella1[[#This Row],[TOT. ORE]]))</f>
        <v>410</v>
      </c>
      <c r="Y2328" s="6">
        <f>Tabella1[[#This Row],[TOT. MINUTI]]-Tabella1[[#This Row],[FERMO MACCHINA]]</f>
        <v>410</v>
      </c>
      <c r="Z2328" s="6">
        <f>ROUNDDOWN(Tabella1[[#This Row],[DIFFERENZA EFFETTIVA - SCARTI]]/Tabella1[[#This Row],[TEMPO EFFETTIVO]]*60,0)</f>
        <v>123</v>
      </c>
      <c r="AA2328" t="s">
        <v>450</v>
      </c>
    </row>
    <row r="2329" spans="1:27" x14ac:dyDescent="0.25">
      <c r="A2329" s="1">
        <v>44896</v>
      </c>
      <c r="B2329">
        <v>32</v>
      </c>
      <c r="C2329" s="6" t="str">
        <f>VLOOKUP(Tabella1[[#This Row],[COD. OPERATORE]],Tabella3[],2,FALSE)</f>
        <v>ALESSANDRA</v>
      </c>
      <c r="D2329" t="s">
        <v>56</v>
      </c>
      <c r="E2329" t="s">
        <v>621</v>
      </c>
      <c r="F2329" t="s">
        <v>64</v>
      </c>
      <c r="G2329" s="6" t="str">
        <f>VLOOKUP(Tabella1[[#This Row],[COD. MACCHINA]],Tabella35[],2,FALSE)</f>
        <v>MANUALE</v>
      </c>
      <c r="H2329">
        <v>275</v>
      </c>
      <c r="I2329">
        <v>327</v>
      </c>
      <c r="J2329" s="6">
        <f>Tabella1[[#This Row],[ASS. FINALI]]-Tabella1[[#This Row],[ASS.INIZIALI]]</f>
        <v>52</v>
      </c>
      <c r="K2329" t="s">
        <v>20</v>
      </c>
      <c r="M2329" s="6">
        <f>ROUNDDOWN(IF(Tabella1[[#This Row],[DOPPIO OPERATORE '[SI/NO']]]="SI",Tabella1[[#This Row],[DIFFERENZA]]/2,Tabella1[[#This Row],[DIFFERENZA]]),0)</f>
        <v>52</v>
      </c>
      <c r="O2329" s="6">
        <f>Tabella1[[#This Row],[DIFFERENZA EFFETTIVA SE DOPPIO OPERATORE]]-Tabella1[[#This Row],[SCARTI]]</f>
        <v>52</v>
      </c>
      <c r="P2329" s="4">
        <v>0.33333333333333331</v>
      </c>
      <c r="Q2329" s="4">
        <v>0.38194444444444442</v>
      </c>
      <c r="R2329" s="5">
        <f>Tabella1[[#This Row],[ORA FINE MATTINA]]-Tabella1[[#This Row],[ORA INIZIO MATTINA]]</f>
        <v>4.8611111111111105E-2</v>
      </c>
      <c r="S2329" s="4"/>
      <c r="T2329" s="4"/>
      <c r="U2329" s="5">
        <f>Tabella1[[#This Row],[ORA FINE POMERIGGIO]]-Tabella1[[#This Row],[ORA INIZIO POMERIGGIO]]</f>
        <v>0</v>
      </c>
      <c r="V2329" s="5">
        <f>Tabella1[[#This Row],[TOT. TEMPO POMERIGGIO]]+Tabella1[[#This Row],[TOT. TEMPO MATTINA]]</f>
        <v>4.8611111111111105E-2</v>
      </c>
      <c r="W2329" s="7">
        <f>((HOUR(Tabella1[[#This Row],[TOT. ORE]])*60)+MINUTE(Tabella1[[#This Row],[TOT. ORE]]))</f>
        <v>70</v>
      </c>
      <c r="Y2329" s="6">
        <f>Tabella1[[#This Row],[TOT. MINUTI]]-Tabella1[[#This Row],[FERMO MACCHINA]]</f>
        <v>70</v>
      </c>
      <c r="Z2329" s="6">
        <f>ROUNDDOWN(Tabella1[[#This Row],[DIFFERENZA EFFETTIVA - SCARTI]]/Tabella1[[#This Row],[TEMPO EFFETTIVO]]*60,0)</f>
        <v>44</v>
      </c>
    </row>
    <row r="2330" spans="1:27" x14ac:dyDescent="0.25">
      <c r="A2330" s="1">
        <v>44896</v>
      </c>
      <c r="B2330">
        <v>32</v>
      </c>
      <c r="C2330" s="6" t="str">
        <f>VLOOKUP(Tabella1[[#This Row],[COD. OPERATORE]],Tabella3[],2,FALSE)</f>
        <v>ALESSANDRA</v>
      </c>
      <c r="D2330" t="s">
        <v>56</v>
      </c>
      <c r="E2330" t="s">
        <v>634</v>
      </c>
      <c r="F2330" t="s">
        <v>64</v>
      </c>
      <c r="G2330" s="6" t="str">
        <f>VLOOKUP(Tabella1[[#This Row],[COD. MACCHINA]],Tabella35[],2,FALSE)</f>
        <v>MANUALE</v>
      </c>
      <c r="H2330">
        <v>0</v>
      </c>
      <c r="I2330">
        <v>150</v>
      </c>
      <c r="J2330" s="6">
        <f>Tabella1[[#This Row],[ASS. FINALI]]-Tabella1[[#This Row],[ASS.INIZIALI]]</f>
        <v>150</v>
      </c>
      <c r="K2330" t="s">
        <v>20</v>
      </c>
      <c r="M2330" s="6">
        <f>ROUNDDOWN(IF(Tabella1[[#This Row],[DOPPIO OPERATORE '[SI/NO']]]="SI",Tabella1[[#This Row],[DIFFERENZA]]/2,Tabella1[[#This Row],[DIFFERENZA]]),0)</f>
        <v>150</v>
      </c>
      <c r="O2330" s="6">
        <f>Tabella1[[#This Row],[DIFFERENZA EFFETTIVA SE DOPPIO OPERATORE]]-Tabella1[[#This Row],[SCARTI]]</f>
        <v>150</v>
      </c>
      <c r="P2330" s="4">
        <v>0.38194444444444442</v>
      </c>
      <c r="Q2330" s="4">
        <v>0.43055555555555558</v>
      </c>
      <c r="R2330" s="5">
        <f>Tabella1[[#This Row],[ORA FINE MATTINA]]-Tabella1[[#This Row],[ORA INIZIO MATTINA]]</f>
        <v>4.861111111111116E-2</v>
      </c>
      <c r="S2330" s="4"/>
      <c r="T2330" s="4"/>
      <c r="U2330" s="5">
        <f>Tabella1[[#This Row],[ORA FINE POMERIGGIO]]-Tabella1[[#This Row],[ORA INIZIO POMERIGGIO]]</f>
        <v>0</v>
      </c>
      <c r="V2330" s="5">
        <f>Tabella1[[#This Row],[TOT. TEMPO POMERIGGIO]]+Tabella1[[#This Row],[TOT. TEMPO MATTINA]]</f>
        <v>4.861111111111116E-2</v>
      </c>
      <c r="W2330" s="7">
        <f>((HOUR(Tabella1[[#This Row],[TOT. ORE]])*60)+MINUTE(Tabella1[[#This Row],[TOT. ORE]]))</f>
        <v>70</v>
      </c>
      <c r="Y2330" s="6">
        <f>Tabella1[[#This Row],[TOT. MINUTI]]-Tabella1[[#This Row],[FERMO MACCHINA]]</f>
        <v>70</v>
      </c>
      <c r="Z2330" s="6">
        <f>ROUNDDOWN(Tabella1[[#This Row],[DIFFERENZA EFFETTIVA - SCARTI]]/Tabella1[[#This Row],[TEMPO EFFETTIVO]]*60,0)</f>
        <v>128</v>
      </c>
    </row>
    <row r="2331" spans="1:27" x14ac:dyDescent="0.25">
      <c r="A2331" s="1">
        <v>44896</v>
      </c>
      <c r="B2331">
        <v>32</v>
      </c>
      <c r="C2331" s="6" t="str">
        <f>VLOOKUP(Tabella1[[#This Row],[COD. OPERATORE]],Tabella3[],2,FALSE)</f>
        <v>ALESSANDRA</v>
      </c>
      <c r="D2331" t="s">
        <v>534</v>
      </c>
      <c r="E2331" t="s">
        <v>636</v>
      </c>
      <c r="F2331">
        <v>17</v>
      </c>
      <c r="G2331" s="6" t="str">
        <f>VLOOKUP(Tabella1[[#This Row],[COD. MACCHINA]],Tabella35[],2,FALSE)</f>
        <v>PRESSA RUOTE D.50</v>
      </c>
      <c r="H2331">
        <v>0</v>
      </c>
      <c r="I2331">
        <v>550</v>
      </c>
      <c r="J2331" s="6">
        <f>Tabella1[[#This Row],[ASS. FINALI]]-Tabella1[[#This Row],[ASS.INIZIALI]]</f>
        <v>550</v>
      </c>
      <c r="K2331" t="s">
        <v>20</v>
      </c>
      <c r="M2331" s="6">
        <f>ROUNDDOWN(IF(Tabella1[[#This Row],[DOPPIO OPERATORE '[SI/NO']]]="SI",Tabella1[[#This Row],[DIFFERENZA]]/2,Tabella1[[#This Row],[DIFFERENZA]]),0)</f>
        <v>550</v>
      </c>
      <c r="O2331" s="6">
        <f>Tabella1[[#This Row],[DIFFERENZA EFFETTIVA SE DOPPIO OPERATORE]]-Tabella1[[#This Row],[SCARTI]]</f>
        <v>550</v>
      </c>
      <c r="P2331" s="4">
        <v>0.43055555555555558</v>
      </c>
      <c r="Q2331" s="4">
        <v>0.5</v>
      </c>
      <c r="R2331" s="5">
        <f>Tabella1[[#This Row],[ORA FINE MATTINA]]-Tabella1[[#This Row],[ORA INIZIO MATTINA]]</f>
        <v>6.944444444444442E-2</v>
      </c>
      <c r="S2331" s="4">
        <v>0.5625</v>
      </c>
      <c r="T2331" s="4">
        <v>0.625</v>
      </c>
      <c r="U2331" s="5">
        <f>Tabella1[[#This Row],[ORA FINE POMERIGGIO]]-Tabella1[[#This Row],[ORA INIZIO POMERIGGIO]]</f>
        <v>6.25E-2</v>
      </c>
      <c r="V2331" s="5">
        <f>Tabella1[[#This Row],[TOT. TEMPO POMERIGGIO]]+Tabella1[[#This Row],[TOT. TEMPO MATTINA]]</f>
        <v>0.13194444444444442</v>
      </c>
      <c r="W2331" s="7">
        <f>((HOUR(Tabella1[[#This Row],[TOT. ORE]])*60)+MINUTE(Tabella1[[#This Row],[TOT. ORE]]))</f>
        <v>190</v>
      </c>
      <c r="Y2331" s="6">
        <f>Tabella1[[#This Row],[TOT. MINUTI]]-Tabella1[[#This Row],[FERMO MACCHINA]]</f>
        <v>190</v>
      </c>
      <c r="Z2331" s="6">
        <f>ROUNDDOWN(Tabella1[[#This Row],[DIFFERENZA EFFETTIVA - SCARTI]]/Tabella1[[#This Row],[TEMPO EFFETTIVO]]*60,0)</f>
        <v>173</v>
      </c>
    </row>
    <row r="2332" spans="1:27" x14ac:dyDescent="0.25">
      <c r="A2332" s="1">
        <v>44896</v>
      </c>
      <c r="B2332">
        <v>32</v>
      </c>
      <c r="C2332" s="6" t="str">
        <f>VLOOKUP(Tabella1[[#This Row],[COD. OPERATORE]],Tabella3[],2,FALSE)</f>
        <v>ALESSANDRA</v>
      </c>
      <c r="D2332" t="s">
        <v>56</v>
      </c>
      <c r="E2332" t="s">
        <v>634</v>
      </c>
      <c r="F2332" t="s">
        <v>64</v>
      </c>
      <c r="G2332" s="6" t="str">
        <f>VLOOKUP(Tabella1[[#This Row],[COD. MACCHINA]],Tabella35[],2,FALSE)</f>
        <v>MANUALE</v>
      </c>
      <c r="H2332">
        <v>508</v>
      </c>
      <c r="I2332">
        <v>760</v>
      </c>
      <c r="J2332" s="6">
        <f>Tabella1[[#This Row],[ASS. FINALI]]-Tabella1[[#This Row],[ASS.INIZIALI]]</f>
        <v>252</v>
      </c>
      <c r="K2332" t="s">
        <v>20</v>
      </c>
      <c r="M2332" s="6">
        <f>ROUNDDOWN(IF(Tabella1[[#This Row],[DOPPIO OPERATORE '[SI/NO']]]="SI",Tabella1[[#This Row],[DIFFERENZA]]/2,Tabella1[[#This Row],[DIFFERENZA]]),0)</f>
        <v>252</v>
      </c>
      <c r="O2332" s="6">
        <f>Tabella1[[#This Row],[DIFFERENZA EFFETTIVA SE DOPPIO OPERATORE]]-Tabella1[[#This Row],[SCARTI]]</f>
        <v>252</v>
      </c>
      <c r="P2332" s="4">
        <v>0.625</v>
      </c>
      <c r="Q2332" s="4">
        <v>0.66319444444444442</v>
      </c>
      <c r="R2332" s="5">
        <f>Tabella1[[#This Row],[ORA FINE MATTINA]]-Tabella1[[#This Row],[ORA INIZIO MATTINA]]</f>
        <v>3.819444444444442E-2</v>
      </c>
      <c r="S2332" s="4"/>
      <c r="T2332" s="4"/>
      <c r="U2332" s="5">
        <f>Tabella1[[#This Row],[ORA FINE POMERIGGIO]]-Tabella1[[#This Row],[ORA INIZIO POMERIGGIO]]</f>
        <v>0</v>
      </c>
      <c r="V2332" s="5">
        <f>Tabella1[[#This Row],[TOT. TEMPO POMERIGGIO]]+Tabella1[[#This Row],[TOT. TEMPO MATTINA]]</f>
        <v>3.819444444444442E-2</v>
      </c>
      <c r="W2332" s="7">
        <f>((HOUR(Tabella1[[#This Row],[TOT. ORE]])*60)+MINUTE(Tabella1[[#This Row],[TOT. ORE]]))</f>
        <v>55</v>
      </c>
      <c r="Y2332" s="6">
        <f>Tabella1[[#This Row],[TOT. MINUTI]]-Tabella1[[#This Row],[FERMO MACCHINA]]</f>
        <v>55</v>
      </c>
      <c r="Z2332" s="6">
        <f>ROUNDDOWN(Tabella1[[#This Row],[DIFFERENZA EFFETTIVA - SCARTI]]/Tabella1[[#This Row],[TEMPO EFFETTIVO]]*60,0)</f>
        <v>274</v>
      </c>
    </row>
    <row r="2333" spans="1:27" x14ac:dyDescent="0.25">
      <c r="A2333" s="1">
        <v>44896</v>
      </c>
      <c r="B2333">
        <v>32</v>
      </c>
      <c r="C2333" s="6" t="str">
        <f>VLOOKUP(Tabella1[[#This Row],[COD. OPERATORE]],Tabella3[],2,FALSE)</f>
        <v>ALESSANDRA</v>
      </c>
      <c r="D2333" t="s">
        <v>534</v>
      </c>
      <c r="E2333" t="s">
        <v>636</v>
      </c>
      <c r="F2333">
        <v>17</v>
      </c>
      <c r="G2333" s="6" t="str">
        <f>VLOOKUP(Tabella1[[#This Row],[COD. MACCHINA]],Tabella35[],2,FALSE)</f>
        <v>PRESSA RUOTE D.50</v>
      </c>
      <c r="H2333">
        <v>560</v>
      </c>
      <c r="I2333">
        <v>900</v>
      </c>
      <c r="J2333" s="6">
        <f>Tabella1[[#This Row],[ASS. FINALI]]-Tabella1[[#This Row],[ASS.INIZIALI]]</f>
        <v>340</v>
      </c>
      <c r="K2333" t="s">
        <v>20</v>
      </c>
      <c r="M2333" s="6">
        <f>ROUNDDOWN(IF(Tabella1[[#This Row],[DOPPIO OPERATORE '[SI/NO']]]="SI",Tabella1[[#This Row],[DIFFERENZA]]/2,Tabella1[[#This Row],[DIFFERENZA]]),0)</f>
        <v>340</v>
      </c>
      <c r="O2333" s="6">
        <f>Tabella1[[#This Row],[DIFFERENZA EFFETTIVA SE DOPPIO OPERATORE]]-Tabella1[[#This Row],[SCARTI]]</f>
        <v>340</v>
      </c>
      <c r="P2333" s="4">
        <v>0.66319444444444442</v>
      </c>
      <c r="Q2333" s="4">
        <v>0.72916666666666663</v>
      </c>
      <c r="R2333" s="5">
        <f>Tabella1[[#This Row],[ORA FINE MATTINA]]-Tabella1[[#This Row],[ORA INIZIO MATTINA]]</f>
        <v>6.597222222222221E-2</v>
      </c>
      <c r="S2333" s="4"/>
      <c r="T2333" s="4"/>
      <c r="U2333" s="5">
        <f>Tabella1[[#This Row],[ORA FINE POMERIGGIO]]-Tabella1[[#This Row],[ORA INIZIO POMERIGGIO]]</f>
        <v>0</v>
      </c>
      <c r="V2333" s="5">
        <f>Tabella1[[#This Row],[TOT. TEMPO POMERIGGIO]]+Tabella1[[#This Row],[TOT. TEMPO MATTINA]]</f>
        <v>6.597222222222221E-2</v>
      </c>
      <c r="W2333" s="7">
        <f>((HOUR(Tabella1[[#This Row],[TOT. ORE]])*60)+MINUTE(Tabella1[[#This Row],[TOT. ORE]]))</f>
        <v>95</v>
      </c>
      <c r="Y2333" s="6">
        <f>Tabella1[[#This Row],[TOT. MINUTI]]-Tabella1[[#This Row],[FERMO MACCHINA]]</f>
        <v>95</v>
      </c>
      <c r="Z2333" s="6">
        <f>ROUNDDOWN(Tabella1[[#This Row],[DIFFERENZA EFFETTIVA - SCARTI]]/Tabella1[[#This Row],[TEMPO EFFETTIVO]]*60,0)</f>
        <v>214</v>
      </c>
    </row>
    <row r="2334" spans="1:27" x14ac:dyDescent="0.25">
      <c r="A2334" s="1">
        <v>44899</v>
      </c>
      <c r="B2334">
        <v>32</v>
      </c>
      <c r="C2334" s="6" t="str">
        <f>VLOOKUP(Tabella1[[#This Row],[COD. OPERATORE]],Tabella3[],2,FALSE)</f>
        <v>ALESSANDRA</v>
      </c>
      <c r="D2334" t="s">
        <v>534</v>
      </c>
      <c r="E2334" t="s">
        <v>636</v>
      </c>
      <c r="F2334">
        <v>17</v>
      </c>
      <c r="G2334" s="6" t="str">
        <f>VLOOKUP(Tabella1[[#This Row],[COD. MACCHINA]],Tabella35[],2,FALSE)</f>
        <v>PRESSA RUOTE D.50</v>
      </c>
      <c r="H2334">
        <v>900</v>
      </c>
      <c r="I2334">
        <v>2763</v>
      </c>
      <c r="J2334" s="6">
        <f>Tabella1[[#This Row],[ASS. FINALI]]-Tabella1[[#This Row],[ASS.INIZIALI]]</f>
        <v>1863</v>
      </c>
      <c r="K2334" t="s">
        <v>20</v>
      </c>
      <c r="M2334" s="6">
        <f>ROUNDDOWN(IF(Tabella1[[#This Row],[DOPPIO OPERATORE '[SI/NO']]]="SI",Tabella1[[#This Row],[DIFFERENZA]]/2,Tabella1[[#This Row],[DIFFERENZA]]),0)</f>
        <v>1863</v>
      </c>
      <c r="O2334" s="6">
        <f>Tabella1[[#This Row],[DIFFERENZA EFFETTIVA SE DOPPIO OPERATORE]]-Tabella1[[#This Row],[SCARTI]]</f>
        <v>1863</v>
      </c>
      <c r="P2334" s="4">
        <v>0.33333333333333331</v>
      </c>
      <c r="Q2334" s="4">
        <v>0.5</v>
      </c>
      <c r="R2334" s="5">
        <f>Tabella1[[#This Row],[ORA FINE MATTINA]]-Tabella1[[#This Row],[ORA INIZIO MATTINA]]</f>
        <v>0.16666666666666669</v>
      </c>
      <c r="S2334" s="4">
        <v>0.5625</v>
      </c>
      <c r="T2334" s="4">
        <v>0.72916666666666663</v>
      </c>
      <c r="U2334" s="5">
        <f>Tabella1[[#This Row],[ORA FINE POMERIGGIO]]-Tabella1[[#This Row],[ORA INIZIO POMERIGGIO]]</f>
        <v>0.16666666666666663</v>
      </c>
      <c r="V2334" s="5">
        <f>Tabella1[[#This Row],[TOT. TEMPO POMERIGGIO]]+Tabella1[[#This Row],[TOT. TEMPO MATTINA]]</f>
        <v>0.33333333333333331</v>
      </c>
      <c r="W2334" s="7">
        <f>((HOUR(Tabella1[[#This Row],[TOT. ORE]])*60)+MINUTE(Tabella1[[#This Row],[TOT. ORE]]))</f>
        <v>480</v>
      </c>
      <c r="Y2334" s="6">
        <f>Tabella1[[#This Row],[TOT. MINUTI]]-Tabella1[[#This Row],[FERMO MACCHINA]]</f>
        <v>480</v>
      </c>
      <c r="Z2334" s="6">
        <f>ROUNDDOWN(Tabella1[[#This Row],[DIFFERENZA EFFETTIVA - SCARTI]]/Tabella1[[#This Row],[TEMPO EFFETTIVO]]*60,0)</f>
        <v>232</v>
      </c>
    </row>
    <row r="2335" spans="1:27" x14ac:dyDescent="0.25">
      <c r="A2335" s="1">
        <v>44900</v>
      </c>
      <c r="B2335">
        <v>32</v>
      </c>
      <c r="C2335" s="6" t="str">
        <f>VLOOKUP(Tabella1[[#This Row],[COD. OPERATORE]],Tabella3[],2,FALSE)</f>
        <v>ALESSANDRA</v>
      </c>
      <c r="D2335" t="s">
        <v>534</v>
      </c>
      <c r="E2335" t="s">
        <v>636</v>
      </c>
      <c r="F2335">
        <v>17</v>
      </c>
      <c r="G2335" s="6" t="str">
        <f>VLOOKUP(Tabella1[[#This Row],[COD. MACCHINA]],Tabella35[],2,FALSE)</f>
        <v>PRESSA RUOTE D.50</v>
      </c>
      <c r="H2335">
        <v>2763</v>
      </c>
      <c r="I2335">
        <v>3000</v>
      </c>
      <c r="J2335" s="6">
        <f>Tabella1[[#This Row],[ASS. FINALI]]-Tabella1[[#This Row],[ASS.INIZIALI]]</f>
        <v>237</v>
      </c>
      <c r="K2335" t="s">
        <v>20</v>
      </c>
      <c r="M2335" s="6">
        <f>ROUNDDOWN(IF(Tabella1[[#This Row],[DOPPIO OPERATORE '[SI/NO']]]="SI",Tabella1[[#This Row],[DIFFERENZA]]/2,Tabella1[[#This Row],[DIFFERENZA]]),0)</f>
        <v>237</v>
      </c>
      <c r="O2335" s="6">
        <f>Tabella1[[#This Row],[DIFFERENZA EFFETTIVA SE DOPPIO OPERATORE]]-Tabella1[[#This Row],[SCARTI]]</f>
        <v>237</v>
      </c>
      <c r="P2335" s="4">
        <v>0.33333333333333331</v>
      </c>
      <c r="Q2335" s="4">
        <v>0.36249999999999999</v>
      </c>
      <c r="R2335" s="5">
        <f>Tabella1[[#This Row],[ORA FINE MATTINA]]-Tabella1[[#This Row],[ORA INIZIO MATTINA]]</f>
        <v>2.9166666666666674E-2</v>
      </c>
      <c r="S2335" s="4"/>
      <c r="T2335" s="4"/>
      <c r="U2335" s="5">
        <f>Tabella1[[#This Row],[ORA FINE POMERIGGIO]]-Tabella1[[#This Row],[ORA INIZIO POMERIGGIO]]</f>
        <v>0</v>
      </c>
      <c r="V2335" s="5">
        <f>Tabella1[[#This Row],[TOT. TEMPO POMERIGGIO]]+Tabella1[[#This Row],[TOT. TEMPO MATTINA]]</f>
        <v>2.9166666666666674E-2</v>
      </c>
      <c r="W2335" s="7">
        <f>((HOUR(Tabella1[[#This Row],[TOT. ORE]])*60)+MINUTE(Tabella1[[#This Row],[TOT. ORE]]))</f>
        <v>42</v>
      </c>
      <c r="Y2335" s="6">
        <f>Tabella1[[#This Row],[TOT. MINUTI]]-Tabella1[[#This Row],[FERMO MACCHINA]]</f>
        <v>42</v>
      </c>
      <c r="Z2335" s="6">
        <f>ROUNDDOWN(Tabella1[[#This Row],[DIFFERENZA EFFETTIVA - SCARTI]]/Tabella1[[#This Row],[TEMPO EFFETTIVO]]*60,0)</f>
        <v>338</v>
      </c>
    </row>
    <row r="2336" spans="1:27" x14ac:dyDescent="0.25">
      <c r="A2336" s="1">
        <v>44900</v>
      </c>
      <c r="B2336">
        <v>32</v>
      </c>
      <c r="C2336" s="6" t="str">
        <f>VLOOKUP(Tabella1[[#This Row],[COD. OPERATORE]],Tabella3[],2,FALSE)</f>
        <v>ALESSANDRA</v>
      </c>
      <c r="D2336" t="s">
        <v>56</v>
      </c>
      <c r="E2336" t="s">
        <v>160</v>
      </c>
      <c r="F2336" t="s">
        <v>64</v>
      </c>
      <c r="G2336" s="6" t="str">
        <f>VLOOKUP(Tabella1[[#This Row],[COD. MACCHINA]],Tabella35[],2,FALSE)</f>
        <v>MANUALE</v>
      </c>
      <c r="H2336">
        <v>68</v>
      </c>
      <c r="I2336">
        <v>381</v>
      </c>
      <c r="J2336" s="6">
        <f>Tabella1[[#This Row],[ASS. FINALI]]-Tabella1[[#This Row],[ASS.INIZIALI]]</f>
        <v>313</v>
      </c>
      <c r="K2336" t="s">
        <v>20</v>
      </c>
      <c r="M2336" s="6">
        <f>ROUNDDOWN(IF(Tabella1[[#This Row],[DOPPIO OPERATORE '[SI/NO']]]="SI",Tabella1[[#This Row],[DIFFERENZA]]/2,Tabella1[[#This Row],[DIFFERENZA]]),0)</f>
        <v>313</v>
      </c>
      <c r="O2336" s="6">
        <f>Tabella1[[#This Row],[DIFFERENZA EFFETTIVA SE DOPPIO OPERATORE]]-Tabella1[[#This Row],[SCARTI]]</f>
        <v>313</v>
      </c>
      <c r="P2336" s="4">
        <v>0.36249999999999999</v>
      </c>
      <c r="Q2336" s="4">
        <v>0.5</v>
      </c>
      <c r="R2336" s="5">
        <f>Tabella1[[#This Row],[ORA FINE MATTINA]]-Tabella1[[#This Row],[ORA INIZIO MATTINA]]</f>
        <v>0.13750000000000001</v>
      </c>
      <c r="S2336" s="4">
        <v>0.5625</v>
      </c>
      <c r="T2336" s="4">
        <v>0.72916666666666663</v>
      </c>
      <c r="U2336" s="5">
        <f>Tabella1[[#This Row],[ORA FINE POMERIGGIO]]-Tabella1[[#This Row],[ORA INIZIO POMERIGGIO]]</f>
        <v>0.16666666666666663</v>
      </c>
      <c r="V2336" s="5">
        <f>Tabella1[[#This Row],[TOT. TEMPO POMERIGGIO]]+Tabella1[[#This Row],[TOT. TEMPO MATTINA]]</f>
        <v>0.30416666666666664</v>
      </c>
      <c r="W2336" s="7">
        <f>((HOUR(Tabella1[[#This Row],[TOT. ORE]])*60)+MINUTE(Tabella1[[#This Row],[TOT. ORE]]))</f>
        <v>438</v>
      </c>
      <c r="Y2336" s="6">
        <f>Tabella1[[#This Row],[TOT. MINUTI]]-Tabella1[[#This Row],[FERMO MACCHINA]]</f>
        <v>438</v>
      </c>
      <c r="Z2336" s="6">
        <f>ROUNDDOWN(Tabella1[[#This Row],[DIFFERENZA EFFETTIVA - SCARTI]]/Tabella1[[#This Row],[TEMPO EFFETTIVO]]*60,0)</f>
        <v>42</v>
      </c>
    </row>
    <row r="2337" spans="1:27" x14ac:dyDescent="0.25">
      <c r="A2337" s="1">
        <v>44901</v>
      </c>
      <c r="B2337">
        <v>32</v>
      </c>
      <c r="C2337" s="6" t="str">
        <f>VLOOKUP(Tabella1[[#This Row],[COD. OPERATORE]],Tabella3[],2,FALSE)</f>
        <v>ALESSANDRA</v>
      </c>
      <c r="D2337" t="s">
        <v>56</v>
      </c>
      <c r="E2337" t="s">
        <v>261</v>
      </c>
      <c r="F2337">
        <v>12</v>
      </c>
      <c r="G2337" s="6" t="str">
        <f>VLOOKUP(Tabella1[[#This Row],[COD. MACCHINA]],Tabella35[],2,FALSE)</f>
        <v>FRESA matr.550/6</v>
      </c>
      <c r="H2337">
        <v>3110</v>
      </c>
      <c r="I2337">
        <v>5700</v>
      </c>
      <c r="J2337" s="6">
        <f>Tabella1[[#This Row],[ASS. FINALI]]-Tabella1[[#This Row],[ASS.INIZIALI]]</f>
        <v>2590</v>
      </c>
      <c r="K2337" t="s">
        <v>20</v>
      </c>
      <c r="M2337" s="6">
        <f>ROUNDDOWN(IF(Tabella1[[#This Row],[DOPPIO OPERATORE '[SI/NO']]]="SI",Tabella1[[#This Row],[DIFFERENZA]]/2,Tabella1[[#This Row],[DIFFERENZA]]),0)</f>
        <v>2590</v>
      </c>
      <c r="O2337" s="6">
        <f>Tabella1[[#This Row],[DIFFERENZA EFFETTIVA SE DOPPIO OPERATORE]]-Tabella1[[#This Row],[SCARTI]]</f>
        <v>2590</v>
      </c>
      <c r="P2337" s="4">
        <v>0.33333333333333331</v>
      </c>
      <c r="Q2337" s="4">
        <v>0.5</v>
      </c>
      <c r="R2337" s="5">
        <f>Tabella1[[#This Row],[ORA FINE MATTINA]]-Tabella1[[#This Row],[ORA INIZIO MATTINA]]</f>
        <v>0.16666666666666669</v>
      </c>
      <c r="S2337" s="4">
        <v>0.5625</v>
      </c>
      <c r="T2337" s="4">
        <v>0.60069444444444442</v>
      </c>
      <c r="U2337" s="5">
        <f>Tabella1[[#This Row],[ORA FINE POMERIGGIO]]-Tabella1[[#This Row],[ORA INIZIO POMERIGGIO]]</f>
        <v>3.819444444444442E-2</v>
      </c>
      <c r="V2337" s="5">
        <f>Tabella1[[#This Row],[TOT. TEMPO POMERIGGIO]]+Tabella1[[#This Row],[TOT. TEMPO MATTINA]]</f>
        <v>0.2048611111111111</v>
      </c>
      <c r="W2337" s="7">
        <f>((HOUR(Tabella1[[#This Row],[TOT. ORE]])*60)+MINUTE(Tabella1[[#This Row],[TOT. ORE]]))</f>
        <v>295</v>
      </c>
      <c r="Y2337" s="6">
        <f>Tabella1[[#This Row],[TOT. MINUTI]]-Tabella1[[#This Row],[FERMO MACCHINA]]</f>
        <v>295</v>
      </c>
      <c r="Z2337" s="6">
        <f>ROUNDDOWN(Tabella1[[#This Row],[DIFFERENZA EFFETTIVA - SCARTI]]/Tabella1[[#This Row],[TEMPO EFFETTIVO]]*60,0)</f>
        <v>526</v>
      </c>
    </row>
    <row r="2338" spans="1:27" x14ac:dyDescent="0.25">
      <c r="A2338" s="1">
        <v>44901</v>
      </c>
      <c r="B2338">
        <v>32</v>
      </c>
      <c r="C2338" s="6" t="str">
        <f>VLOOKUP(Tabella1[[#This Row],[COD. OPERATORE]],Tabella3[],2,FALSE)</f>
        <v>ALESSANDRA</v>
      </c>
      <c r="D2338" t="s">
        <v>56</v>
      </c>
      <c r="E2338" t="s">
        <v>160</v>
      </c>
      <c r="F2338" t="s">
        <v>64</v>
      </c>
      <c r="G2338" s="6" t="str">
        <f>VLOOKUP(Tabella1[[#This Row],[COD. MACCHINA]],Tabella35[],2,FALSE)</f>
        <v>MANUALE</v>
      </c>
      <c r="H2338">
        <v>381</v>
      </c>
      <c r="I2338">
        <v>500</v>
      </c>
      <c r="J2338" s="6">
        <f>Tabella1[[#This Row],[ASS. FINALI]]-Tabella1[[#This Row],[ASS.INIZIALI]]</f>
        <v>119</v>
      </c>
      <c r="K2338" t="s">
        <v>20</v>
      </c>
      <c r="M2338" s="6">
        <f>ROUNDDOWN(IF(Tabella1[[#This Row],[DOPPIO OPERATORE '[SI/NO']]]="SI",Tabella1[[#This Row],[DIFFERENZA]]/2,Tabella1[[#This Row],[DIFFERENZA]]),0)</f>
        <v>119</v>
      </c>
      <c r="O2338" s="6">
        <f>Tabella1[[#This Row],[DIFFERENZA EFFETTIVA SE DOPPIO OPERATORE]]-Tabella1[[#This Row],[SCARTI]]</f>
        <v>119</v>
      </c>
      <c r="P2338" s="4">
        <v>0.60069444444444442</v>
      </c>
      <c r="Q2338" s="4">
        <v>0.72916666666666663</v>
      </c>
      <c r="R2338" s="5">
        <f>Tabella1[[#This Row],[ORA FINE MATTINA]]-Tabella1[[#This Row],[ORA INIZIO MATTINA]]</f>
        <v>0.12847222222222221</v>
      </c>
      <c r="S2338" s="4"/>
      <c r="T2338" s="4"/>
      <c r="U2338" s="5">
        <f>Tabella1[[#This Row],[ORA FINE POMERIGGIO]]-Tabella1[[#This Row],[ORA INIZIO POMERIGGIO]]</f>
        <v>0</v>
      </c>
      <c r="V2338" s="5">
        <f>Tabella1[[#This Row],[TOT. TEMPO POMERIGGIO]]+Tabella1[[#This Row],[TOT. TEMPO MATTINA]]</f>
        <v>0.12847222222222221</v>
      </c>
      <c r="W2338" s="7">
        <f>((HOUR(Tabella1[[#This Row],[TOT. ORE]])*60)+MINUTE(Tabella1[[#This Row],[TOT. ORE]]))</f>
        <v>185</v>
      </c>
      <c r="Y2338" s="6">
        <f>Tabella1[[#This Row],[TOT. MINUTI]]-Tabella1[[#This Row],[FERMO MACCHINA]]</f>
        <v>185</v>
      </c>
      <c r="Z2338" s="6">
        <f>ROUNDDOWN(Tabella1[[#This Row],[DIFFERENZA EFFETTIVA - SCARTI]]/Tabella1[[#This Row],[TEMPO EFFETTIVO]]*60,0)</f>
        <v>38</v>
      </c>
    </row>
    <row r="2339" spans="1:27" x14ac:dyDescent="0.25">
      <c r="A2339" s="1">
        <v>44897</v>
      </c>
      <c r="B2339">
        <v>2</v>
      </c>
      <c r="C2339" s="6" t="str">
        <f>VLOOKUP(Tabella1[[#This Row],[COD. OPERATORE]],Tabella3[],2,FALSE)</f>
        <v>DAVIDE</v>
      </c>
      <c r="D2339" t="s">
        <v>56</v>
      </c>
      <c r="E2339" t="s">
        <v>249</v>
      </c>
      <c r="F2339" t="s">
        <v>64</v>
      </c>
      <c r="G2339" s="6" t="str">
        <f>VLOOKUP(Tabella1[[#This Row],[COD. MACCHINA]],Tabella35[],2,FALSE)</f>
        <v>MANUALE</v>
      </c>
      <c r="H2339">
        <v>0</v>
      </c>
      <c r="I2339">
        <v>450</v>
      </c>
      <c r="J2339" s="6">
        <f>Tabella1[[#This Row],[ASS. FINALI]]-Tabella1[[#This Row],[ASS.INIZIALI]]</f>
        <v>450</v>
      </c>
      <c r="K2339" t="s">
        <v>20</v>
      </c>
      <c r="M2339" s="6">
        <f>ROUNDDOWN(IF(Tabella1[[#This Row],[DOPPIO OPERATORE '[SI/NO']]]="SI",Tabella1[[#This Row],[DIFFERENZA]]/2,Tabella1[[#This Row],[DIFFERENZA]]),0)</f>
        <v>450</v>
      </c>
      <c r="O2339" s="6">
        <f>Tabella1[[#This Row],[DIFFERENZA EFFETTIVA SE DOPPIO OPERATORE]]-Tabella1[[#This Row],[SCARTI]]</f>
        <v>450</v>
      </c>
      <c r="P2339" s="4">
        <v>0.58333333333333337</v>
      </c>
      <c r="Q2339" s="4">
        <v>0.6875</v>
      </c>
      <c r="R2339" s="5">
        <f>Tabella1[[#This Row],[ORA FINE MATTINA]]-Tabella1[[#This Row],[ORA INIZIO MATTINA]]</f>
        <v>0.10416666666666663</v>
      </c>
      <c r="S2339" s="4"/>
      <c r="T2339" s="4"/>
      <c r="U2339" s="5">
        <f>Tabella1[[#This Row],[ORA FINE POMERIGGIO]]-Tabella1[[#This Row],[ORA INIZIO POMERIGGIO]]</f>
        <v>0</v>
      </c>
      <c r="V2339" s="5">
        <f>Tabella1[[#This Row],[TOT. TEMPO POMERIGGIO]]+Tabella1[[#This Row],[TOT. TEMPO MATTINA]]</f>
        <v>0.10416666666666663</v>
      </c>
      <c r="W2339" s="7">
        <f>((HOUR(Tabella1[[#This Row],[TOT. ORE]])*60)+MINUTE(Tabella1[[#This Row],[TOT. ORE]]))</f>
        <v>150</v>
      </c>
      <c r="Y2339" s="6">
        <f>Tabella1[[#This Row],[TOT. MINUTI]]-Tabella1[[#This Row],[FERMO MACCHINA]]</f>
        <v>150</v>
      </c>
      <c r="Z2339" s="6">
        <f>ROUNDDOWN(Tabella1[[#This Row],[DIFFERENZA EFFETTIVA - SCARTI]]/Tabella1[[#This Row],[TEMPO EFFETTIVO]]*60,0)</f>
        <v>180</v>
      </c>
    </row>
    <row r="2340" spans="1:27" x14ac:dyDescent="0.25">
      <c r="A2340" s="1">
        <v>44897</v>
      </c>
      <c r="B2340">
        <v>2</v>
      </c>
      <c r="C2340" s="6" t="str">
        <f>VLOOKUP(Tabella1[[#This Row],[COD. OPERATORE]],Tabella3[],2,FALSE)</f>
        <v>DAVIDE</v>
      </c>
      <c r="D2340" t="s">
        <v>56</v>
      </c>
      <c r="E2340" t="s">
        <v>160</v>
      </c>
      <c r="F2340" t="s">
        <v>64</v>
      </c>
      <c r="G2340" s="6" t="str">
        <f>VLOOKUP(Tabella1[[#This Row],[COD. MACCHINA]],Tabella35[],2,FALSE)</f>
        <v>MANUALE</v>
      </c>
      <c r="H2340">
        <v>0</v>
      </c>
      <c r="I2340">
        <v>50</v>
      </c>
      <c r="J2340" s="6">
        <f>Tabella1[[#This Row],[ASS. FINALI]]-Tabella1[[#This Row],[ASS.INIZIALI]]</f>
        <v>50</v>
      </c>
      <c r="K2340" t="s">
        <v>20</v>
      </c>
      <c r="M2340" s="6">
        <f>ROUNDDOWN(IF(Tabella1[[#This Row],[DOPPIO OPERATORE '[SI/NO']]]="SI",Tabella1[[#This Row],[DIFFERENZA]]/2,Tabella1[[#This Row],[DIFFERENZA]]),0)</f>
        <v>50</v>
      </c>
      <c r="O2340" s="6">
        <f>Tabella1[[#This Row],[DIFFERENZA EFFETTIVA SE DOPPIO OPERATORE]]-Tabella1[[#This Row],[SCARTI]]</f>
        <v>50</v>
      </c>
      <c r="P2340" s="4">
        <v>0.6875</v>
      </c>
      <c r="Q2340" s="4">
        <v>0.75</v>
      </c>
      <c r="R2340" s="5">
        <f>Tabella1[[#This Row],[ORA FINE MATTINA]]-Tabella1[[#This Row],[ORA INIZIO MATTINA]]</f>
        <v>6.25E-2</v>
      </c>
      <c r="S2340" s="4"/>
      <c r="T2340" s="4"/>
      <c r="U2340" s="5">
        <f>Tabella1[[#This Row],[ORA FINE POMERIGGIO]]-Tabella1[[#This Row],[ORA INIZIO POMERIGGIO]]</f>
        <v>0</v>
      </c>
      <c r="V2340" s="5">
        <f>Tabella1[[#This Row],[TOT. TEMPO POMERIGGIO]]+Tabella1[[#This Row],[TOT. TEMPO MATTINA]]</f>
        <v>6.25E-2</v>
      </c>
      <c r="W2340" s="7">
        <f>((HOUR(Tabella1[[#This Row],[TOT. ORE]])*60)+MINUTE(Tabella1[[#This Row],[TOT. ORE]]))</f>
        <v>90</v>
      </c>
      <c r="Y2340" s="6">
        <f>Tabella1[[#This Row],[TOT. MINUTI]]-Tabella1[[#This Row],[FERMO MACCHINA]]</f>
        <v>90</v>
      </c>
      <c r="Z2340" s="6">
        <f>ROUNDDOWN(Tabella1[[#This Row],[DIFFERENZA EFFETTIVA - SCARTI]]/Tabella1[[#This Row],[TEMPO EFFETTIVO]]*60,0)</f>
        <v>33</v>
      </c>
    </row>
    <row r="2341" spans="1:27" x14ac:dyDescent="0.25">
      <c r="A2341" s="1">
        <v>44900</v>
      </c>
      <c r="B2341">
        <v>2</v>
      </c>
      <c r="C2341" s="6" t="str">
        <f>VLOOKUP(Tabella1[[#This Row],[COD. OPERATORE]],Tabella3[],2,FALSE)</f>
        <v>DAVIDE</v>
      </c>
      <c r="D2341" t="s">
        <v>56</v>
      </c>
      <c r="E2341" t="s">
        <v>160</v>
      </c>
      <c r="F2341" t="s">
        <v>64</v>
      </c>
      <c r="G2341" s="6" t="str">
        <f>VLOOKUP(Tabella1[[#This Row],[COD. MACCHINA]],Tabella35[],2,FALSE)</f>
        <v>MANUALE</v>
      </c>
      <c r="H2341">
        <v>50</v>
      </c>
      <c r="I2341">
        <v>68</v>
      </c>
      <c r="J2341" s="6">
        <f>Tabella1[[#This Row],[ASS. FINALI]]-Tabella1[[#This Row],[ASS.INIZIALI]]</f>
        <v>18</v>
      </c>
      <c r="K2341" t="s">
        <v>20</v>
      </c>
      <c r="M2341" s="6">
        <f>ROUNDDOWN(IF(Tabella1[[#This Row],[DOPPIO OPERATORE '[SI/NO']]]="SI",Tabella1[[#This Row],[DIFFERENZA]]/2,Tabella1[[#This Row],[DIFFERENZA]]),0)</f>
        <v>18</v>
      </c>
      <c r="O2341" s="6">
        <f>Tabella1[[#This Row],[DIFFERENZA EFFETTIVA SE DOPPIO OPERATORE]]-Tabella1[[#This Row],[SCARTI]]</f>
        <v>18</v>
      </c>
      <c r="P2341" s="4">
        <v>0.33333333333333331</v>
      </c>
      <c r="Q2341" s="4">
        <v>0.36458333333333331</v>
      </c>
      <c r="R2341" s="5">
        <f>Tabella1[[#This Row],[ORA FINE MATTINA]]-Tabella1[[#This Row],[ORA INIZIO MATTINA]]</f>
        <v>3.125E-2</v>
      </c>
      <c r="S2341" s="4"/>
      <c r="T2341" s="4"/>
      <c r="U2341" s="5">
        <f>Tabella1[[#This Row],[ORA FINE POMERIGGIO]]-Tabella1[[#This Row],[ORA INIZIO POMERIGGIO]]</f>
        <v>0</v>
      </c>
      <c r="V2341" s="5">
        <f>Tabella1[[#This Row],[TOT. TEMPO POMERIGGIO]]+Tabella1[[#This Row],[TOT. TEMPO MATTINA]]</f>
        <v>3.125E-2</v>
      </c>
      <c r="W2341" s="7">
        <f>((HOUR(Tabella1[[#This Row],[TOT. ORE]])*60)+MINUTE(Tabella1[[#This Row],[TOT. ORE]]))</f>
        <v>45</v>
      </c>
      <c r="Y2341" s="6">
        <f>Tabella1[[#This Row],[TOT. MINUTI]]-Tabella1[[#This Row],[FERMO MACCHINA]]</f>
        <v>45</v>
      </c>
      <c r="Z2341" s="6">
        <f>ROUNDDOWN(Tabella1[[#This Row],[DIFFERENZA EFFETTIVA - SCARTI]]/Tabella1[[#This Row],[TEMPO EFFETTIVO]]*60,0)</f>
        <v>24</v>
      </c>
    </row>
    <row r="2342" spans="1:27" x14ac:dyDescent="0.25">
      <c r="A2342" s="1">
        <v>44900</v>
      </c>
      <c r="B2342">
        <v>2</v>
      </c>
      <c r="C2342" s="6" t="str">
        <f>VLOOKUP(Tabella1[[#This Row],[COD. OPERATORE]],Tabella3[],2,FALSE)</f>
        <v>DAVIDE</v>
      </c>
      <c r="D2342" t="s">
        <v>56</v>
      </c>
      <c r="E2342" t="s">
        <v>261</v>
      </c>
      <c r="F2342">
        <v>12</v>
      </c>
      <c r="G2342" s="6" t="str">
        <f>VLOOKUP(Tabella1[[#This Row],[COD. MACCHINA]],Tabella35[],2,FALSE)</f>
        <v>FRESA matr.550/6</v>
      </c>
      <c r="H2342">
        <v>0</v>
      </c>
      <c r="I2342">
        <v>1400</v>
      </c>
      <c r="J2342" s="6">
        <f>Tabella1[[#This Row],[ASS. FINALI]]-Tabella1[[#This Row],[ASS.INIZIALI]]</f>
        <v>1400</v>
      </c>
      <c r="K2342" t="s">
        <v>20</v>
      </c>
      <c r="M2342" s="6">
        <f>ROUNDDOWN(IF(Tabella1[[#This Row],[DOPPIO OPERATORE '[SI/NO']]]="SI",Tabella1[[#This Row],[DIFFERENZA]]/2,Tabella1[[#This Row],[DIFFERENZA]]),0)</f>
        <v>1400</v>
      </c>
      <c r="O2342" s="6">
        <f>Tabella1[[#This Row],[DIFFERENZA EFFETTIVA SE DOPPIO OPERATORE]]-Tabella1[[#This Row],[SCARTI]]</f>
        <v>1400</v>
      </c>
      <c r="P2342" s="4">
        <v>0.36458333333333331</v>
      </c>
      <c r="Q2342" s="4">
        <v>0.5</v>
      </c>
      <c r="R2342" s="5">
        <f>Tabella1[[#This Row],[ORA FINE MATTINA]]-Tabella1[[#This Row],[ORA INIZIO MATTINA]]</f>
        <v>0.13541666666666669</v>
      </c>
      <c r="S2342" s="4"/>
      <c r="T2342" s="4"/>
      <c r="U2342" s="5">
        <f>Tabella1[[#This Row],[ORA FINE POMERIGGIO]]-Tabella1[[#This Row],[ORA INIZIO POMERIGGIO]]</f>
        <v>0</v>
      </c>
      <c r="V2342" s="5">
        <f>Tabella1[[#This Row],[TOT. TEMPO POMERIGGIO]]+Tabella1[[#This Row],[TOT. TEMPO MATTINA]]</f>
        <v>0.13541666666666669</v>
      </c>
      <c r="W2342" s="7">
        <f>((HOUR(Tabella1[[#This Row],[TOT. ORE]])*60)+MINUTE(Tabella1[[#This Row],[TOT. ORE]]))</f>
        <v>195</v>
      </c>
      <c r="Y2342" s="6">
        <f>Tabella1[[#This Row],[TOT. MINUTI]]-Tabella1[[#This Row],[FERMO MACCHINA]]</f>
        <v>195</v>
      </c>
      <c r="Z2342" s="6">
        <f>ROUNDDOWN(Tabella1[[#This Row],[DIFFERENZA EFFETTIVA - SCARTI]]/Tabella1[[#This Row],[TEMPO EFFETTIVO]]*60,0)</f>
        <v>430</v>
      </c>
    </row>
    <row r="2343" spans="1:27" x14ac:dyDescent="0.25">
      <c r="A2343" s="1">
        <v>44900</v>
      </c>
      <c r="B2343">
        <v>2</v>
      </c>
      <c r="C2343" s="6" t="str">
        <f>VLOOKUP(Tabella1[[#This Row],[COD. OPERATORE]],Tabella3[],2,FALSE)</f>
        <v>DAVIDE</v>
      </c>
      <c r="D2343" t="s">
        <v>56</v>
      </c>
      <c r="E2343" t="s">
        <v>261</v>
      </c>
      <c r="F2343">
        <v>12</v>
      </c>
      <c r="G2343" s="6" t="str">
        <f>VLOOKUP(Tabella1[[#This Row],[COD. MACCHINA]],Tabella35[],2,FALSE)</f>
        <v>FRESA matr.550/6</v>
      </c>
      <c r="H2343">
        <v>1400</v>
      </c>
      <c r="I2343">
        <v>3110</v>
      </c>
      <c r="J2343" s="6">
        <f>Tabella1[[#This Row],[ASS. FINALI]]-Tabella1[[#This Row],[ASS.INIZIALI]]</f>
        <v>1710</v>
      </c>
      <c r="K2343" t="s">
        <v>20</v>
      </c>
      <c r="M2343" s="6">
        <f>ROUNDDOWN(IF(Tabella1[[#This Row],[DOPPIO OPERATORE '[SI/NO']]]="SI",Tabella1[[#This Row],[DIFFERENZA]]/2,Tabella1[[#This Row],[DIFFERENZA]]),0)</f>
        <v>1710</v>
      </c>
      <c r="O2343" s="6">
        <f>Tabella1[[#This Row],[DIFFERENZA EFFETTIVA SE DOPPIO OPERATORE]]-Tabella1[[#This Row],[SCARTI]]</f>
        <v>1710</v>
      </c>
      <c r="P2343" s="4">
        <v>0.58333333333333337</v>
      </c>
      <c r="Q2343" s="4">
        <v>0.75</v>
      </c>
      <c r="R2343" s="5">
        <f>Tabella1[[#This Row],[ORA FINE MATTINA]]-Tabella1[[#This Row],[ORA INIZIO MATTINA]]</f>
        <v>0.16666666666666663</v>
      </c>
      <c r="S2343" s="4"/>
      <c r="T2343" s="4"/>
      <c r="U2343" s="5">
        <f>Tabella1[[#This Row],[ORA FINE POMERIGGIO]]-Tabella1[[#This Row],[ORA INIZIO POMERIGGIO]]</f>
        <v>0</v>
      </c>
      <c r="V2343" s="5">
        <f>Tabella1[[#This Row],[TOT. TEMPO POMERIGGIO]]+Tabella1[[#This Row],[TOT. TEMPO MATTINA]]</f>
        <v>0.16666666666666663</v>
      </c>
      <c r="W2343" s="7">
        <f>((HOUR(Tabella1[[#This Row],[TOT. ORE]])*60)+MINUTE(Tabella1[[#This Row],[TOT. ORE]]))</f>
        <v>240</v>
      </c>
      <c r="Y2343" s="6">
        <f>Tabella1[[#This Row],[TOT. MINUTI]]-Tabella1[[#This Row],[FERMO MACCHINA]]</f>
        <v>240</v>
      </c>
      <c r="Z2343" s="6">
        <f>ROUNDDOWN(Tabella1[[#This Row],[DIFFERENZA EFFETTIVA - SCARTI]]/Tabella1[[#This Row],[TEMPO EFFETTIVO]]*60,0)</f>
        <v>427</v>
      </c>
    </row>
    <row r="2344" spans="1:27" x14ac:dyDescent="0.25">
      <c r="A2344" s="1">
        <v>44901</v>
      </c>
      <c r="B2344">
        <v>2</v>
      </c>
      <c r="C2344" s="6" t="str">
        <f>VLOOKUP(Tabella1[[#This Row],[COD. OPERATORE]],Tabella3[],2,FALSE)</f>
        <v>DAVIDE</v>
      </c>
      <c r="D2344" t="s">
        <v>54</v>
      </c>
      <c r="E2344" t="s">
        <v>132</v>
      </c>
      <c r="F2344">
        <v>1</v>
      </c>
      <c r="G2344" s="6" t="str">
        <f>VLOOKUP(Tabella1[[#This Row],[COD. MACCHINA]],Tabella35[],2,FALSE)</f>
        <v>TRAPANO A COLONNA</v>
      </c>
      <c r="H2344">
        <v>0</v>
      </c>
      <c r="I2344">
        <v>1840</v>
      </c>
      <c r="J2344" s="6">
        <f>Tabella1[[#This Row],[ASS. FINALI]]-Tabella1[[#This Row],[ASS.INIZIALI]]</f>
        <v>1840</v>
      </c>
      <c r="K2344" t="s">
        <v>20</v>
      </c>
      <c r="M2344" s="6">
        <f>ROUNDDOWN(IF(Tabella1[[#This Row],[DOPPIO OPERATORE '[SI/NO']]]="SI",Tabella1[[#This Row],[DIFFERENZA]]/2,Tabella1[[#This Row],[DIFFERENZA]]),0)</f>
        <v>1840</v>
      </c>
      <c r="O2344" s="6">
        <f>Tabella1[[#This Row],[DIFFERENZA EFFETTIVA SE DOPPIO OPERATORE]]-Tabella1[[#This Row],[SCARTI]]</f>
        <v>1840</v>
      </c>
      <c r="P2344" s="4">
        <v>0.33333333333333331</v>
      </c>
      <c r="Q2344" s="4">
        <v>0.5</v>
      </c>
      <c r="R2344" s="5">
        <f>Tabella1[[#This Row],[ORA FINE MATTINA]]-Tabella1[[#This Row],[ORA INIZIO MATTINA]]</f>
        <v>0.16666666666666669</v>
      </c>
      <c r="S2344" s="4"/>
      <c r="T2344" s="4"/>
      <c r="U2344" s="5">
        <f>Tabella1[[#This Row],[ORA FINE POMERIGGIO]]-Tabella1[[#This Row],[ORA INIZIO POMERIGGIO]]</f>
        <v>0</v>
      </c>
      <c r="V2344" s="5">
        <f>Tabella1[[#This Row],[TOT. TEMPO POMERIGGIO]]+Tabella1[[#This Row],[TOT. TEMPO MATTINA]]</f>
        <v>0.16666666666666669</v>
      </c>
      <c r="W2344" s="7">
        <f>((HOUR(Tabella1[[#This Row],[TOT. ORE]])*60)+MINUTE(Tabella1[[#This Row],[TOT. ORE]]))</f>
        <v>240</v>
      </c>
      <c r="Y2344" s="6">
        <f>Tabella1[[#This Row],[TOT. MINUTI]]-Tabella1[[#This Row],[FERMO MACCHINA]]</f>
        <v>240</v>
      </c>
      <c r="Z2344" s="6">
        <f>ROUNDDOWN(Tabella1[[#This Row],[DIFFERENZA EFFETTIVA - SCARTI]]/Tabella1[[#This Row],[TEMPO EFFETTIVO]]*60,0)</f>
        <v>460</v>
      </c>
    </row>
    <row r="2345" spans="1:27" x14ac:dyDescent="0.25">
      <c r="A2345" s="1">
        <v>44901</v>
      </c>
      <c r="B2345">
        <v>2</v>
      </c>
      <c r="C2345" s="6" t="str">
        <f>VLOOKUP(Tabella1[[#This Row],[COD. OPERATORE]],Tabella3[],2,FALSE)</f>
        <v>DAVIDE</v>
      </c>
      <c r="D2345" t="s">
        <v>54</v>
      </c>
      <c r="E2345" t="s">
        <v>132</v>
      </c>
      <c r="F2345">
        <v>1</v>
      </c>
      <c r="G2345" s="6" t="str">
        <f>VLOOKUP(Tabella1[[#This Row],[COD. MACCHINA]],Tabella35[],2,FALSE)</f>
        <v>TRAPANO A COLONNA</v>
      </c>
      <c r="H2345">
        <v>1840</v>
      </c>
      <c r="I2345">
        <v>3400</v>
      </c>
      <c r="J2345" s="6">
        <f>Tabella1[[#This Row],[ASS. FINALI]]-Tabella1[[#This Row],[ASS.INIZIALI]]</f>
        <v>1560</v>
      </c>
      <c r="K2345" t="s">
        <v>20</v>
      </c>
      <c r="M2345" s="6">
        <f>ROUNDDOWN(IF(Tabella1[[#This Row],[DOPPIO OPERATORE '[SI/NO']]]="SI",Tabella1[[#This Row],[DIFFERENZA]]/2,Tabella1[[#This Row],[DIFFERENZA]]),0)</f>
        <v>1560</v>
      </c>
      <c r="O2345" s="6">
        <f>Tabella1[[#This Row],[DIFFERENZA EFFETTIVA SE DOPPIO OPERATORE]]-Tabella1[[#This Row],[SCARTI]]</f>
        <v>1560</v>
      </c>
      <c r="P2345" s="4">
        <v>0.58333333333333337</v>
      </c>
      <c r="Q2345" s="4">
        <v>0.72916666666666663</v>
      </c>
      <c r="R2345" s="5">
        <f>Tabella1[[#This Row],[ORA FINE MATTINA]]-Tabella1[[#This Row],[ORA INIZIO MATTINA]]</f>
        <v>0.14583333333333326</v>
      </c>
      <c r="S2345" s="4"/>
      <c r="T2345" s="4"/>
      <c r="U2345" s="5">
        <f>Tabella1[[#This Row],[ORA FINE POMERIGGIO]]-Tabella1[[#This Row],[ORA INIZIO POMERIGGIO]]</f>
        <v>0</v>
      </c>
      <c r="V2345" s="5">
        <f>Tabella1[[#This Row],[TOT. TEMPO POMERIGGIO]]+Tabella1[[#This Row],[TOT. TEMPO MATTINA]]</f>
        <v>0.14583333333333326</v>
      </c>
      <c r="W2345" s="7">
        <f>((HOUR(Tabella1[[#This Row],[TOT. ORE]])*60)+MINUTE(Tabella1[[#This Row],[TOT. ORE]]))</f>
        <v>210</v>
      </c>
      <c r="Y2345" s="6">
        <f>Tabella1[[#This Row],[TOT. MINUTI]]-Tabella1[[#This Row],[FERMO MACCHINA]]</f>
        <v>210</v>
      </c>
      <c r="Z2345" s="6">
        <f>ROUNDDOWN(Tabella1[[#This Row],[DIFFERENZA EFFETTIVA - SCARTI]]/Tabella1[[#This Row],[TEMPO EFFETTIVO]]*60,0)</f>
        <v>445</v>
      </c>
    </row>
    <row r="2346" spans="1:27" x14ac:dyDescent="0.25">
      <c r="A2346" s="1">
        <v>44902</v>
      </c>
      <c r="B2346">
        <v>2</v>
      </c>
      <c r="C2346" s="6" t="str">
        <f>VLOOKUP(Tabella1[[#This Row],[COD. OPERATORE]],Tabella3[],2,FALSE)</f>
        <v>DAVIDE</v>
      </c>
      <c r="D2346" t="s">
        <v>54</v>
      </c>
      <c r="E2346" t="s">
        <v>132</v>
      </c>
      <c r="F2346">
        <v>1</v>
      </c>
      <c r="G2346" s="6" t="str">
        <f>VLOOKUP(Tabella1[[#This Row],[COD. MACCHINA]],Tabella35[],2,FALSE)</f>
        <v>TRAPANO A COLONNA</v>
      </c>
      <c r="H2346">
        <v>3400</v>
      </c>
      <c r="I2346">
        <v>3650</v>
      </c>
      <c r="J2346" s="6">
        <f>Tabella1[[#This Row],[ASS. FINALI]]-Tabella1[[#This Row],[ASS.INIZIALI]]</f>
        <v>250</v>
      </c>
      <c r="K2346" t="s">
        <v>20</v>
      </c>
      <c r="M2346" s="6">
        <f>ROUNDDOWN(IF(Tabella1[[#This Row],[DOPPIO OPERATORE '[SI/NO']]]="SI",Tabella1[[#This Row],[DIFFERENZA]]/2,Tabella1[[#This Row],[DIFFERENZA]]),0)</f>
        <v>250</v>
      </c>
      <c r="O2346" s="6">
        <f>Tabella1[[#This Row],[DIFFERENZA EFFETTIVA SE DOPPIO OPERATORE]]-Tabella1[[#This Row],[SCARTI]]</f>
        <v>250</v>
      </c>
      <c r="P2346" s="4">
        <v>0.375</v>
      </c>
      <c r="Q2346" s="4">
        <v>0.39583333333333331</v>
      </c>
      <c r="R2346" s="5">
        <f>Tabella1[[#This Row],[ORA FINE MATTINA]]-Tabella1[[#This Row],[ORA INIZIO MATTINA]]</f>
        <v>2.0833333333333315E-2</v>
      </c>
      <c r="S2346" s="4"/>
      <c r="T2346" s="4"/>
      <c r="U2346" s="5">
        <f>Tabella1[[#This Row],[ORA FINE POMERIGGIO]]-Tabella1[[#This Row],[ORA INIZIO POMERIGGIO]]</f>
        <v>0</v>
      </c>
      <c r="V2346" s="5">
        <f>Tabella1[[#This Row],[TOT. TEMPO POMERIGGIO]]+Tabella1[[#This Row],[TOT. TEMPO MATTINA]]</f>
        <v>2.0833333333333315E-2</v>
      </c>
      <c r="W2346" s="7">
        <f>((HOUR(Tabella1[[#This Row],[TOT. ORE]])*60)+MINUTE(Tabella1[[#This Row],[TOT. ORE]]))</f>
        <v>30</v>
      </c>
      <c r="Y2346" s="6">
        <f>Tabella1[[#This Row],[TOT. MINUTI]]-Tabella1[[#This Row],[FERMO MACCHINA]]</f>
        <v>30</v>
      </c>
      <c r="Z2346" s="6">
        <f>ROUNDDOWN(Tabella1[[#This Row],[DIFFERENZA EFFETTIVA - SCARTI]]/Tabella1[[#This Row],[TEMPO EFFETTIVO]]*60,0)</f>
        <v>500</v>
      </c>
    </row>
    <row r="2347" spans="1:27" x14ac:dyDescent="0.25">
      <c r="A2347" s="1">
        <v>44896</v>
      </c>
      <c r="B2347">
        <v>1</v>
      </c>
      <c r="C2347" s="6" t="str">
        <f>VLOOKUP(Tabella1[[#This Row],[COD. OPERATORE]],Tabella3[],2,FALSE)</f>
        <v>ROBY</v>
      </c>
      <c r="D2347" t="s">
        <v>56</v>
      </c>
      <c r="E2347" t="s">
        <v>95</v>
      </c>
      <c r="F2347" t="s">
        <v>64</v>
      </c>
      <c r="G2347" s="6" t="str">
        <f>VLOOKUP(Tabella1[[#This Row],[COD. MACCHINA]],Tabella35[],2,FALSE)</f>
        <v>MANUALE</v>
      </c>
      <c r="H2347">
        <v>0</v>
      </c>
      <c r="I2347">
        <v>400</v>
      </c>
      <c r="J2347" s="6">
        <f>Tabella1[[#This Row],[ASS. FINALI]]-Tabella1[[#This Row],[ASS.INIZIALI]]</f>
        <v>400</v>
      </c>
      <c r="K2347" t="s">
        <v>20</v>
      </c>
      <c r="M2347" s="6">
        <f>ROUNDDOWN(IF(Tabella1[[#This Row],[DOPPIO OPERATORE '[SI/NO']]]="SI",Tabella1[[#This Row],[DIFFERENZA]]/2,Tabella1[[#This Row],[DIFFERENZA]]),0)</f>
        <v>400</v>
      </c>
      <c r="O2347" s="6">
        <f>Tabella1[[#This Row],[DIFFERENZA EFFETTIVA SE DOPPIO OPERATORE]]-Tabella1[[#This Row],[SCARTI]]</f>
        <v>400</v>
      </c>
      <c r="P2347" s="4">
        <v>0.33333333333333331</v>
      </c>
      <c r="Q2347" s="4">
        <v>0.45833333333333331</v>
      </c>
      <c r="R2347" s="5">
        <f>Tabella1[[#This Row],[ORA FINE MATTINA]]-Tabella1[[#This Row],[ORA INIZIO MATTINA]]</f>
        <v>0.125</v>
      </c>
      <c r="S2347" s="4"/>
      <c r="T2347" s="4"/>
      <c r="U2347" s="5">
        <f>Tabella1[[#This Row],[ORA FINE POMERIGGIO]]-Tabella1[[#This Row],[ORA INIZIO POMERIGGIO]]</f>
        <v>0</v>
      </c>
      <c r="V2347" s="5">
        <f>Tabella1[[#This Row],[TOT. TEMPO POMERIGGIO]]+Tabella1[[#This Row],[TOT. TEMPO MATTINA]]</f>
        <v>0.125</v>
      </c>
      <c r="W2347" s="7">
        <f>((HOUR(Tabella1[[#This Row],[TOT. ORE]])*60)+MINUTE(Tabella1[[#This Row],[TOT. ORE]]))</f>
        <v>180</v>
      </c>
      <c r="Y2347" s="6">
        <f>Tabella1[[#This Row],[TOT. MINUTI]]-Tabella1[[#This Row],[FERMO MACCHINA]]</f>
        <v>180</v>
      </c>
      <c r="Z2347" s="6">
        <f>ROUNDDOWN(Tabella1[[#This Row],[DIFFERENZA EFFETTIVA - SCARTI]]/Tabella1[[#This Row],[TEMPO EFFETTIVO]]*60,0)</f>
        <v>133</v>
      </c>
      <c r="AA2347" t="s">
        <v>450</v>
      </c>
    </row>
    <row r="2348" spans="1:27" x14ac:dyDescent="0.25">
      <c r="A2348" s="1">
        <v>44896</v>
      </c>
      <c r="B2348">
        <v>1</v>
      </c>
      <c r="C2348" s="6" t="str">
        <f>VLOOKUP(Tabella1[[#This Row],[COD. OPERATORE]],Tabella3[],2,FALSE)</f>
        <v>ROBY</v>
      </c>
      <c r="D2348" t="s">
        <v>198</v>
      </c>
      <c r="E2348" t="s">
        <v>637</v>
      </c>
      <c r="F2348" t="s">
        <v>64</v>
      </c>
      <c r="G2348" s="6" t="str">
        <f>VLOOKUP(Tabella1[[#This Row],[COD. MACCHINA]],Tabella35[],2,FALSE)</f>
        <v>MANUALE</v>
      </c>
      <c r="H2348">
        <v>0</v>
      </c>
      <c r="I2348">
        <v>70</v>
      </c>
      <c r="J2348" s="6">
        <f>Tabella1[[#This Row],[ASS. FINALI]]-Tabella1[[#This Row],[ASS.INIZIALI]]</f>
        <v>70</v>
      </c>
      <c r="K2348" t="s">
        <v>20</v>
      </c>
      <c r="M2348" s="6">
        <f>ROUNDDOWN(IF(Tabella1[[#This Row],[DOPPIO OPERATORE '[SI/NO']]]="SI",Tabella1[[#This Row],[DIFFERENZA]]/2,Tabella1[[#This Row],[DIFFERENZA]]),0)</f>
        <v>70</v>
      </c>
      <c r="O2348" s="6">
        <f>Tabella1[[#This Row],[DIFFERENZA EFFETTIVA SE DOPPIO OPERATORE]]-Tabella1[[#This Row],[SCARTI]]</f>
        <v>70</v>
      </c>
      <c r="P2348" s="4">
        <v>0.45833333333333331</v>
      </c>
      <c r="Q2348" s="4">
        <v>0.4826388888888889</v>
      </c>
      <c r="R2348" s="5">
        <f>Tabella1[[#This Row],[ORA FINE MATTINA]]-Tabella1[[#This Row],[ORA INIZIO MATTINA]]</f>
        <v>2.430555555555558E-2</v>
      </c>
      <c r="S2348" s="4"/>
      <c r="T2348" s="4"/>
      <c r="U2348" s="5">
        <f>Tabella1[[#This Row],[ORA FINE POMERIGGIO]]-Tabella1[[#This Row],[ORA INIZIO POMERIGGIO]]</f>
        <v>0</v>
      </c>
      <c r="V2348" s="5">
        <f>Tabella1[[#This Row],[TOT. TEMPO POMERIGGIO]]+Tabella1[[#This Row],[TOT. TEMPO MATTINA]]</f>
        <v>2.430555555555558E-2</v>
      </c>
      <c r="W2348" s="7">
        <f>((HOUR(Tabella1[[#This Row],[TOT. ORE]])*60)+MINUTE(Tabella1[[#This Row],[TOT. ORE]]))</f>
        <v>35</v>
      </c>
      <c r="Y2348" s="6">
        <f>Tabella1[[#This Row],[TOT. MINUTI]]-Tabella1[[#This Row],[FERMO MACCHINA]]</f>
        <v>35</v>
      </c>
      <c r="Z2348" s="6">
        <f>ROUNDDOWN(Tabella1[[#This Row],[DIFFERENZA EFFETTIVA - SCARTI]]/Tabella1[[#This Row],[TEMPO EFFETTIVO]]*60,0)</f>
        <v>120</v>
      </c>
    </row>
    <row r="2349" spans="1:27" x14ac:dyDescent="0.25">
      <c r="A2349" s="1">
        <v>44896</v>
      </c>
      <c r="B2349">
        <v>1</v>
      </c>
      <c r="C2349" s="6" t="str">
        <f>VLOOKUP(Tabella1[[#This Row],[COD. OPERATORE]],Tabella3[],2,FALSE)</f>
        <v>ROBY</v>
      </c>
      <c r="D2349" t="s">
        <v>56</v>
      </c>
      <c r="E2349" t="s">
        <v>95</v>
      </c>
      <c r="F2349" t="s">
        <v>64</v>
      </c>
      <c r="G2349" s="6" t="str">
        <f>VLOOKUP(Tabella1[[#This Row],[COD. MACCHINA]],Tabella35[],2,FALSE)</f>
        <v>MANUALE</v>
      </c>
      <c r="H2349">
        <v>400</v>
      </c>
      <c r="I2349">
        <v>436</v>
      </c>
      <c r="J2349" s="6">
        <f>Tabella1[[#This Row],[ASS. FINALI]]-Tabella1[[#This Row],[ASS.INIZIALI]]</f>
        <v>36</v>
      </c>
      <c r="K2349" t="s">
        <v>20</v>
      </c>
      <c r="M2349" s="6">
        <f>ROUNDDOWN(IF(Tabella1[[#This Row],[DOPPIO OPERATORE '[SI/NO']]]="SI",Tabella1[[#This Row],[DIFFERENZA]]/2,Tabella1[[#This Row],[DIFFERENZA]]),0)</f>
        <v>36</v>
      </c>
      <c r="O2349" s="6">
        <f>Tabella1[[#This Row],[DIFFERENZA EFFETTIVA SE DOPPIO OPERATORE]]-Tabella1[[#This Row],[SCARTI]]</f>
        <v>36</v>
      </c>
      <c r="P2349" s="4">
        <v>0.4826388888888889</v>
      </c>
      <c r="Q2349" s="4">
        <v>0.5</v>
      </c>
      <c r="R2349" s="5">
        <f>Tabella1[[#This Row],[ORA FINE MATTINA]]-Tabella1[[#This Row],[ORA INIZIO MATTINA]]</f>
        <v>1.7361111111111105E-2</v>
      </c>
      <c r="S2349" s="4"/>
      <c r="T2349" s="4"/>
      <c r="U2349" s="5">
        <f>Tabella1[[#This Row],[ORA FINE POMERIGGIO]]-Tabella1[[#This Row],[ORA INIZIO POMERIGGIO]]</f>
        <v>0</v>
      </c>
      <c r="V2349" s="5">
        <f>Tabella1[[#This Row],[TOT. TEMPO POMERIGGIO]]+Tabella1[[#This Row],[TOT. TEMPO MATTINA]]</f>
        <v>1.7361111111111105E-2</v>
      </c>
      <c r="W2349" s="7">
        <f>((HOUR(Tabella1[[#This Row],[TOT. ORE]])*60)+MINUTE(Tabella1[[#This Row],[TOT. ORE]]))</f>
        <v>25</v>
      </c>
      <c r="Y2349" s="6">
        <f>Tabella1[[#This Row],[TOT. MINUTI]]-Tabella1[[#This Row],[FERMO MACCHINA]]</f>
        <v>25</v>
      </c>
      <c r="Z2349" s="6">
        <f>ROUNDDOWN(Tabella1[[#This Row],[DIFFERENZA EFFETTIVA - SCARTI]]/Tabella1[[#This Row],[TEMPO EFFETTIVO]]*60,0)</f>
        <v>86</v>
      </c>
    </row>
    <row r="2350" spans="1:27" x14ac:dyDescent="0.25">
      <c r="A2350" s="1">
        <v>44896</v>
      </c>
      <c r="B2350">
        <v>1</v>
      </c>
      <c r="C2350" s="6" t="str">
        <f>VLOOKUP(Tabella1[[#This Row],[COD. OPERATORE]],Tabella3[],2,FALSE)</f>
        <v>ROBY</v>
      </c>
      <c r="D2350" t="s">
        <v>56</v>
      </c>
      <c r="E2350" t="s">
        <v>241</v>
      </c>
      <c r="F2350">
        <v>12</v>
      </c>
      <c r="G2350" s="6" t="str">
        <f>VLOOKUP(Tabella1[[#This Row],[COD. MACCHINA]],Tabella35[],2,FALSE)</f>
        <v>FRESA matr.550/6</v>
      </c>
      <c r="H2350">
        <v>450</v>
      </c>
      <c r="I2350">
        <v>2140</v>
      </c>
      <c r="J2350" s="6">
        <f>Tabella1[[#This Row],[ASS. FINALI]]-Tabella1[[#This Row],[ASS.INIZIALI]]</f>
        <v>1690</v>
      </c>
      <c r="K2350" t="s">
        <v>20</v>
      </c>
      <c r="M2350" s="6">
        <f>ROUNDDOWN(IF(Tabella1[[#This Row],[DOPPIO OPERATORE '[SI/NO']]]="SI",Tabella1[[#This Row],[DIFFERENZA]]/2,Tabella1[[#This Row],[DIFFERENZA]]),0)</f>
        <v>1690</v>
      </c>
      <c r="O2350" s="6">
        <f>Tabella1[[#This Row],[DIFFERENZA EFFETTIVA SE DOPPIO OPERATORE]]-Tabella1[[#This Row],[SCARTI]]</f>
        <v>1690</v>
      </c>
      <c r="P2350" s="4">
        <v>0.5625</v>
      </c>
      <c r="Q2350" s="4">
        <v>0.72916666666666663</v>
      </c>
      <c r="R2350" s="5">
        <f>Tabella1[[#This Row],[ORA FINE MATTINA]]-Tabella1[[#This Row],[ORA INIZIO MATTINA]]</f>
        <v>0.16666666666666663</v>
      </c>
      <c r="S2350" s="4"/>
      <c r="T2350" s="4"/>
      <c r="U2350" s="5">
        <f>Tabella1[[#This Row],[ORA FINE POMERIGGIO]]-Tabella1[[#This Row],[ORA INIZIO POMERIGGIO]]</f>
        <v>0</v>
      </c>
      <c r="V2350" s="5">
        <f>Tabella1[[#This Row],[TOT. TEMPO POMERIGGIO]]+Tabella1[[#This Row],[TOT. TEMPO MATTINA]]</f>
        <v>0.16666666666666663</v>
      </c>
      <c r="W2350" s="7">
        <f>((HOUR(Tabella1[[#This Row],[TOT. ORE]])*60)+MINUTE(Tabella1[[#This Row],[TOT. ORE]]))</f>
        <v>240</v>
      </c>
      <c r="Y2350" s="6">
        <f>Tabella1[[#This Row],[TOT. MINUTI]]-Tabella1[[#This Row],[FERMO MACCHINA]]</f>
        <v>240</v>
      </c>
      <c r="Z2350" s="6">
        <f>ROUNDDOWN(Tabella1[[#This Row],[DIFFERENZA EFFETTIVA - SCARTI]]/Tabella1[[#This Row],[TEMPO EFFETTIVO]]*60,0)</f>
        <v>422</v>
      </c>
    </row>
    <row r="2351" spans="1:27" x14ac:dyDescent="0.25">
      <c r="A2351" s="1">
        <v>44897</v>
      </c>
      <c r="B2351">
        <v>1</v>
      </c>
      <c r="C2351" s="6" t="str">
        <f>VLOOKUP(Tabella1[[#This Row],[COD. OPERATORE]],Tabella3[],2,FALSE)</f>
        <v>ROBY</v>
      </c>
      <c r="D2351" t="s">
        <v>56</v>
      </c>
      <c r="E2351" t="s">
        <v>638</v>
      </c>
      <c r="F2351">
        <v>12</v>
      </c>
      <c r="G2351" s="6" t="str">
        <f>VLOOKUP(Tabella1[[#This Row],[COD. MACCHINA]],Tabella35[],2,FALSE)</f>
        <v>FRESA matr.550/6</v>
      </c>
      <c r="H2351">
        <v>1200</v>
      </c>
      <c r="I2351">
        <v>2750</v>
      </c>
      <c r="J2351" s="6">
        <f>Tabella1[[#This Row],[ASS. FINALI]]-Tabella1[[#This Row],[ASS.INIZIALI]]</f>
        <v>1550</v>
      </c>
      <c r="K2351" t="s">
        <v>20</v>
      </c>
      <c r="M2351" s="6">
        <f>ROUNDDOWN(IF(Tabella1[[#This Row],[DOPPIO OPERATORE '[SI/NO']]]="SI",Tabella1[[#This Row],[DIFFERENZA]]/2,Tabella1[[#This Row],[DIFFERENZA]]),0)</f>
        <v>1550</v>
      </c>
      <c r="O2351" s="6">
        <f>Tabella1[[#This Row],[DIFFERENZA EFFETTIVA SE DOPPIO OPERATORE]]-Tabella1[[#This Row],[SCARTI]]</f>
        <v>1550</v>
      </c>
      <c r="P2351" s="4">
        <v>0.5625</v>
      </c>
      <c r="Q2351" s="4">
        <v>0.72916666666666663</v>
      </c>
      <c r="R2351" s="5">
        <f>Tabella1[[#This Row],[ORA FINE MATTINA]]-Tabella1[[#This Row],[ORA INIZIO MATTINA]]</f>
        <v>0.16666666666666663</v>
      </c>
      <c r="S2351" s="4"/>
      <c r="T2351" s="4"/>
      <c r="U2351" s="5">
        <f>Tabella1[[#This Row],[ORA FINE POMERIGGIO]]-Tabella1[[#This Row],[ORA INIZIO POMERIGGIO]]</f>
        <v>0</v>
      </c>
      <c r="V2351" s="5">
        <f>Tabella1[[#This Row],[TOT. TEMPO POMERIGGIO]]+Tabella1[[#This Row],[TOT. TEMPO MATTINA]]</f>
        <v>0.16666666666666663</v>
      </c>
      <c r="W2351" s="7">
        <f>((HOUR(Tabella1[[#This Row],[TOT. ORE]])*60)+MINUTE(Tabella1[[#This Row],[TOT. ORE]]))</f>
        <v>240</v>
      </c>
      <c r="Y2351" s="6">
        <f>Tabella1[[#This Row],[TOT. MINUTI]]-Tabella1[[#This Row],[FERMO MACCHINA]]</f>
        <v>240</v>
      </c>
      <c r="Z2351" s="6">
        <f>ROUNDDOWN(Tabella1[[#This Row],[DIFFERENZA EFFETTIVA - SCARTI]]/Tabella1[[#This Row],[TEMPO EFFETTIVO]]*60,0)</f>
        <v>387</v>
      </c>
    </row>
    <row r="2352" spans="1:27" x14ac:dyDescent="0.25">
      <c r="A2352" s="1">
        <v>44900</v>
      </c>
      <c r="B2352">
        <v>1</v>
      </c>
      <c r="C2352" s="6" t="str">
        <f>VLOOKUP(Tabella1[[#This Row],[COD. OPERATORE]],Tabella3[],2,FALSE)</f>
        <v>ROBY</v>
      </c>
      <c r="D2352" t="s">
        <v>56</v>
      </c>
      <c r="E2352" t="s">
        <v>86</v>
      </c>
      <c r="F2352" t="s">
        <v>64</v>
      </c>
      <c r="G2352" s="6" t="str">
        <f>VLOOKUP(Tabella1[[#This Row],[COD. MACCHINA]],Tabella35[],2,FALSE)</f>
        <v>MANUALE</v>
      </c>
      <c r="H2352">
        <v>0</v>
      </c>
      <c r="I2352">
        <v>1460</v>
      </c>
      <c r="J2352" s="6">
        <f>Tabella1[[#This Row],[ASS. FINALI]]-Tabella1[[#This Row],[ASS.INIZIALI]]</f>
        <v>1460</v>
      </c>
      <c r="K2352" t="s">
        <v>20</v>
      </c>
      <c r="M2352" s="6">
        <f>ROUNDDOWN(IF(Tabella1[[#This Row],[DOPPIO OPERATORE '[SI/NO']]]="SI",Tabella1[[#This Row],[DIFFERENZA]]/2,Tabella1[[#This Row],[DIFFERENZA]]),0)</f>
        <v>1460</v>
      </c>
      <c r="O2352" s="6">
        <f>Tabella1[[#This Row],[DIFFERENZA EFFETTIVA SE DOPPIO OPERATORE]]-Tabella1[[#This Row],[SCARTI]]</f>
        <v>1460</v>
      </c>
      <c r="P2352" s="4">
        <v>0.33333333333333331</v>
      </c>
      <c r="Q2352" s="4">
        <v>0.5</v>
      </c>
      <c r="R2352" s="5">
        <f>Tabella1[[#This Row],[ORA FINE MATTINA]]-Tabella1[[#This Row],[ORA INIZIO MATTINA]]</f>
        <v>0.16666666666666669</v>
      </c>
      <c r="S2352" s="4"/>
      <c r="T2352" s="4"/>
      <c r="U2352" s="5">
        <f>Tabella1[[#This Row],[ORA FINE POMERIGGIO]]-Tabella1[[#This Row],[ORA INIZIO POMERIGGIO]]</f>
        <v>0</v>
      </c>
      <c r="V2352" s="5">
        <f>Tabella1[[#This Row],[TOT. TEMPO POMERIGGIO]]+Tabella1[[#This Row],[TOT. TEMPO MATTINA]]</f>
        <v>0.16666666666666669</v>
      </c>
      <c r="W2352" s="7">
        <f>((HOUR(Tabella1[[#This Row],[TOT. ORE]])*60)+MINUTE(Tabella1[[#This Row],[TOT. ORE]]))</f>
        <v>240</v>
      </c>
      <c r="Y2352" s="6">
        <f>Tabella1[[#This Row],[TOT. MINUTI]]-Tabella1[[#This Row],[FERMO MACCHINA]]</f>
        <v>240</v>
      </c>
      <c r="Z2352" s="6">
        <f>ROUNDDOWN(Tabella1[[#This Row],[DIFFERENZA EFFETTIVA - SCARTI]]/Tabella1[[#This Row],[TEMPO EFFETTIVO]]*60,0)</f>
        <v>365</v>
      </c>
    </row>
    <row r="2353" spans="1:26" x14ac:dyDescent="0.25">
      <c r="A2353" s="1">
        <v>44900</v>
      </c>
      <c r="B2353">
        <v>1</v>
      </c>
      <c r="C2353" s="6" t="str">
        <f>VLOOKUP(Tabella1[[#This Row],[COD. OPERATORE]],Tabella3[],2,FALSE)</f>
        <v>ROBY</v>
      </c>
      <c r="D2353" t="s">
        <v>56</v>
      </c>
      <c r="E2353" t="s">
        <v>86</v>
      </c>
      <c r="F2353" t="s">
        <v>64</v>
      </c>
      <c r="G2353" s="6" t="str">
        <f>VLOOKUP(Tabella1[[#This Row],[COD. MACCHINA]],Tabella35[],2,FALSE)</f>
        <v>MANUALE</v>
      </c>
      <c r="H2353">
        <v>1600</v>
      </c>
      <c r="I2353">
        <v>2400</v>
      </c>
      <c r="J2353" s="6">
        <f>Tabella1[[#This Row],[ASS. FINALI]]-Tabella1[[#This Row],[ASS.INIZIALI]]</f>
        <v>800</v>
      </c>
      <c r="K2353" t="s">
        <v>58</v>
      </c>
      <c r="L2353">
        <v>8</v>
      </c>
      <c r="M2353" s="6">
        <f>ROUNDDOWN(IF(Tabella1[[#This Row],[DOPPIO OPERATORE '[SI/NO']]]="SI",Tabella1[[#This Row],[DIFFERENZA]]/2,Tabella1[[#This Row],[DIFFERENZA]]),0)</f>
        <v>400</v>
      </c>
      <c r="O2353" s="6">
        <f>Tabella1[[#This Row],[DIFFERENZA EFFETTIVA SE DOPPIO OPERATORE]]-Tabella1[[#This Row],[SCARTI]]</f>
        <v>400</v>
      </c>
      <c r="P2353" s="4">
        <v>0.5625</v>
      </c>
      <c r="Q2353" s="4">
        <v>0.64583333333333337</v>
      </c>
      <c r="R2353" s="5">
        <f>Tabella1[[#This Row],[ORA FINE MATTINA]]-Tabella1[[#This Row],[ORA INIZIO MATTINA]]</f>
        <v>8.333333333333337E-2</v>
      </c>
      <c r="S2353" s="4"/>
      <c r="T2353" s="4"/>
      <c r="U2353" s="5">
        <f>Tabella1[[#This Row],[ORA FINE POMERIGGIO]]-Tabella1[[#This Row],[ORA INIZIO POMERIGGIO]]</f>
        <v>0</v>
      </c>
      <c r="V2353" s="5">
        <f>Tabella1[[#This Row],[TOT. TEMPO POMERIGGIO]]+Tabella1[[#This Row],[TOT. TEMPO MATTINA]]</f>
        <v>8.333333333333337E-2</v>
      </c>
      <c r="W2353" s="7">
        <f>((HOUR(Tabella1[[#This Row],[TOT. ORE]])*60)+MINUTE(Tabella1[[#This Row],[TOT. ORE]]))</f>
        <v>120</v>
      </c>
      <c r="Y2353" s="6">
        <f>Tabella1[[#This Row],[TOT. MINUTI]]-Tabella1[[#This Row],[FERMO MACCHINA]]</f>
        <v>120</v>
      </c>
      <c r="Z2353" s="6">
        <f>ROUNDDOWN(Tabella1[[#This Row],[DIFFERENZA EFFETTIVA - SCARTI]]/Tabella1[[#This Row],[TEMPO EFFETTIVO]]*60,0)</f>
        <v>200</v>
      </c>
    </row>
    <row r="2354" spans="1:26" x14ac:dyDescent="0.25">
      <c r="A2354" s="1">
        <v>44900</v>
      </c>
      <c r="B2354">
        <v>1</v>
      </c>
      <c r="C2354" s="6" t="str">
        <f>VLOOKUP(Tabella1[[#This Row],[COD. OPERATORE]],Tabella3[],2,FALSE)</f>
        <v>ROBY</v>
      </c>
      <c r="D2354" t="s">
        <v>56</v>
      </c>
      <c r="E2354" t="s">
        <v>635</v>
      </c>
      <c r="F2354" t="s">
        <v>64</v>
      </c>
      <c r="G2354" s="6" t="str">
        <f>VLOOKUP(Tabella1[[#This Row],[COD. MACCHINA]],Tabella35[],2,FALSE)</f>
        <v>MANUALE</v>
      </c>
      <c r="H2354">
        <v>0</v>
      </c>
      <c r="I2354">
        <v>212</v>
      </c>
      <c r="J2354" s="6">
        <f>Tabella1[[#This Row],[ASS. FINALI]]-Tabella1[[#This Row],[ASS.INIZIALI]]</f>
        <v>212</v>
      </c>
      <c r="K2354" t="s">
        <v>20</v>
      </c>
      <c r="M2354" s="6">
        <f>ROUNDDOWN(IF(Tabella1[[#This Row],[DOPPIO OPERATORE '[SI/NO']]]="SI",Tabella1[[#This Row],[DIFFERENZA]]/2,Tabella1[[#This Row],[DIFFERENZA]]),0)</f>
        <v>212</v>
      </c>
      <c r="O2354" s="6">
        <f>Tabella1[[#This Row],[DIFFERENZA EFFETTIVA SE DOPPIO OPERATORE]]-Tabella1[[#This Row],[SCARTI]]</f>
        <v>212</v>
      </c>
      <c r="P2354" s="4">
        <v>0.65555555555555556</v>
      </c>
      <c r="Q2354" s="4">
        <v>0.72916666666666663</v>
      </c>
      <c r="R2354" s="5">
        <f>Tabella1[[#This Row],[ORA FINE MATTINA]]-Tabella1[[#This Row],[ORA INIZIO MATTINA]]</f>
        <v>7.3611111111111072E-2</v>
      </c>
      <c r="S2354" s="4"/>
      <c r="T2354" s="4"/>
      <c r="U2354" s="5">
        <f>Tabella1[[#This Row],[ORA FINE POMERIGGIO]]-Tabella1[[#This Row],[ORA INIZIO POMERIGGIO]]</f>
        <v>0</v>
      </c>
      <c r="V2354" s="5">
        <f>Tabella1[[#This Row],[TOT. TEMPO POMERIGGIO]]+Tabella1[[#This Row],[TOT. TEMPO MATTINA]]</f>
        <v>7.3611111111111072E-2</v>
      </c>
      <c r="W2354" s="7">
        <f>((HOUR(Tabella1[[#This Row],[TOT. ORE]])*60)+MINUTE(Tabella1[[#This Row],[TOT. ORE]]))</f>
        <v>106</v>
      </c>
      <c r="Y2354" s="6">
        <f>Tabella1[[#This Row],[TOT. MINUTI]]-Tabella1[[#This Row],[FERMO MACCHINA]]</f>
        <v>106</v>
      </c>
      <c r="Z2354" s="6">
        <f>ROUNDDOWN(Tabella1[[#This Row],[DIFFERENZA EFFETTIVA - SCARTI]]/Tabella1[[#This Row],[TEMPO EFFETTIVO]]*60,0)</f>
        <v>120</v>
      </c>
    </row>
    <row r="2355" spans="1:26" x14ac:dyDescent="0.25">
      <c r="A2355" s="1">
        <v>44901</v>
      </c>
      <c r="B2355">
        <v>1</v>
      </c>
      <c r="C2355" s="6" t="str">
        <f>VLOOKUP(Tabella1[[#This Row],[COD. OPERATORE]],Tabella3[],2,FALSE)</f>
        <v>ROBY</v>
      </c>
      <c r="D2355" t="s">
        <v>87</v>
      </c>
      <c r="E2355" t="s">
        <v>577</v>
      </c>
      <c r="F2355" t="s">
        <v>64</v>
      </c>
      <c r="G2355" s="6" t="str">
        <f>VLOOKUP(Tabella1[[#This Row],[COD. MACCHINA]],Tabella35[],2,FALSE)</f>
        <v>MANUALE</v>
      </c>
      <c r="H2355">
        <v>550</v>
      </c>
      <c r="I2355">
        <v>1175</v>
      </c>
      <c r="J2355" s="6">
        <f>Tabella1[[#This Row],[ASS. FINALI]]-Tabella1[[#This Row],[ASS.INIZIALI]]</f>
        <v>625</v>
      </c>
      <c r="K2355" t="s">
        <v>20</v>
      </c>
      <c r="M2355" s="6">
        <f>ROUNDDOWN(IF(Tabella1[[#This Row],[DOPPIO OPERATORE '[SI/NO']]]="SI",Tabella1[[#This Row],[DIFFERENZA]]/2,Tabella1[[#This Row],[DIFFERENZA]]),0)</f>
        <v>625</v>
      </c>
      <c r="O2355" s="6">
        <f>Tabella1[[#This Row],[DIFFERENZA EFFETTIVA SE DOPPIO OPERATORE]]-Tabella1[[#This Row],[SCARTI]]</f>
        <v>625</v>
      </c>
      <c r="P2355" s="4">
        <v>0.33333333333333331</v>
      </c>
      <c r="Q2355" s="4">
        <v>0.5</v>
      </c>
      <c r="R2355" s="5">
        <f>Tabella1[[#This Row],[ORA FINE MATTINA]]-Tabella1[[#This Row],[ORA INIZIO MATTINA]]</f>
        <v>0.16666666666666669</v>
      </c>
      <c r="S2355" s="4">
        <v>0.5625</v>
      </c>
      <c r="T2355" s="4">
        <v>0.72916666666666663</v>
      </c>
      <c r="U2355" s="5">
        <f>Tabella1[[#This Row],[ORA FINE POMERIGGIO]]-Tabella1[[#This Row],[ORA INIZIO POMERIGGIO]]</f>
        <v>0.16666666666666663</v>
      </c>
      <c r="V2355" s="5">
        <f>Tabella1[[#This Row],[TOT. TEMPO POMERIGGIO]]+Tabella1[[#This Row],[TOT. TEMPO MATTINA]]</f>
        <v>0.33333333333333331</v>
      </c>
      <c r="W2355" s="7">
        <f>((HOUR(Tabella1[[#This Row],[TOT. ORE]])*60)+MINUTE(Tabella1[[#This Row],[TOT. ORE]]))</f>
        <v>480</v>
      </c>
      <c r="Y2355" s="6">
        <f>Tabella1[[#This Row],[TOT. MINUTI]]-Tabella1[[#This Row],[FERMO MACCHINA]]</f>
        <v>480</v>
      </c>
      <c r="Z2355" s="6">
        <f>ROUNDDOWN(Tabella1[[#This Row],[DIFFERENZA EFFETTIVA - SCARTI]]/Tabella1[[#This Row],[TEMPO EFFETTIVO]]*60,0)</f>
        <v>78</v>
      </c>
    </row>
    <row r="2356" spans="1:26" x14ac:dyDescent="0.25">
      <c r="A2356" s="1">
        <v>44901</v>
      </c>
      <c r="B2356">
        <v>31</v>
      </c>
      <c r="C2356" s="6" t="str">
        <f>VLOOKUP(Tabella1[[#This Row],[COD. OPERATORE]],Tabella3[],2,FALSE)</f>
        <v>MARISTELLA</v>
      </c>
      <c r="D2356" t="s">
        <v>56</v>
      </c>
      <c r="E2356" t="s">
        <v>246</v>
      </c>
      <c r="F2356" t="s">
        <v>64</v>
      </c>
      <c r="G2356" s="6" t="str">
        <f>VLOOKUP(Tabella1[[#This Row],[COD. MACCHINA]],Tabella35[],2,FALSE)</f>
        <v>MANUALE</v>
      </c>
      <c r="H2356">
        <v>1690</v>
      </c>
      <c r="I2356">
        <v>2000</v>
      </c>
      <c r="J2356" s="6">
        <f>Tabella1[[#This Row],[ASS. FINALI]]-Tabella1[[#This Row],[ASS.INIZIALI]]</f>
        <v>310</v>
      </c>
      <c r="K2356" t="s">
        <v>58</v>
      </c>
      <c r="L2356">
        <v>8</v>
      </c>
      <c r="M2356" s="6">
        <f>ROUNDDOWN(IF(Tabella1[[#This Row],[DOPPIO OPERATORE '[SI/NO']]]="SI",Tabella1[[#This Row],[DIFFERENZA]]/2,Tabella1[[#This Row],[DIFFERENZA]]),0)</f>
        <v>155</v>
      </c>
      <c r="O2356" s="6">
        <f>Tabella1[[#This Row],[DIFFERENZA EFFETTIVA SE DOPPIO OPERATORE]]-Tabella1[[#This Row],[SCARTI]]</f>
        <v>155</v>
      </c>
      <c r="P2356" s="4">
        <v>0.33333333333333331</v>
      </c>
      <c r="Q2356" s="4">
        <v>0.3888888888888889</v>
      </c>
      <c r="R2356" s="5">
        <f>Tabella1[[#This Row],[ORA FINE MATTINA]]-Tabella1[[#This Row],[ORA INIZIO MATTINA]]</f>
        <v>5.555555555555558E-2</v>
      </c>
      <c r="S2356" s="4"/>
      <c r="T2356" s="4"/>
      <c r="U2356" s="5">
        <f>Tabella1[[#This Row],[ORA FINE POMERIGGIO]]-Tabella1[[#This Row],[ORA INIZIO POMERIGGIO]]</f>
        <v>0</v>
      </c>
      <c r="V2356" s="5">
        <f>Tabella1[[#This Row],[TOT. TEMPO POMERIGGIO]]+Tabella1[[#This Row],[TOT. TEMPO MATTINA]]</f>
        <v>5.555555555555558E-2</v>
      </c>
      <c r="W2356" s="7">
        <f>((HOUR(Tabella1[[#This Row],[TOT. ORE]])*60)+MINUTE(Tabella1[[#This Row],[TOT. ORE]]))</f>
        <v>80</v>
      </c>
      <c r="Y2356" s="6">
        <f>Tabella1[[#This Row],[TOT. MINUTI]]-Tabella1[[#This Row],[FERMO MACCHINA]]</f>
        <v>80</v>
      </c>
      <c r="Z2356" s="6">
        <f>ROUNDDOWN(Tabella1[[#This Row],[DIFFERENZA EFFETTIVA - SCARTI]]/Tabella1[[#This Row],[TEMPO EFFETTIVO]]*60,0)</f>
        <v>116</v>
      </c>
    </row>
    <row r="2357" spans="1:26" x14ac:dyDescent="0.25">
      <c r="A2357" s="1">
        <v>44901</v>
      </c>
      <c r="B2357">
        <v>31</v>
      </c>
      <c r="C2357" s="6" t="str">
        <f>VLOOKUP(Tabella1[[#This Row],[COD. OPERATORE]],Tabella3[],2,FALSE)</f>
        <v>MARISTELLA</v>
      </c>
      <c r="D2357" t="s">
        <v>56</v>
      </c>
      <c r="E2357" t="s">
        <v>112</v>
      </c>
      <c r="F2357" t="s">
        <v>64</v>
      </c>
      <c r="G2357" s="6" t="str">
        <f>VLOOKUP(Tabella1[[#This Row],[COD. MACCHINA]],Tabella35[],2,FALSE)</f>
        <v>MANUALE</v>
      </c>
      <c r="H2357">
        <v>0</v>
      </c>
      <c r="I2357">
        <v>960</v>
      </c>
      <c r="J2357" s="6">
        <f>Tabella1[[#This Row],[ASS. FINALI]]-Tabella1[[#This Row],[ASS.INIZIALI]]</f>
        <v>960</v>
      </c>
      <c r="K2357" t="s">
        <v>58</v>
      </c>
      <c r="L2357">
        <v>8</v>
      </c>
      <c r="M2357" s="6">
        <f>ROUNDDOWN(IF(Tabella1[[#This Row],[DOPPIO OPERATORE '[SI/NO']]]="SI",Tabella1[[#This Row],[DIFFERENZA]]/2,Tabella1[[#This Row],[DIFFERENZA]]),0)</f>
        <v>480</v>
      </c>
      <c r="O2357" s="6">
        <f>Tabella1[[#This Row],[DIFFERENZA EFFETTIVA SE DOPPIO OPERATORE]]-Tabella1[[#This Row],[SCARTI]]</f>
        <v>480</v>
      </c>
      <c r="P2357" s="4">
        <v>0.3888888888888889</v>
      </c>
      <c r="Q2357" s="4">
        <v>0.5</v>
      </c>
      <c r="R2357" s="5">
        <f>Tabella1[[#This Row],[ORA FINE MATTINA]]-Tabella1[[#This Row],[ORA INIZIO MATTINA]]</f>
        <v>0.1111111111111111</v>
      </c>
      <c r="S2357" s="4"/>
      <c r="T2357" s="4"/>
      <c r="U2357" s="5">
        <f>Tabella1[[#This Row],[ORA FINE POMERIGGIO]]-Tabella1[[#This Row],[ORA INIZIO POMERIGGIO]]</f>
        <v>0</v>
      </c>
      <c r="V2357" s="5">
        <f>Tabella1[[#This Row],[TOT. TEMPO POMERIGGIO]]+Tabella1[[#This Row],[TOT. TEMPO MATTINA]]</f>
        <v>0.1111111111111111</v>
      </c>
      <c r="W2357" s="7">
        <f>((HOUR(Tabella1[[#This Row],[TOT. ORE]])*60)+MINUTE(Tabella1[[#This Row],[TOT. ORE]]))</f>
        <v>160</v>
      </c>
      <c r="Y2357" s="6">
        <f>Tabella1[[#This Row],[TOT. MINUTI]]-Tabella1[[#This Row],[FERMO MACCHINA]]</f>
        <v>160</v>
      </c>
      <c r="Z2357" s="6">
        <f>ROUNDDOWN(Tabella1[[#This Row],[DIFFERENZA EFFETTIVA - SCARTI]]/Tabella1[[#This Row],[TEMPO EFFETTIVO]]*60,0)</f>
        <v>180</v>
      </c>
    </row>
    <row r="2358" spans="1:26" x14ac:dyDescent="0.25">
      <c r="A2358" s="1">
        <v>44901</v>
      </c>
      <c r="B2358">
        <v>31</v>
      </c>
      <c r="C2358" s="6" t="str">
        <f>VLOOKUP(Tabella1[[#This Row],[COD. OPERATORE]],Tabella3[],2,FALSE)</f>
        <v>MARISTELLA</v>
      </c>
      <c r="D2358" t="s">
        <v>74</v>
      </c>
      <c r="E2358" t="s">
        <v>155</v>
      </c>
      <c r="F2358">
        <v>4</v>
      </c>
      <c r="G2358" s="6" t="str">
        <f>VLOOKUP(Tabella1[[#This Row],[COD. MACCHINA]],Tabella35[],2,FALSE)</f>
        <v>LASER VERDE</v>
      </c>
      <c r="H2358">
        <v>2163</v>
      </c>
      <c r="I2358">
        <v>2773</v>
      </c>
      <c r="J2358" s="6">
        <f>Tabella1[[#This Row],[ASS. FINALI]]-Tabella1[[#This Row],[ASS.INIZIALI]]</f>
        <v>610</v>
      </c>
      <c r="K2358" t="s">
        <v>20</v>
      </c>
      <c r="M2358" s="6">
        <f>ROUNDDOWN(IF(Tabella1[[#This Row],[DOPPIO OPERATORE '[SI/NO']]]="SI",Tabella1[[#This Row],[DIFFERENZA]]/2,Tabella1[[#This Row],[DIFFERENZA]]),0)</f>
        <v>610</v>
      </c>
      <c r="O2358" s="6">
        <f>Tabella1[[#This Row],[DIFFERENZA EFFETTIVA SE DOPPIO OPERATORE]]-Tabella1[[#This Row],[SCARTI]]</f>
        <v>610</v>
      </c>
      <c r="P2358" s="4">
        <v>0.5625</v>
      </c>
      <c r="Q2358" s="4">
        <v>0.72916666666666663</v>
      </c>
      <c r="R2358" s="5">
        <f>Tabella1[[#This Row],[ORA FINE MATTINA]]-Tabella1[[#This Row],[ORA INIZIO MATTINA]]</f>
        <v>0.16666666666666663</v>
      </c>
      <c r="S2358" s="4"/>
      <c r="T2358" s="4"/>
      <c r="U2358" s="5">
        <f>Tabella1[[#This Row],[ORA FINE POMERIGGIO]]-Tabella1[[#This Row],[ORA INIZIO POMERIGGIO]]</f>
        <v>0</v>
      </c>
      <c r="V2358" s="5">
        <f>Tabella1[[#This Row],[TOT. TEMPO POMERIGGIO]]+Tabella1[[#This Row],[TOT. TEMPO MATTINA]]</f>
        <v>0.16666666666666663</v>
      </c>
      <c r="W2358" s="7">
        <f>((HOUR(Tabella1[[#This Row],[TOT. ORE]])*60)+MINUTE(Tabella1[[#This Row],[TOT. ORE]]))</f>
        <v>240</v>
      </c>
      <c r="Y2358" s="6">
        <f>Tabella1[[#This Row],[TOT. MINUTI]]-Tabella1[[#This Row],[FERMO MACCHINA]]</f>
        <v>240</v>
      </c>
      <c r="Z2358" s="6">
        <f>ROUNDDOWN(Tabella1[[#This Row],[DIFFERENZA EFFETTIVA - SCARTI]]/Tabella1[[#This Row],[TEMPO EFFETTIVO]]*60,0)</f>
        <v>152</v>
      </c>
    </row>
    <row r="2359" spans="1:26" x14ac:dyDescent="0.25">
      <c r="A2359" s="1">
        <v>44901</v>
      </c>
      <c r="B2359">
        <v>31</v>
      </c>
      <c r="C2359" s="6" t="str">
        <f>VLOOKUP(Tabella1[[#This Row],[COD. OPERATORE]],Tabella3[],2,FALSE)</f>
        <v>MARISTELLA</v>
      </c>
      <c r="D2359" t="s">
        <v>74</v>
      </c>
      <c r="E2359" t="s">
        <v>155</v>
      </c>
      <c r="F2359">
        <v>22</v>
      </c>
      <c r="G2359" s="6" t="str">
        <f>VLOOKUP(Tabella1[[#This Row],[COD. MACCHINA]],Tabella35[],2,FALSE)</f>
        <v>LASER VIOLA</v>
      </c>
      <c r="H2359">
        <v>6479</v>
      </c>
      <c r="I2359">
        <v>7082</v>
      </c>
      <c r="J2359" s="6">
        <f>Tabella1[[#This Row],[ASS. FINALI]]-Tabella1[[#This Row],[ASS.INIZIALI]]</f>
        <v>603</v>
      </c>
      <c r="K2359" t="s">
        <v>20</v>
      </c>
      <c r="M2359" s="6">
        <f>ROUNDDOWN(IF(Tabella1[[#This Row],[DOPPIO OPERATORE '[SI/NO']]]="SI",Tabella1[[#This Row],[DIFFERENZA]]/2,Tabella1[[#This Row],[DIFFERENZA]]),0)</f>
        <v>603</v>
      </c>
      <c r="O2359" s="6">
        <f>Tabella1[[#This Row],[DIFFERENZA EFFETTIVA SE DOPPIO OPERATORE]]-Tabella1[[#This Row],[SCARTI]]</f>
        <v>603</v>
      </c>
      <c r="P2359" s="4">
        <v>0.5625</v>
      </c>
      <c r="Q2359" s="4">
        <v>0.72916666666666663</v>
      </c>
      <c r="R2359" s="5">
        <f>Tabella1[[#This Row],[ORA FINE MATTINA]]-Tabella1[[#This Row],[ORA INIZIO MATTINA]]</f>
        <v>0.16666666666666663</v>
      </c>
      <c r="S2359" s="4"/>
      <c r="T2359" s="4"/>
      <c r="U2359" s="5">
        <f>Tabella1[[#This Row],[ORA FINE POMERIGGIO]]-Tabella1[[#This Row],[ORA INIZIO POMERIGGIO]]</f>
        <v>0</v>
      </c>
      <c r="V2359" s="5">
        <f>Tabella1[[#This Row],[TOT. TEMPO POMERIGGIO]]+Tabella1[[#This Row],[TOT. TEMPO MATTINA]]</f>
        <v>0.16666666666666663</v>
      </c>
      <c r="W2359" s="7">
        <f>((HOUR(Tabella1[[#This Row],[TOT. ORE]])*60)+MINUTE(Tabella1[[#This Row],[TOT. ORE]]))</f>
        <v>240</v>
      </c>
      <c r="Y2359" s="6">
        <f>Tabella1[[#This Row],[TOT. MINUTI]]-Tabella1[[#This Row],[FERMO MACCHINA]]</f>
        <v>240</v>
      </c>
      <c r="Z2359" s="6">
        <f>ROUNDDOWN(Tabella1[[#This Row],[DIFFERENZA EFFETTIVA - SCARTI]]/Tabella1[[#This Row],[TEMPO EFFETTIVO]]*60,0)</f>
        <v>150</v>
      </c>
    </row>
    <row r="2360" spans="1:26" x14ac:dyDescent="0.25">
      <c r="A2360" s="1">
        <v>44902</v>
      </c>
      <c r="B2360">
        <v>31</v>
      </c>
      <c r="C2360" s="6" t="str">
        <f>VLOOKUP(Tabella1[[#This Row],[COD. OPERATORE]],Tabella3[],2,FALSE)</f>
        <v>MARISTELLA</v>
      </c>
      <c r="D2360" t="s">
        <v>56</v>
      </c>
      <c r="E2360" t="s">
        <v>112</v>
      </c>
      <c r="F2360" t="s">
        <v>64</v>
      </c>
      <c r="G2360" s="6" t="str">
        <f>VLOOKUP(Tabella1[[#This Row],[COD. MACCHINA]],Tabella35[],2,FALSE)</f>
        <v>MANUALE</v>
      </c>
      <c r="H2360">
        <v>1800</v>
      </c>
      <c r="I2360">
        <v>2400</v>
      </c>
      <c r="J2360" s="6">
        <f>Tabella1[[#This Row],[ASS. FINALI]]-Tabella1[[#This Row],[ASS.INIZIALI]]</f>
        <v>600</v>
      </c>
      <c r="K2360" t="s">
        <v>20</v>
      </c>
      <c r="M2360" s="6">
        <f>ROUNDDOWN(IF(Tabella1[[#This Row],[DOPPIO OPERATORE '[SI/NO']]]="SI",Tabella1[[#This Row],[DIFFERENZA]]/2,Tabella1[[#This Row],[DIFFERENZA]]),0)</f>
        <v>600</v>
      </c>
      <c r="O2360" s="6">
        <f>Tabella1[[#This Row],[DIFFERENZA EFFETTIVA SE DOPPIO OPERATORE]]-Tabella1[[#This Row],[SCARTI]]</f>
        <v>600</v>
      </c>
      <c r="P2360" s="4">
        <v>0.33333333333333331</v>
      </c>
      <c r="Q2360" s="4">
        <v>0.40277777777777773</v>
      </c>
      <c r="R2360" s="5">
        <f>Tabella1[[#This Row],[ORA FINE MATTINA]]-Tabella1[[#This Row],[ORA INIZIO MATTINA]]</f>
        <v>6.944444444444442E-2</v>
      </c>
      <c r="S2360" s="4"/>
      <c r="T2360" s="4"/>
      <c r="U2360" s="5">
        <f>Tabella1[[#This Row],[ORA FINE POMERIGGIO]]-Tabella1[[#This Row],[ORA INIZIO POMERIGGIO]]</f>
        <v>0</v>
      </c>
      <c r="V2360" s="5">
        <f>Tabella1[[#This Row],[TOT. TEMPO POMERIGGIO]]+Tabella1[[#This Row],[TOT. TEMPO MATTINA]]</f>
        <v>6.944444444444442E-2</v>
      </c>
      <c r="W2360" s="7">
        <f>((HOUR(Tabella1[[#This Row],[TOT. ORE]])*60)+MINUTE(Tabella1[[#This Row],[TOT. ORE]]))</f>
        <v>100</v>
      </c>
      <c r="Y2360" s="6">
        <f>Tabella1[[#This Row],[TOT. MINUTI]]-Tabella1[[#This Row],[FERMO MACCHINA]]</f>
        <v>100</v>
      </c>
      <c r="Z2360" s="6">
        <f>ROUNDDOWN(Tabella1[[#This Row],[DIFFERENZA EFFETTIVA - SCARTI]]/Tabella1[[#This Row],[TEMPO EFFETTIVO]]*60,0)</f>
        <v>360</v>
      </c>
    </row>
    <row r="2361" spans="1:26" x14ac:dyDescent="0.25">
      <c r="A2361" s="1">
        <v>44902</v>
      </c>
      <c r="B2361">
        <v>31</v>
      </c>
      <c r="C2361" s="6" t="str">
        <f>VLOOKUP(Tabella1[[#This Row],[COD. OPERATORE]],Tabella3[],2,FALSE)</f>
        <v>MARISTELLA</v>
      </c>
      <c r="D2361" t="s">
        <v>56</v>
      </c>
      <c r="E2361" t="s">
        <v>73</v>
      </c>
      <c r="F2361" t="s">
        <v>64</v>
      </c>
      <c r="G2361" s="6" t="str">
        <f>VLOOKUP(Tabella1[[#This Row],[COD. MACCHINA]],Tabella35[],2,FALSE)</f>
        <v>MANUALE</v>
      </c>
      <c r="H2361">
        <v>0</v>
      </c>
      <c r="I2361">
        <v>1500</v>
      </c>
      <c r="J2361" s="6">
        <f>Tabella1[[#This Row],[ASS. FINALI]]-Tabella1[[#This Row],[ASS.INIZIALI]]</f>
        <v>1500</v>
      </c>
      <c r="K2361" t="s">
        <v>20</v>
      </c>
      <c r="M2361" s="6">
        <f>ROUNDDOWN(IF(Tabella1[[#This Row],[DOPPIO OPERATORE '[SI/NO']]]="SI",Tabella1[[#This Row],[DIFFERENZA]]/2,Tabella1[[#This Row],[DIFFERENZA]]),0)</f>
        <v>1500</v>
      </c>
      <c r="O2361" s="6">
        <f>Tabella1[[#This Row],[DIFFERENZA EFFETTIVA SE DOPPIO OPERATORE]]-Tabella1[[#This Row],[SCARTI]]</f>
        <v>1500</v>
      </c>
      <c r="P2361" s="4">
        <v>0.40277777777777773</v>
      </c>
      <c r="Q2361" s="4">
        <v>0.5</v>
      </c>
      <c r="R2361" s="5">
        <f>Tabella1[[#This Row],[ORA FINE MATTINA]]-Tabella1[[#This Row],[ORA INIZIO MATTINA]]</f>
        <v>9.7222222222222265E-2</v>
      </c>
      <c r="S2361" s="4"/>
      <c r="T2361" s="4"/>
      <c r="U2361" s="5">
        <f>Tabella1[[#This Row],[ORA FINE POMERIGGIO]]-Tabella1[[#This Row],[ORA INIZIO POMERIGGIO]]</f>
        <v>0</v>
      </c>
      <c r="V2361" s="5">
        <f>Tabella1[[#This Row],[TOT. TEMPO POMERIGGIO]]+Tabella1[[#This Row],[TOT. TEMPO MATTINA]]</f>
        <v>9.7222222222222265E-2</v>
      </c>
      <c r="W2361" s="7">
        <f>((HOUR(Tabella1[[#This Row],[TOT. ORE]])*60)+MINUTE(Tabella1[[#This Row],[TOT. ORE]]))</f>
        <v>140</v>
      </c>
      <c r="Y2361" s="6">
        <f>Tabella1[[#This Row],[TOT. MINUTI]]-Tabella1[[#This Row],[FERMO MACCHINA]]</f>
        <v>140</v>
      </c>
      <c r="Z2361" s="6">
        <f>ROUNDDOWN(Tabella1[[#This Row],[DIFFERENZA EFFETTIVA - SCARTI]]/Tabella1[[#This Row],[TEMPO EFFETTIVO]]*60,0)</f>
        <v>642</v>
      </c>
    </row>
    <row r="2362" spans="1:26" x14ac:dyDescent="0.25">
      <c r="A2362" s="1">
        <v>44902</v>
      </c>
      <c r="B2362">
        <v>31</v>
      </c>
      <c r="C2362" s="6" t="str">
        <f>VLOOKUP(Tabella1[[#This Row],[COD. OPERATORE]],Tabella3[],2,FALSE)</f>
        <v>MARISTELLA</v>
      </c>
      <c r="D2362" t="s">
        <v>74</v>
      </c>
      <c r="E2362" t="s">
        <v>344</v>
      </c>
      <c r="F2362">
        <v>4</v>
      </c>
      <c r="G2362" s="6" t="str">
        <f>VLOOKUP(Tabella1[[#This Row],[COD. MACCHINA]],Tabella35[],2,FALSE)</f>
        <v>LASER VERDE</v>
      </c>
      <c r="H2362">
        <v>3348</v>
      </c>
      <c r="I2362">
        <v>3947</v>
      </c>
      <c r="J2362" s="6">
        <f>Tabella1[[#This Row],[ASS. FINALI]]-Tabella1[[#This Row],[ASS.INIZIALI]]</f>
        <v>599</v>
      </c>
      <c r="K2362" t="s">
        <v>20</v>
      </c>
      <c r="M2362" s="6">
        <f>ROUNDDOWN(IF(Tabella1[[#This Row],[DOPPIO OPERATORE '[SI/NO']]]="SI",Tabella1[[#This Row],[DIFFERENZA]]/2,Tabella1[[#This Row],[DIFFERENZA]]),0)</f>
        <v>599</v>
      </c>
      <c r="O2362" s="6">
        <f>Tabella1[[#This Row],[DIFFERENZA EFFETTIVA SE DOPPIO OPERATORE]]-Tabella1[[#This Row],[SCARTI]]</f>
        <v>599</v>
      </c>
      <c r="P2362" s="4">
        <v>0.5625</v>
      </c>
      <c r="Q2362" s="4">
        <v>0.72916666666666663</v>
      </c>
      <c r="R2362" s="5">
        <f>Tabella1[[#This Row],[ORA FINE MATTINA]]-Tabella1[[#This Row],[ORA INIZIO MATTINA]]</f>
        <v>0.16666666666666663</v>
      </c>
      <c r="S2362" s="4"/>
      <c r="T2362" s="4"/>
      <c r="U2362" s="5">
        <f>Tabella1[[#This Row],[ORA FINE POMERIGGIO]]-Tabella1[[#This Row],[ORA INIZIO POMERIGGIO]]</f>
        <v>0</v>
      </c>
      <c r="V2362" s="5">
        <f>Tabella1[[#This Row],[TOT. TEMPO POMERIGGIO]]+Tabella1[[#This Row],[TOT. TEMPO MATTINA]]</f>
        <v>0.16666666666666663</v>
      </c>
      <c r="W2362" s="7">
        <f>((HOUR(Tabella1[[#This Row],[TOT. ORE]])*60)+MINUTE(Tabella1[[#This Row],[TOT. ORE]]))</f>
        <v>240</v>
      </c>
      <c r="Y2362" s="6">
        <f>Tabella1[[#This Row],[TOT. MINUTI]]-Tabella1[[#This Row],[FERMO MACCHINA]]</f>
        <v>240</v>
      </c>
      <c r="Z2362" s="6">
        <f>ROUNDDOWN(Tabella1[[#This Row],[DIFFERENZA EFFETTIVA - SCARTI]]/Tabella1[[#This Row],[TEMPO EFFETTIVO]]*60,0)</f>
        <v>149</v>
      </c>
    </row>
    <row r="2363" spans="1:26" x14ac:dyDescent="0.25">
      <c r="A2363" s="1">
        <v>44902</v>
      </c>
      <c r="B2363">
        <v>31</v>
      </c>
      <c r="C2363" s="6" t="str">
        <f>VLOOKUP(Tabella1[[#This Row],[COD. OPERATORE]],Tabella3[],2,FALSE)</f>
        <v>MARISTELLA</v>
      </c>
      <c r="D2363" t="s">
        <v>74</v>
      </c>
      <c r="E2363" t="s">
        <v>344</v>
      </c>
      <c r="F2363">
        <v>22</v>
      </c>
      <c r="G2363" s="6" t="str">
        <f>VLOOKUP(Tabella1[[#This Row],[COD. MACCHINA]],Tabella35[],2,FALSE)</f>
        <v>LASER VIOLA</v>
      </c>
      <c r="H2363">
        <v>8264</v>
      </c>
      <c r="I2363">
        <v>8357</v>
      </c>
      <c r="J2363" s="6">
        <f>Tabella1[[#This Row],[ASS. FINALI]]-Tabella1[[#This Row],[ASS.INIZIALI]]</f>
        <v>93</v>
      </c>
      <c r="K2363" t="s">
        <v>20</v>
      </c>
      <c r="M2363" s="6">
        <f>ROUNDDOWN(IF(Tabella1[[#This Row],[DOPPIO OPERATORE '[SI/NO']]]="SI",Tabella1[[#This Row],[DIFFERENZA]]/2,Tabella1[[#This Row],[DIFFERENZA]]),0)</f>
        <v>93</v>
      </c>
      <c r="O2363" s="6">
        <f>Tabella1[[#This Row],[DIFFERENZA EFFETTIVA SE DOPPIO OPERATORE]]-Tabella1[[#This Row],[SCARTI]]</f>
        <v>93</v>
      </c>
      <c r="P2363" s="4">
        <v>0.33333333333333331</v>
      </c>
      <c r="Q2363" s="4">
        <v>0.3611111111111111</v>
      </c>
      <c r="R2363" s="5">
        <f>Tabella1[[#This Row],[ORA FINE MATTINA]]-Tabella1[[#This Row],[ORA INIZIO MATTINA]]</f>
        <v>2.777777777777779E-2</v>
      </c>
      <c r="S2363" s="4"/>
      <c r="T2363" s="4"/>
      <c r="U2363" s="5">
        <f>Tabella1[[#This Row],[ORA FINE POMERIGGIO]]-Tabella1[[#This Row],[ORA INIZIO POMERIGGIO]]</f>
        <v>0</v>
      </c>
      <c r="V2363" s="5">
        <f>Tabella1[[#This Row],[TOT. TEMPO POMERIGGIO]]+Tabella1[[#This Row],[TOT. TEMPO MATTINA]]</f>
        <v>2.777777777777779E-2</v>
      </c>
      <c r="W2363" s="7">
        <f>((HOUR(Tabella1[[#This Row],[TOT. ORE]])*60)+MINUTE(Tabella1[[#This Row],[TOT. ORE]]))</f>
        <v>40</v>
      </c>
      <c r="X2363">
        <v>15</v>
      </c>
      <c r="Y2363" s="6">
        <f>Tabella1[[#This Row],[TOT. MINUTI]]-Tabella1[[#This Row],[FERMO MACCHINA]]</f>
        <v>25</v>
      </c>
      <c r="Z2363" s="6">
        <f>ROUNDDOWN(Tabella1[[#This Row],[DIFFERENZA EFFETTIVA - SCARTI]]/Tabella1[[#This Row],[TEMPO EFFETTIVO]]*60,0)</f>
        <v>223</v>
      </c>
    </row>
    <row r="2364" spans="1:26" x14ac:dyDescent="0.25">
      <c r="A2364" s="1">
        <v>44907</v>
      </c>
      <c r="B2364">
        <v>31</v>
      </c>
      <c r="C2364" s="6" t="str">
        <f>VLOOKUP(Tabella1[[#This Row],[COD. OPERATORE]],Tabella3[],2,FALSE)</f>
        <v>MARISTELLA</v>
      </c>
      <c r="D2364" t="s">
        <v>74</v>
      </c>
      <c r="E2364" t="s">
        <v>344</v>
      </c>
      <c r="F2364">
        <v>22</v>
      </c>
      <c r="G2364" s="6" t="str">
        <f>VLOOKUP(Tabella1[[#This Row],[COD. MACCHINA]],Tabella35[],2,FALSE)</f>
        <v>LASER VIOLA</v>
      </c>
      <c r="H2364">
        <v>3947</v>
      </c>
      <c r="I2364">
        <v>3960</v>
      </c>
      <c r="J2364" s="6">
        <f>Tabella1[[#This Row],[ASS. FINALI]]-Tabella1[[#This Row],[ASS.INIZIALI]]</f>
        <v>13</v>
      </c>
      <c r="K2364" t="s">
        <v>20</v>
      </c>
      <c r="M2364" s="6">
        <f>ROUNDDOWN(IF(Tabella1[[#This Row],[DOPPIO OPERATORE '[SI/NO']]]="SI",Tabella1[[#This Row],[DIFFERENZA]]/2,Tabella1[[#This Row],[DIFFERENZA]]),0)</f>
        <v>13</v>
      </c>
      <c r="O2364" s="6">
        <f>Tabella1[[#This Row],[DIFFERENZA EFFETTIVA SE DOPPIO OPERATORE]]-Tabella1[[#This Row],[SCARTI]]</f>
        <v>13</v>
      </c>
      <c r="P2364" s="4">
        <v>0.375</v>
      </c>
      <c r="Q2364" s="4">
        <v>0.38194444444444442</v>
      </c>
      <c r="R2364" s="5">
        <f>Tabella1[[#This Row],[ORA FINE MATTINA]]-Tabella1[[#This Row],[ORA INIZIO MATTINA]]</f>
        <v>6.9444444444444198E-3</v>
      </c>
      <c r="S2364" s="4"/>
      <c r="T2364" s="4"/>
      <c r="U2364" s="5">
        <f>Tabella1[[#This Row],[ORA FINE POMERIGGIO]]-Tabella1[[#This Row],[ORA INIZIO POMERIGGIO]]</f>
        <v>0</v>
      </c>
      <c r="V2364" s="5">
        <f>Tabella1[[#This Row],[TOT. TEMPO POMERIGGIO]]+Tabella1[[#This Row],[TOT. TEMPO MATTINA]]</f>
        <v>6.9444444444444198E-3</v>
      </c>
      <c r="W2364" s="7">
        <f>((HOUR(Tabella1[[#This Row],[TOT. ORE]])*60)+MINUTE(Tabella1[[#This Row],[TOT. ORE]]))</f>
        <v>10</v>
      </c>
      <c r="Y2364" s="6">
        <f>Tabella1[[#This Row],[TOT. MINUTI]]-Tabella1[[#This Row],[FERMO MACCHINA]]</f>
        <v>10</v>
      </c>
      <c r="Z2364" s="6">
        <f>ROUNDDOWN(Tabella1[[#This Row],[DIFFERENZA EFFETTIVA - SCARTI]]/Tabella1[[#This Row],[TEMPO EFFETTIVO]]*60,0)</f>
        <v>78</v>
      </c>
    </row>
    <row r="2365" spans="1:26" x14ac:dyDescent="0.25">
      <c r="A2365" s="1">
        <v>44902</v>
      </c>
      <c r="B2365">
        <v>2</v>
      </c>
      <c r="C2365" s="6" t="str">
        <f>VLOOKUP(Tabella1[[#This Row],[COD. OPERATORE]],Tabella3[],2,FALSE)</f>
        <v>DAVIDE</v>
      </c>
      <c r="D2365" t="s">
        <v>54</v>
      </c>
      <c r="E2365" t="s">
        <v>132</v>
      </c>
      <c r="F2365">
        <v>1</v>
      </c>
      <c r="G2365" s="6" t="str">
        <f>VLOOKUP(Tabella1[[#This Row],[COD. MACCHINA]],Tabella35[],2,FALSE)</f>
        <v>TRAPANO A COLONNA</v>
      </c>
      <c r="H2365">
        <v>3650</v>
      </c>
      <c r="I2365">
        <v>4600</v>
      </c>
      <c r="J2365" s="6">
        <f>Tabella1[[#This Row],[ASS. FINALI]]-Tabella1[[#This Row],[ASS.INIZIALI]]</f>
        <v>950</v>
      </c>
      <c r="K2365" t="s">
        <v>20</v>
      </c>
      <c r="M2365" s="6">
        <f>ROUNDDOWN(IF(Tabella1[[#This Row],[DOPPIO OPERATORE '[SI/NO']]]="SI",Tabella1[[#This Row],[DIFFERENZA]]/2,Tabella1[[#This Row],[DIFFERENZA]]),0)</f>
        <v>950</v>
      </c>
      <c r="O2365" s="6">
        <f>Tabella1[[#This Row],[DIFFERENZA EFFETTIVA SE DOPPIO OPERATORE]]-Tabella1[[#This Row],[SCARTI]]</f>
        <v>950</v>
      </c>
      <c r="P2365" s="4">
        <v>0.41666666666666669</v>
      </c>
      <c r="Q2365" s="4">
        <v>0.5</v>
      </c>
      <c r="R2365" s="5">
        <f>Tabella1[[#This Row],[ORA FINE MATTINA]]-Tabella1[[#This Row],[ORA INIZIO MATTINA]]</f>
        <v>8.3333333333333315E-2</v>
      </c>
      <c r="S2365" s="4"/>
      <c r="T2365" s="4"/>
      <c r="U2365" s="5">
        <f>Tabella1[[#This Row],[ORA FINE POMERIGGIO]]-Tabella1[[#This Row],[ORA INIZIO POMERIGGIO]]</f>
        <v>0</v>
      </c>
      <c r="V2365" s="5">
        <f>Tabella1[[#This Row],[TOT. TEMPO POMERIGGIO]]+Tabella1[[#This Row],[TOT. TEMPO MATTINA]]</f>
        <v>8.3333333333333315E-2</v>
      </c>
      <c r="W2365" s="7">
        <f>((HOUR(Tabella1[[#This Row],[TOT. ORE]])*60)+MINUTE(Tabella1[[#This Row],[TOT. ORE]]))</f>
        <v>120</v>
      </c>
      <c r="Y2365" s="6">
        <f>Tabella1[[#This Row],[TOT. MINUTI]]-Tabella1[[#This Row],[FERMO MACCHINA]]</f>
        <v>120</v>
      </c>
      <c r="Z2365" s="6">
        <f>ROUNDDOWN(Tabella1[[#This Row],[DIFFERENZA EFFETTIVA - SCARTI]]/Tabella1[[#This Row],[TEMPO EFFETTIVO]]*60,0)</f>
        <v>475</v>
      </c>
    </row>
    <row r="2366" spans="1:26" x14ac:dyDescent="0.25">
      <c r="A2366" s="1">
        <v>44902</v>
      </c>
      <c r="B2366">
        <v>2</v>
      </c>
      <c r="C2366" s="6" t="str">
        <f>VLOOKUP(Tabella1[[#This Row],[COD. OPERATORE]],Tabella3[],2,FALSE)</f>
        <v>DAVIDE</v>
      </c>
      <c r="D2366" t="s">
        <v>54</v>
      </c>
      <c r="E2366" t="s">
        <v>132</v>
      </c>
      <c r="F2366">
        <v>1</v>
      </c>
      <c r="G2366" s="6" t="str">
        <f>VLOOKUP(Tabella1[[#This Row],[COD. MACCHINA]],Tabella35[],2,FALSE)</f>
        <v>TRAPANO A COLONNA</v>
      </c>
      <c r="H2366">
        <v>1600</v>
      </c>
      <c r="I2366">
        <v>3000</v>
      </c>
      <c r="J2366" s="6">
        <f>Tabella1[[#This Row],[ASS. FINALI]]-Tabella1[[#This Row],[ASS.INIZIALI]]</f>
        <v>1400</v>
      </c>
      <c r="K2366" t="s">
        <v>20</v>
      </c>
      <c r="M2366" s="6">
        <f>ROUNDDOWN(IF(Tabella1[[#This Row],[DOPPIO OPERATORE '[SI/NO']]]="SI",Tabella1[[#This Row],[DIFFERENZA]]/2,Tabella1[[#This Row],[DIFFERENZA]]),0)</f>
        <v>1400</v>
      </c>
      <c r="O2366" s="6">
        <f>Tabella1[[#This Row],[DIFFERENZA EFFETTIVA SE DOPPIO OPERATORE]]-Tabella1[[#This Row],[SCARTI]]</f>
        <v>1400</v>
      </c>
      <c r="P2366" s="4">
        <v>0.58333333333333337</v>
      </c>
      <c r="Q2366" s="4">
        <v>0.75</v>
      </c>
      <c r="R2366" s="5">
        <f>Tabella1[[#This Row],[ORA FINE MATTINA]]-Tabella1[[#This Row],[ORA INIZIO MATTINA]]</f>
        <v>0.16666666666666663</v>
      </c>
      <c r="S2366" s="4"/>
      <c r="T2366" s="4"/>
      <c r="U2366" s="5">
        <f>Tabella1[[#This Row],[ORA FINE POMERIGGIO]]-Tabella1[[#This Row],[ORA INIZIO POMERIGGIO]]</f>
        <v>0</v>
      </c>
      <c r="V2366" s="5">
        <f>Tabella1[[#This Row],[TOT. TEMPO POMERIGGIO]]+Tabella1[[#This Row],[TOT. TEMPO MATTINA]]</f>
        <v>0.16666666666666663</v>
      </c>
      <c r="W2366" s="7">
        <f>((HOUR(Tabella1[[#This Row],[TOT. ORE]])*60)+MINUTE(Tabella1[[#This Row],[TOT. ORE]]))</f>
        <v>240</v>
      </c>
      <c r="Y2366" s="6">
        <f>Tabella1[[#This Row],[TOT. MINUTI]]-Tabella1[[#This Row],[FERMO MACCHINA]]</f>
        <v>240</v>
      </c>
      <c r="Z2366" s="6">
        <f>ROUNDDOWN(Tabella1[[#This Row],[DIFFERENZA EFFETTIVA - SCARTI]]/Tabella1[[#This Row],[TEMPO EFFETTIVO]]*60,0)</f>
        <v>350</v>
      </c>
    </row>
    <row r="2367" spans="1:26" x14ac:dyDescent="0.25">
      <c r="A2367" s="1">
        <v>44907</v>
      </c>
      <c r="B2367">
        <v>2</v>
      </c>
      <c r="C2367" s="6" t="str">
        <f>VLOOKUP(Tabella1[[#This Row],[COD. OPERATORE]],Tabella3[],2,FALSE)</f>
        <v>DAVIDE</v>
      </c>
      <c r="D2367" t="s">
        <v>54</v>
      </c>
      <c r="E2367" t="s">
        <v>132</v>
      </c>
      <c r="F2367">
        <v>1</v>
      </c>
      <c r="G2367" s="6" t="str">
        <f>VLOOKUP(Tabella1[[#This Row],[COD. MACCHINA]],Tabella35[],2,FALSE)</f>
        <v>TRAPANO A COLONNA</v>
      </c>
      <c r="H2367">
        <v>3000</v>
      </c>
      <c r="I2367">
        <v>4000</v>
      </c>
      <c r="J2367" s="6">
        <f>Tabella1[[#This Row],[ASS. FINALI]]-Tabella1[[#This Row],[ASS.INIZIALI]]</f>
        <v>1000</v>
      </c>
      <c r="K2367" t="s">
        <v>20</v>
      </c>
      <c r="M2367" s="6">
        <f>ROUNDDOWN(IF(Tabella1[[#This Row],[DOPPIO OPERATORE '[SI/NO']]]="SI",Tabella1[[#This Row],[DIFFERENZA]]/2,Tabella1[[#This Row],[DIFFERENZA]]),0)</f>
        <v>1000</v>
      </c>
      <c r="O2367" s="6">
        <f>Tabella1[[#This Row],[DIFFERENZA EFFETTIVA SE DOPPIO OPERATORE]]-Tabella1[[#This Row],[SCARTI]]</f>
        <v>1000</v>
      </c>
      <c r="P2367" s="4">
        <v>0.33333333333333331</v>
      </c>
      <c r="Q2367" s="4">
        <v>0.4375</v>
      </c>
      <c r="R2367" s="5">
        <f>Tabella1[[#This Row],[ORA FINE MATTINA]]-Tabella1[[#This Row],[ORA INIZIO MATTINA]]</f>
        <v>0.10416666666666669</v>
      </c>
      <c r="S2367" s="4"/>
      <c r="T2367" s="4"/>
      <c r="U2367" s="5">
        <f>Tabella1[[#This Row],[ORA FINE POMERIGGIO]]-Tabella1[[#This Row],[ORA INIZIO POMERIGGIO]]</f>
        <v>0</v>
      </c>
      <c r="V2367" s="5">
        <f>Tabella1[[#This Row],[TOT. TEMPO POMERIGGIO]]+Tabella1[[#This Row],[TOT. TEMPO MATTINA]]</f>
        <v>0.10416666666666669</v>
      </c>
      <c r="W2367" s="7">
        <f>((HOUR(Tabella1[[#This Row],[TOT. ORE]])*60)+MINUTE(Tabella1[[#This Row],[TOT. ORE]]))</f>
        <v>150</v>
      </c>
      <c r="Y2367" s="6">
        <f>Tabella1[[#This Row],[TOT. MINUTI]]-Tabella1[[#This Row],[FERMO MACCHINA]]</f>
        <v>150</v>
      </c>
      <c r="Z2367" s="6">
        <f>ROUNDDOWN(Tabella1[[#This Row],[DIFFERENZA EFFETTIVA - SCARTI]]/Tabella1[[#This Row],[TEMPO EFFETTIVO]]*60,0)</f>
        <v>400</v>
      </c>
    </row>
    <row r="2368" spans="1:26" x14ac:dyDescent="0.25">
      <c r="A2368" s="1">
        <v>44907</v>
      </c>
      <c r="B2368">
        <v>2</v>
      </c>
      <c r="C2368" s="6" t="str">
        <f>VLOOKUP(Tabella1[[#This Row],[COD. OPERATORE]],Tabella3[],2,FALSE)</f>
        <v>DAVIDE</v>
      </c>
      <c r="D2368" t="s">
        <v>56</v>
      </c>
      <c r="E2368" t="s">
        <v>425</v>
      </c>
      <c r="F2368" t="s">
        <v>64</v>
      </c>
      <c r="G2368" s="6" t="str">
        <f>VLOOKUP(Tabella1[[#This Row],[COD. MACCHINA]],Tabella35[],2,FALSE)</f>
        <v>MANUALE</v>
      </c>
      <c r="H2368">
        <v>0</v>
      </c>
      <c r="I2368">
        <v>500</v>
      </c>
      <c r="J2368" s="6">
        <f>Tabella1[[#This Row],[ASS. FINALI]]-Tabella1[[#This Row],[ASS.INIZIALI]]</f>
        <v>500</v>
      </c>
      <c r="K2368" t="s">
        <v>20</v>
      </c>
      <c r="M2368" s="6">
        <f>ROUNDDOWN(IF(Tabella1[[#This Row],[DOPPIO OPERATORE '[SI/NO']]]="SI",Tabella1[[#This Row],[DIFFERENZA]]/2,Tabella1[[#This Row],[DIFFERENZA]]),0)</f>
        <v>500</v>
      </c>
      <c r="O2368" s="6">
        <f>Tabella1[[#This Row],[DIFFERENZA EFFETTIVA SE DOPPIO OPERATORE]]-Tabella1[[#This Row],[SCARTI]]</f>
        <v>500</v>
      </c>
      <c r="P2368" s="4">
        <v>0.6875</v>
      </c>
      <c r="Q2368" s="4">
        <v>0.75</v>
      </c>
      <c r="R2368" s="5">
        <f>Tabella1[[#This Row],[ORA FINE MATTINA]]-Tabella1[[#This Row],[ORA INIZIO MATTINA]]</f>
        <v>6.25E-2</v>
      </c>
      <c r="S2368" s="4"/>
      <c r="T2368" s="4"/>
      <c r="U2368" s="5">
        <f>Tabella1[[#This Row],[ORA FINE POMERIGGIO]]-Tabella1[[#This Row],[ORA INIZIO POMERIGGIO]]</f>
        <v>0</v>
      </c>
      <c r="V2368" s="5">
        <f>Tabella1[[#This Row],[TOT. TEMPO POMERIGGIO]]+Tabella1[[#This Row],[TOT. TEMPO MATTINA]]</f>
        <v>6.25E-2</v>
      </c>
      <c r="W2368" s="7">
        <f>((HOUR(Tabella1[[#This Row],[TOT. ORE]])*60)+MINUTE(Tabella1[[#This Row],[TOT. ORE]]))</f>
        <v>90</v>
      </c>
      <c r="Y2368" s="6">
        <f>Tabella1[[#This Row],[TOT. MINUTI]]-Tabella1[[#This Row],[FERMO MACCHINA]]</f>
        <v>90</v>
      </c>
      <c r="Z2368" s="6">
        <f>ROUNDDOWN(Tabella1[[#This Row],[DIFFERENZA EFFETTIVA - SCARTI]]/Tabella1[[#This Row],[TEMPO EFFETTIVO]]*60,0)</f>
        <v>333</v>
      </c>
    </row>
    <row r="2369" spans="1:27" x14ac:dyDescent="0.25">
      <c r="A2369" s="1">
        <v>44908</v>
      </c>
      <c r="B2369">
        <v>2</v>
      </c>
      <c r="C2369" s="6" t="str">
        <f>VLOOKUP(Tabella1[[#This Row],[COD. OPERATORE]],Tabella3[],2,FALSE)</f>
        <v>DAVIDE</v>
      </c>
      <c r="D2369" t="s">
        <v>56</v>
      </c>
      <c r="E2369" t="s">
        <v>171</v>
      </c>
      <c r="F2369">
        <v>12</v>
      </c>
      <c r="G2369" s="6" t="str">
        <f>VLOOKUP(Tabella1[[#This Row],[COD. MACCHINA]],Tabella35[],2,FALSE)</f>
        <v>FRESA matr.550/6</v>
      </c>
      <c r="H2369">
        <v>0</v>
      </c>
      <c r="I2369">
        <v>1050</v>
      </c>
      <c r="J2369" s="6">
        <f>Tabella1[[#This Row],[ASS. FINALI]]-Tabella1[[#This Row],[ASS.INIZIALI]]</f>
        <v>1050</v>
      </c>
      <c r="K2369" t="s">
        <v>20</v>
      </c>
      <c r="M2369" s="6">
        <f>ROUNDDOWN(IF(Tabella1[[#This Row],[DOPPIO OPERATORE '[SI/NO']]]="SI",Tabella1[[#This Row],[DIFFERENZA]]/2,Tabella1[[#This Row],[DIFFERENZA]]),0)</f>
        <v>1050</v>
      </c>
      <c r="O2369" s="6">
        <f>Tabella1[[#This Row],[DIFFERENZA EFFETTIVA SE DOPPIO OPERATORE]]-Tabella1[[#This Row],[SCARTI]]</f>
        <v>1050</v>
      </c>
      <c r="P2369" s="4">
        <v>0.33333333333333331</v>
      </c>
      <c r="Q2369" s="4">
        <v>0.45833333333333331</v>
      </c>
      <c r="R2369" s="5">
        <f>Tabella1[[#This Row],[ORA FINE MATTINA]]-Tabella1[[#This Row],[ORA INIZIO MATTINA]]</f>
        <v>0.125</v>
      </c>
      <c r="S2369" s="4"/>
      <c r="T2369" s="4"/>
      <c r="U2369" s="5">
        <f>Tabella1[[#This Row],[ORA FINE POMERIGGIO]]-Tabella1[[#This Row],[ORA INIZIO POMERIGGIO]]</f>
        <v>0</v>
      </c>
      <c r="V2369" s="5">
        <f>Tabella1[[#This Row],[TOT. TEMPO POMERIGGIO]]+Tabella1[[#This Row],[TOT. TEMPO MATTINA]]</f>
        <v>0.125</v>
      </c>
      <c r="W2369" s="7">
        <f>((HOUR(Tabella1[[#This Row],[TOT. ORE]])*60)+MINUTE(Tabella1[[#This Row],[TOT. ORE]]))</f>
        <v>180</v>
      </c>
      <c r="Y2369" s="6">
        <f>Tabella1[[#This Row],[TOT. MINUTI]]-Tabella1[[#This Row],[FERMO MACCHINA]]</f>
        <v>180</v>
      </c>
      <c r="Z2369" s="6">
        <f>ROUNDDOWN(Tabella1[[#This Row],[DIFFERENZA EFFETTIVA - SCARTI]]/Tabella1[[#This Row],[TEMPO EFFETTIVO]]*60,0)</f>
        <v>350</v>
      </c>
    </row>
    <row r="2370" spans="1:27" x14ac:dyDescent="0.25">
      <c r="A2370" s="1">
        <v>44908</v>
      </c>
      <c r="B2370">
        <v>2</v>
      </c>
      <c r="C2370" s="6" t="str">
        <f>VLOOKUP(Tabella1[[#This Row],[COD. OPERATORE]],Tabella3[],2,FALSE)</f>
        <v>DAVIDE</v>
      </c>
      <c r="D2370" t="s">
        <v>87</v>
      </c>
      <c r="E2370" t="s">
        <v>639</v>
      </c>
      <c r="G2370" s="6" t="e">
        <f>VLOOKUP(Tabella1[[#This Row],[COD. MACCHINA]],Tabella35[],2,FALSE)</f>
        <v>#N/A</v>
      </c>
      <c r="H2370">
        <v>50</v>
      </c>
      <c r="I2370">
        <v>300</v>
      </c>
      <c r="J2370" s="6">
        <f>Tabella1[[#This Row],[ASS. FINALI]]-Tabella1[[#This Row],[ASS.INIZIALI]]</f>
        <v>250</v>
      </c>
      <c r="K2370" t="s">
        <v>20</v>
      </c>
      <c r="M2370" s="6">
        <f>ROUNDDOWN(IF(Tabella1[[#This Row],[DOPPIO OPERATORE '[SI/NO']]]="SI",Tabella1[[#This Row],[DIFFERENZA]]/2,Tabella1[[#This Row],[DIFFERENZA]]),0)</f>
        <v>250</v>
      </c>
      <c r="O2370" s="6">
        <f>Tabella1[[#This Row],[DIFFERENZA EFFETTIVA SE DOPPIO OPERATORE]]-Tabella1[[#This Row],[SCARTI]]</f>
        <v>250</v>
      </c>
      <c r="P2370" s="4">
        <v>0.45833333333333331</v>
      </c>
      <c r="Q2370" s="4">
        <v>0.5</v>
      </c>
      <c r="R2370" s="5">
        <f>Tabella1[[#This Row],[ORA FINE MATTINA]]-Tabella1[[#This Row],[ORA INIZIO MATTINA]]</f>
        <v>4.1666666666666685E-2</v>
      </c>
      <c r="S2370" s="4"/>
      <c r="T2370" s="4"/>
      <c r="U2370" s="5">
        <f>Tabella1[[#This Row],[ORA FINE POMERIGGIO]]-Tabella1[[#This Row],[ORA INIZIO POMERIGGIO]]</f>
        <v>0</v>
      </c>
      <c r="V2370" s="5">
        <f>Tabella1[[#This Row],[TOT. TEMPO POMERIGGIO]]+Tabella1[[#This Row],[TOT. TEMPO MATTINA]]</f>
        <v>4.1666666666666685E-2</v>
      </c>
      <c r="W2370" s="7">
        <f>((HOUR(Tabella1[[#This Row],[TOT. ORE]])*60)+MINUTE(Tabella1[[#This Row],[TOT. ORE]]))</f>
        <v>60</v>
      </c>
      <c r="Y2370" s="6">
        <f>Tabella1[[#This Row],[TOT. MINUTI]]-Tabella1[[#This Row],[FERMO MACCHINA]]</f>
        <v>60</v>
      </c>
      <c r="Z2370" s="6">
        <f>ROUNDDOWN(Tabella1[[#This Row],[DIFFERENZA EFFETTIVA - SCARTI]]/Tabella1[[#This Row],[TEMPO EFFETTIVO]]*60,0)</f>
        <v>250</v>
      </c>
      <c r="AA2370" t="s">
        <v>640</v>
      </c>
    </row>
    <row r="2371" spans="1:27" x14ac:dyDescent="0.25">
      <c r="A2371" s="1">
        <v>44908</v>
      </c>
      <c r="B2371">
        <v>2</v>
      </c>
      <c r="C2371" s="6" t="str">
        <f>VLOOKUP(Tabella1[[#This Row],[COD. OPERATORE]],Tabella3[],2,FALSE)</f>
        <v>DAVIDE</v>
      </c>
      <c r="D2371" t="s">
        <v>87</v>
      </c>
      <c r="E2371" t="s">
        <v>639</v>
      </c>
      <c r="G2371" s="6" t="e">
        <f>VLOOKUP(Tabella1[[#This Row],[COD. MACCHINA]],Tabella35[],2,FALSE)</f>
        <v>#N/A</v>
      </c>
      <c r="H2371">
        <v>300</v>
      </c>
      <c r="I2371">
        <v>820</v>
      </c>
      <c r="J2371" s="6">
        <f>Tabella1[[#This Row],[ASS. FINALI]]-Tabella1[[#This Row],[ASS.INIZIALI]]</f>
        <v>520</v>
      </c>
      <c r="K2371" t="s">
        <v>20</v>
      </c>
      <c r="M2371" s="6">
        <f>ROUNDDOWN(IF(Tabella1[[#This Row],[DOPPIO OPERATORE '[SI/NO']]]="SI",Tabella1[[#This Row],[DIFFERENZA]]/2,Tabella1[[#This Row],[DIFFERENZA]]),0)</f>
        <v>520</v>
      </c>
      <c r="O2371" s="6">
        <f>Tabella1[[#This Row],[DIFFERENZA EFFETTIVA SE DOPPIO OPERATORE]]-Tabella1[[#This Row],[SCARTI]]</f>
        <v>520</v>
      </c>
      <c r="P2371" s="4">
        <v>0.58333333333333337</v>
      </c>
      <c r="Q2371" s="4">
        <v>0.75</v>
      </c>
      <c r="R2371" s="5">
        <f>Tabella1[[#This Row],[ORA FINE MATTINA]]-Tabella1[[#This Row],[ORA INIZIO MATTINA]]</f>
        <v>0.16666666666666663</v>
      </c>
      <c r="S2371" s="4"/>
      <c r="T2371" s="4"/>
      <c r="U2371" s="5">
        <f>Tabella1[[#This Row],[ORA FINE POMERIGGIO]]-Tabella1[[#This Row],[ORA INIZIO POMERIGGIO]]</f>
        <v>0</v>
      </c>
      <c r="V2371" s="5">
        <f>Tabella1[[#This Row],[TOT. TEMPO POMERIGGIO]]+Tabella1[[#This Row],[TOT. TEMPO MATTINA]]</f>
        <v>0.16666666666666663</v>
      </c>
      <c r="W2371" s="7">
        <f>((HOUR(Tabella1[[#This Row],[TOT. ORE]])*60)+MINUTE(Tabella1[[#This Row],[TOT. ORE]]))</f>
        <v>240</v>
      </c>
      <c r="Y2371" s="6">
        <f>Tabella1[[#This Row],[TOT. MINUTI]]-Tabella1[[#This Row],[FERMO MACCHINA]]</f>
        <v>240</v>
      </c>
      <c r="Z2371" s="6">
        <f>ROUNDDOWN(Tabella1[[#This Row],[DIFFERENZA EFFETTIVA - SCARTI]]/Tabella1[[#This Row],[TEMPO EFFETTIVO]]*60,0)</f>
        <v>130</v>
      </c>
      <c r="AA2371" t="s">
        <v>640</v>
      </c>
    </row>
    <row r="2372" spans="1:27" x14ac:dyDescent="0.25">
      <c r="A2372" s="1">
        <v>44907</v>
      </c>
      <c r="B2372">
        <v>31</v>
      </c>
      <c r="C2372" s="6" t="str">
        <f>VLOOKUP(Tabella1[[#This Row],[COD. OPERATORE]],Tabella3[],2,FALSE)</f>
        <v>MARISTELLA</v>
      </c>
      <c r="D2372" t="s">
        <v>16</v>
      </c>
      <c r="E2372" t="s">
        <v>62</v>
      </c>
      <c r="F2372">
        <v>9</v>
      </c>
      <c r="G2372" s="6" t="str">
        <f>VLOOKUP(Tabella1[[#This Row],[COD. MACCHINA]],Tabella35[],2,FALSE)</f>
        <v>MONTAGGIO ANELLINI</v>
      </c>
      <c r="H2372">
        <v>0</v>
      </c>
      <c r="I2372">
        <v>3600</v>
      </c>
      <c r="J2372" s="6">
        <f>Tabella1[[#This Row],[ASS. FINALI]]-Tabella1[[#This Row],[ASS.INIZIALI]]</f>
        <v>3600</v>
      </c>
      <c r="K2372" t="s">
        <v>20</v>
      </c>
      <c r="M2372" s="6">
        <f>ROUNDDOWN(IF(Tabella1[[#This Row],[DOPPIO OPERATORE '[SI/NO']]]="SI",Tabella1[[#This Row],[DIFFERENZA]]/2,Tabella1[[#This Row],[DIFFERENZA]]),0)</f>
        <v>3600</v>
      </c>
      <c r="O2372" s="6">
        <f>Tabella1[[#This Row],[DIFFERENZA EFFETTIVA SE DOPPIO OPERATORE]]-Tabella1[[#This Row],[SCARTI]]</f>
        <v>3600</v>
      </c>
      <c r="P2372" s="4">
        <v>0.38194444444444442</v>
      </c>
      <c r="Q2372" s="4">
        <v>0.61805555555555558</v>
      </c>
      <c r="R2372" s="5">
        <f>Tabella1[[#This Row],[ORA FINE MATTINA]]-Tabella1[[#This Row],[ORA INIZIO MATTINA]]</f>
        <v>0.23611111111111116</v>
      </c>
      <c r="S2372" s="4"/>
      <c r="T2372" s="4"/>
      <c r="U2372" s="5">
        <f>Tabella1[[#This Row],[ORA FINE POMERIGGIO]]-Tabella1[[#This Row],[ORA INIZIO POMERIGGIO]]</f>
        <v>0</v>
      </c>
      <c r="V2372" s="5">
        <f>Tabella1[[#This Row],[TOT. TEMPO POMERIGGIO]]+Tabella1[[#This Row],[TOT. TEMPO MATTINA]]</f>
        <v>0.23611111111111116</v>
      </c>
      <c r="W2372" s="7">
        <f>((HOUR(Tabella1[[#This Row],[TOT. ORE]])*60)+MINUTE(Tabella1[[#This Row],[TOT. ORE]]))</f>
        <v>340</v>
      </c>
      <c r="Y2372" s="6">
        <f>Tabella1[[#This Row],[TOT. MINUTI]]-Tabella1[[#This Row],[FERMO MACCHINA]]</f>
        <v>340</v>
      </c>
      <c r="Z2372" s="6">
        <f>ROUNDDOWN(Tabella1[[#This Row],[DIFFERENZA EFFETTIVA - SCARTI]]/Tabella1[[#This Row],[TEMPO EFFETTIVO]]*60,0)</f>
        <v>635</v>
      </c>
      <c r="AA2372" t="s">
        <v>641</v>
      </c>
    </row>
    <row r="2373" spans="1:27" x14ac:dyDescent="0.25">
      <c r="A2373" s="1">
        <v>44907</v>
      </c>
      <c r="B2373">
        <v>31</v>
      </c>
      <c r="C2373" s="6" t="str">
        <f>VLOOKUP(Tabella1[[#This Row],[COD. OPERATORE]],Tabella3[],2,FALSE)</f>
        <v>MARISTELLA</v>
      </c>
      <c r="D2373" t="s">
        <v>56</v>
      </c>
      <c r="E2373" t="s">
        <v>249</v>
      </c>
      <c r="F2373" t="s">
        <v>64</v>
      </c>
      <c r="G2373" s="6" t="str">
        <f>VLOOKUP(Tabella1[[#This Row],[COD. MACCHINA]],Tabella35[],2,FALSE)</f>
        <v>MANUALE</v>
      </c>
      <c r="H2373">
        <v>0</v>
      </c>
      <c r="I2373">
        <v>370</v>
      </c>
      <c r="J2373" s="6">
        <f>Tabella1[[#This Row],[ASS. FINALI]]-Tabella1[[#This Row],[ASS.INIZIALI]]</f>
        <v>370</v>
      </c>
      <c r="K2373" t="s">
        <v>20</v>
      </c>
      <c r="M2373" s="6">
        <f>ROUNDDOWN(IF(Tabella1[[#This Row],[DOPPIO OPERATORE '[SI/NO']]]="SI",Tabella1[[#This Row],[DIFFERENZA]]/2,Tabella1[[#This Row],[DIFFERENZA]]),0)</f>
        <v>370</v>
      </c>
      <c r="O2373" s="6">
        <f>Tabella1[[#This Row],[DIFFERENZA EFFETTIVA SE DOPPIO OPERATORE]]-Tabella1[[#This Row],[SCARTI]]</f>
        <v>370</v>
      </c>
      <c r="P2373" s="4">
        <v>0.63194444444444442</v>
      </c>
      <c r="Q2373" s="4">
        <v>0.72916666666666663</v>
      </c>
      <c r="R2373" s="5">
        <f>Tabella1[[#This Row],[ORA FINE MATTINA]]-Tabella1[[#This Row],[ORA INIZIO MATTINA]]</f>
        <v>9.722222222222221E-2</v>
      </c>
      <c r="S2373" s="4"/>
      <c r="T2373" s="4"/>
      <c r="U2373" s="5">
        <f>Tabella1[[#This Row],[ORA FINE POMERIGGIO]]-Tabella1[[#This Row],[ORA INIZIO POMERIGGIO]]</f>
        <v>0</v>
      </c>
      <c r="V2373" s="5">
        <f>Tabella1[[#This Row],[TOT. TEMPO POMERIGGIO]]+Tabella1[[#This Row],[TOT. TEMPO MATTINA]]</f>
        <v>9.722222222222221E-2</v>
      </c>
      <c r="W2373" s="7">
        <f>((HOUR(Tabella1[[#This Row],[TOT. ORE]])*60)+MINUTE(Tabella1[[#This Row],[TOT. ORE]]))</f>
        <v>140</v>
      </c>
      <c r="Y2373" s="6">
        <f>Tabella1[[#This Row],[TOT. MINUTI]]-Tabella1[[#This Row],[FERMO MACCHINA]]</f>
        <v>140</v>
      </c>
      <c r="Z2373" s="6">
        <f>ROUNDDOWN(Tabella1[[#This Row],[DIFFERENZA EFFETTIVA - SCARTI]]/Tabella1[[#This Row],[TEMPO EFFETTIVO]]*60,0)</f>
        <v>158</v>
      </c>
    </row>
    <row r="2374" spans="1:27" x14ac:dyDescent="0.25">
      <c r="A2374" s="1">
        <v>44908</v>
      </c>
      <c r="B2374">
        <v>31</v>
      </c>
      <c r="C2374" s="6" t="str">
        <f>VLOOKUP(Tabella1[[#This Row],[COD. OPERATORE]],Tabella3[],2,FALSE)</f>
        <v>MARISTELLA</v>
      </c>
      <c r="D2374" t="s">
        <v>56</v>
      </c>
      <c r="E2374" t="s">
        <v>71</v>
      </c>
      <c r="F2374" t="s">
        <v>64</v>
      </c>
      <c r="G2374" s="6" t="str">
        <f>VLOOKUP(Tabella1[[#This Row],[COD. MACCHINA]],Tabella35[],2,FALSE)</f>
        <v>MANUALE</v>
      </c>
      <c r="H2374">
        <v>540</v>
      </c>
      <c r="I2374">
        <v>1240</v>
      </c>
      <c r="J2374" s="6">
        <f>Tabella1[[#This Row],[ASS. FINALI]]-Tabella1[[#This Row],[ASS.INIZIALI]]</f>
        <v>700</v>
      </c>
      <c r="K2374" t="s">
        <v>20</v>
      </c>
      <c r="M2374" s="6">
        <f>ROUNDDOWN(IF(Tabella1[[#This Row],[DOPPIO OPERATORE '[SI/NO']]]="SI",Tabella1[[#This Row],[DIFFERENZA]]/2,Tabella1[[#This Row],[DIFFERENZA]]),0)</f>
        <v>700</v>
      </c>
      <c r="O2374" s="6">
        <f>Tabella1[[#This Row],[DIFFERENZA EFFETTIVA SE DOPPIO OPERATORE]]-Tabella1[[#This Row],[SCARTI]]</f>
        <v>700</v>
      </c>
      <c r="P2374" s="4">
        <v>0.33333333333333331</v>
      </c>
      <c r="Q2374" s="4">
        <v>0.4375</v>
      </c>
      <c r="R2374" s="5">
        <f>Tabella1[[#This Row],[ORA FINE MATTINA]]-Tabella1[[#This Row],[ORA INIZIO MATTINA]]</f>
        <v>0.10416666666666669</v>
      </c>
      <c r="S2374" s="4"/>
      <c r="T2374" s="4"/>
      <c r="U2374" s="5">
        <f>Tabella1[[#This Row],[ORA FINE POMERIGGIO]]-Tabella1[[#This Row],[ORA INIZIO POMERIGGIO]]</f>
        <v>0</v>
      </c>
      <c r="V2374" s="5">
        <f>Tabella1[[#This Row],[TOT. TEMPO POMERIGGIO]]+Tabella1[[#This Row],[TOT. TEMPO MATTINA]]</f>
        <v>0.10416666666666669</v>
      </c>
      <c r="W2374" s="7">
        <f>((HOUR(Tabella1[[#This Row],[TOT. ORE]])*60)+MINUTE(Tabella1[[#This Row],[TOT. ORE]]))</f>
        <v>150</v>
      </c>
      <c r="Y2374" s="6">
        <f>Tabella1[[#This Row],[TOT. MINUTI]]-Tabella1[[#This Row],[FERMO MACCHINA]]</f>
        <v>150</v>
      </c>
      <c r="Z2374" s="6">
        <f>ROUNDDOWN(Tabella1[[#This Row],[DIFFERENZA EFFETTIVA - SCARTI]]/Tabella1[[#This Row],[TEMPO EFFETTIVO]]*60,0)</f>
        <v>280</v>
      </c>
    </row>
    <row r="2375" spans="1:27" x14ac:dyDescent="0.25">
      <c r="A2375" s="1">
        <v>44909</v>
      </c>
      <c r="B2375">
        <v>31</v>
      </c>
      <c r="C2375" s="6" t="str">
        <f>VLOOKUP(Tabella1[[#This Row],[COD. OPERATORE]],Tabella3[],2,FALSE)</f>
        <v>MARISTELLA</v>
      </c>
      <c r="D2375" t="s">
        <v>87</v>
      </c>
      <c r="E2375" t="s">
        <v>642</v>
      </c>
      <c r="G2375" s="6" t="e">
        <f>VLOOKUP(Tabella1[[#This Row],[COD. MACCHINA]],Tabella35[],2,FALSE)</f>
        <v>#N/A</v>
      </c>
      <c r="H2375">
        <v>100</v>
      </c>
      <c r="I2375">
        <v>800</v>
      </c>
      <c r="J2375" s="6">
        <f>Tabella1[[#This Row],[ASS. FINALI]]-Tabella1[[#This Row],[ASS.INIZIALI]]</f>
        <v>700</v>
      </c>
      <c r="K2375" t="s">
        <v>20</v>
      </c>
      <c r="M2375" s="6">
        <f>ROUNDDOWN(IF(Tabella1[[#This Row],[DOPPIO OPERATORE '[SI/NO']]]="SI",Tabella1[[#This Row],[DIFFERENZA]]/2,Tabella1[[#This Row],[DIFFERENZA]]),0)</f>
        <v>700</v>
      </c>
      <c r="O2375" s="6">
        <f>Tabella1[[#This Row],[DIFFERENZA EFFETTIVA SE DOPPIO OPERATORE]]-Tabella1[[#This Row],[SCARTI]]</f>
        <v>700</v>
      </c>
      <c r="P2375" s="4">
        <v>0.47916666666666669</v>
      </c>
      <c r="Q2375" s="4">
        <v>0.66666666666666663</v>
      </c>
      <c r="R2375" s="5">
        <f>Tabella1[[#This Row],[ORA FINE MATTINA]]-Tabella1[[#This Row],[ORA INIZIO MATTINA]]</f>
        <v>0.18749999999999994</v>
      </c>
      <c r="S2375" s="4"/>
      <c r="T2375" s="4"/>
      <c r="U2375" s="5">
        <f>Tabella1[[#This Row],[ORA FINE POMERIGGIO]]-Tabella1[[#This Row],[ORA INIZIO POMERIGGIO]]</f>
        <v>0</v>
      </c>
      <c r="V2375" s="5">
        <f>Tabella1[[#This Row],[TOT. TEMPO POMERIGGIO]]+Tabella1[[#This Row],[TOT. TEMPO MATTINA]]</f>
        <v>0.18749999999999994</v>
      </c>
      <c r="W2375" s="7">
        <f>((HOUR(Tabella1[[#This Row],[TOT. ORE]])*60)+MINUTE(Tabella1[[#This Row],[TOT. ORE]]))</f>
        <v>270</v>
      </c>
      <c r="Y2375" s="6">
        <f>Tabella1[[#This Row],[TOT. MINUTI]]-Tabella1[[#This Row],[FERMO MACCHINA]]</f>
        <v>270</v>
      </c>
      <c r="Z2375" s="6">
        <f>ROUNDDOWN(Tabella1[[#This Row],[DIFFERENZA EFFETTIVA - SCARTI]]/Tabella1[[#This Row],[TEMPO EFFETTIVO]]*60,0)</f>
        <v>155</v>
      </c>
      <c r="AA2375" t="s">
        <v>640</v>
      </c>
    </row>
    <row r="2376" spans="1:27" x14ac:dyDescent="0.25">
      <c r="A2376" s="1">
        <v>44909</v>
      </c>
      <c r="B2376">
        <v>31</v>
      </c>
      <c r="C2376" s="6" t="str">
        <f>VLOOKUP(Tabella1[[#This Row],[COD. OPERATORE]],Tabella3[],2,FALSE)</f>
        <v>MARISTELLA</v>
      </c>
      <c r="D2376" t="s">
        <v>56</v>
      </c>
      <c r="E2376" t="s">
        <v>71</v>
      </c>
      <c r="F2376" t="s">
        <v>64</v>
      </c>
      <c r="G2376" s="6" t="str">
        <f>VLOOKUP(Tabella1[[#This Row],[COD. MACCHINA]],Tabella35[],2,FALSE)</f>
        <v>MANUALE</v>
      </c>
      <c r="H2376">
        <v>2250</v>
      </c>
      <c r="I2376">
        <v>2350</v>
      </c>
      <c r="J2376" s="6">
        <f>Tabella1[[#This Row],[ASS. FINALI]]-Tabella1[[#This Row],[ASS.INIZIALI]]</f>
        <v>100</v>
      </c>
      <c r="K2376" t="s">
        <v>20</v>
      </c>
      <c r="M2376" s="6">
        <f>ROUNDDOWN(IF(Tabella1[[#This Row],[DOPPIO OPERATORE '[SI/NO']]]="SI",Tabella1[[#This Row],[DIFFERENZA]]/2,Tabella1[[#This Row],[DIFFERENZA]]),0)</f>
        <v>100</v>
      </c>
      <c r="O2376" s="6">
        <f>Tabella1[[#This Row],[DIFFERENZA EFFETTIVA SE DOPPIO OPERATORE]]-Tabella1[[#This Row],[SCARTI]]</f>
        <v>100</v>
      </c>
      <c r="P2376" s="4">
        <v>0.66666666666666663</v>
      </c>
      <c r="Q2376" s="4">
        <v>0.70138888888888884</v>
      </c>
      <c r="R2376" s="5">
        <f>Tabella1[[#This Row],[ORA FINE MATTINA]]-Tabella1[[#This Row],[ORA INIZIO MATTINA]]</f>
        <v>3.472222222222221E-2</v>
      </c>
      <c r="S2376" s="4"/>
      <c r="T2376" s="4"/>
      <c r="U2376" s="5">
        <f>Tabella1[[#This Row],[ORA FINE POMERIGGIO]]-Tabella1[[#This Row],[ORA INIZIO POMERIGGIO]]</f>
        <v>0</v>
      </c>
      <c r="V2376" s="5">
        <f>Tabella1[[#This Row],[TOT. TEMPO POMERIGGIO]]+Tabella1[[#This Row],[TOT. TEMPO MATTINA]]</f>
        <v>3.472222222222221E-2</v>
      </c>
      <c r="W2376" s="7">
        <f>((HOUR(Tabella1[[#This Row],[TOT. ORE]])*60)+MINUTE(Tabella1[[#This Row],[TOT. ORE]]))</f>
        <v>50</v>
      </c>
      <c r="Y2376" s="6">
        <f>Tabella1[[#This Row],[TOT. MINUTI]]-Tabella1[[#This Row],[FERMO MACCHINA]]</f>
        <v>50</v>
      </c>
      <c r="Z2376" s="6">
        <f>ROUNDDOWN(Tabella1[[#This Row],[DIFFERENZA EFFETTIVA - SCARTI]]/Tabella1[[#This Row],[TEMPO EFFETTIVO]]*60,0)</f>
        <v>120</v>
      </c>
    </row>
    <row r="2377" spans="1:27" x14ac:dyDescent="0.25">
      <c r="A2377" s="1">
        <v>44909</v>
      </c>
      <c r="B2377">
        <v>31</v>
      </c>
      <c r="C2377" s="6" t="str">
        <f>VLOOKUP(Tabella1[[#This Row],[COD. OPERATORE]],Tabella3[],2,FALSE)</f>
        <v>MARISTELLA</v>
      </c>
      <c r="D2377" t="s">
        <v>87</v>
      </c>
      <c r="E2377" t="s">
        <v>642</v>
      </c>
      <c r="G2377" s="6" t="e">
        <f>VLOOKUP(Tabella1[[#This Row],[COD. MACCHINA]],Tabella35[],2,FALSE)</f>
        <v>#N/A</v>
      </c>
      <c r="H2377">
        <v>0</v>
      </c>
      <c r="I2377">
        <v>300</v>
      </c>
      <c r="J2377" s="6">
        <f>Tabella1[[#This Row],[ASS. FINALI]]-Tabella1[[#This Row],[ASS.INIZIALI]]</f>
        <v>300</v>
      </c>
      <c r="K2377" t="s">
        <v>20</v>
      </c>
      <c r="M2377" s="6">
        <f>ROUNDDOWN(IF(Tabella1[[#This Row],[DOPPIO OPERATORE '[SI/NO']]]="SI",Tabella1[[#This Row],[DIFFERENZA]]/2,Tabella1[[#This Row],[DIFFERENZA]]),0)</f>
        <v>300</v>
      </c>
      <c r="O2377" s="6">
        <f>Tabella1[[#This Row],[DIFFERENZA EFFETTIVA SE DOPPIO OPERATORE]]-Tabella1[[#This Row],[SCARTI]]</f>
        <v>300</v>
      </c>
      <c r="P2377" s="4">
        <v>0.70138888888888884</v>
      </c>
      <c r="Q2377" s="4">
        <v>0.72916666666666663</v>
      </c>
      <c r="R2377" s="5">
        <f>Tabella1[[#This Row],[ORA FINE MATTINA]]-Tabella1[[#This Row],[ORA INIZIO MATTINA]]</f>
        <v>2.777777777777779E-2</v>
      </c>
      <c r="S2377" s="4"/>
      <c r="T2377" s="4"/>
      <c r="U2377" s="5">
        <f>Tabella1[[#This Row],[ORA FINE POMERIGGIO]]-Tabella1[[#This Row],[ORA INIZIO POMERIGGIO]]</f>
        <v>0</v>
      </c>
      <c r="V2377" s="5">
        <f>Tabella1[[#This Row],[TOT. TEMPO POMERIGGIO]]+Tabella1[[#This Row],[TOT. TEMPO MATTINA]]</f>
        <v>2.777777777777779E-2</v>
      </c>
      <c r="W2377" s="7">
        <f>((HOUR(Tabella1[[#This Row],[TOT. ORE]])*60)+MINUTE(Tabella1[[#This Row],[TOT. ORE]]))</f>
        <v>40</v>
      </c>
      <c r="Y2377" s="6">
        <f>Tabella1[[#This Row],[TOT. MINUTI]]-Tabella1[[#This Row],[FERMO MACCHINA]]</f>
        <v>40</v>
      </c>
      <c r="Z2377" s="6">
        <f>ROUNDDOWN(Tabella1[[#This Row],[DIFFERENZA EFFETTIVA - SCARTI]]/Tabella1[[#This Row],[TEMPO EFFETTIVO]]*60,0)</f>
        <v>450</v>
      </c>
      <c r="AA2377" t="s">
        <v>640</v>
      </c>
    </row>
    <row r="2378" spans="1:27" x14ac:dyDescent="0.25">
      <c r="A2378" s="1">
        <v>44910</v>
      </c>
      <c r="B2378">
        <v>31</v>
      </c>
      <c r="C2378" s="6" t="str">
        <f>VLOOKUP(Tabella1[[#This Row],[COD. OPERATORE]],Tabella3[],2,FALSE)</f>
        <v>MARISTELLA</v>
      </c>
      <c r="D2378" t="s">
        <v>74</v>
      </c>
      <c r="E2378" t="s">
        <v>643</v>
      </c>
      <c r="F2378">
        <v>22</v>
      </c>
      <c r="G2378" s="6" t="str">
        <f>VLOOKUP(Tabella1[[#This Row],[COD. MACCHINA]],Tabella35[],2,FALSE)</f>
        <v>LASER VIOLA</v>
      </c>
      <c r="H2378">
        <v>2899</v>
      </c>
      <c r="I2378">
        <v>4255</v>
      </c>
      <c r="J2378" s="6">
        <f>Tabella1[[#This Row],[ASS. FINALI]]-Tabella1[[#This Row],[ASS.INIZIALI]]</f>
        <v>1356</v>
      </c>
      <c r="K2378" t="s">
        <v>20</v>
      </c>
      <c r="M2378" s="6">
        <f>ROUNDDOWN(IF(Tabella1[[#This Row],[DOPPIO OPERATORE '[SI/NO']]]="SI",Tabella1[[#This Row],[DIFFERENZA]]/2,Tabella1[[#This Row],[DIFFERENZA]]),0)</f>
        <v>1356</v>
      </c>
      <c r="O2378" s="6">
        <f>Tabella1[[#This Row],[DIFFERENZA EFFETTIVA SE DOPPIO OPERATORE]]-Tabella1[[#This Row],[SCARTI]]</f>
        <v>1356</v>
      </c>
      <c r="P2378" s="4">
        <v>0.33333333333333331</v>
      </c>
      <c r="Q2378" s="4">
        <v>0.5</v>
      </c>
      <c r="R2378" s="5">
        <f>Tabella1[[#This Row],[ORA FINE MATTINA]]-Tabella1[[#This Row],[ORA INIZIO MATTINA]]</f>
        <v>0.16666666666666669</v>
      </c>
      <c r="S2378" s="4">
        <v>0.5625</v>
      </c>
      <c r="T2378" s="4">
        <v>0.70138888888888884</v>
      </c>
      <c r="U2378" s="5">
        <f>Tabella1[[#This Row],[ORA FINE POMERIGGIO]]-Tabella1[[#This Row],[ORA INIZIO POMERIGGIO]]</f>
        <v>0.13888888888888884</v>
      </c>
      <c r="V2378" s="5">
        <f>Tabella1[[#This Row],[TOT. TEMPO POMERIGGIO]]+Tabella1[[#This Row],[TOT. TEMPO MATTINA]]</f>
        <v>0.30555555555555552</v>
      </c>
      <c r="W2378" s="7">
        <f>((HOUR(Tabella1[[#This Row],[TOT. ORE]])*60)+MINUTE(Tabella1[[#This Row],[TOT. ORE]]))</f>
        <v>440</v>
      </c>
      <c r="Y2378" s="6">
        <f>Tabella1[[#This Row],[TOT. MINUTI]]-Tabella1[[#This Row],[FERMO MACCHINA]]</f>
        <v>440</v>
      </c>
      <c r="Z2378" s="6">
        <f>ROUNDDOWN(Tabella1[[#This Row],[DIFFERENZA EFFETTIVA - SCARTI]]/Tabella1[[#This Row],[TEMPO EFFETTIVO]]*60,0)</f>
        <v>184</v>
      </c>
    </row>
    <row r="2379" spans="1:27" x14ac:dyDescent="0.25">
      <c r="A2379" s="1">
        <v>44911</v>
      </c>
      <c r="B2379">
        <v>31</v>
      </c>
      <c r="C2379" s="6" t="str">
        <f>VLOOKUP(Tabella1[[#This Row],[COD. OPERATORE]],Tabella3[],2,FALSE)</f>
        <v>MARISTELLA</v>
      </c>
      <c r="D2379" t="s">
        <v>56</v>
      </c>
      <c r="E2379" t="s">
        <v>109</v>
      </c>
      <c r="F2379" t="s">
        <v>64</v>
      </c>
      <c r="G2379" s="6" t="str">
        <f>VLOOKUP(Tabella1[[#This Row],[COD. MACCHINA]],Tabella35[],2,FALSE)</f>
        <v>MANUALE</v>
      </c>
      <c r="H2379">
        <v>30</v>
      </c>
      <c r="I2379">
        <v>50</v>
      </c>
      <c r="J2379" s="6">
        <f>Tabella1[[#This Row],[ASS. FINALI]]-Tabella1[[#This Row],[ASS.INIZIALI]]</f>
        <v>20</v>
      </c>
      <c r="K2379" t="s">
        <v>20</v>
      </c>
      <c r="M2379" s="6">
        <f>ROUNDDOWN(IF(Tabella1[[#This Row],[DOPPIO OPERATORE '[SI/NO']]]="SI",Tabella1[[#This Row],[DIFFERENZA]]/2,Tabella1[[#This Row],[DIFFERENZA]]),0)</f>
        <v>20</v>
      </c>
      <c r="O2379" s="6">
        <f>Tabella1[[#This Row],[DIFFERENZA EFFETTIVA SE DOPPIO OPERATORE]]-Tabella1[[#This Row],[SCARTI]]</f>
        <v>20</v>
      </c>
      <c r="P2379" s="4">
        <v>0.33333333333333331</v>
      </c>
      <c r="Q2379" s="4">
        <v>0.34027777777777773</v>
      </c>
      <c r="R2379" s="5">
        <f>Tabella1[[#This Row],[ORA FINE MATTINA]]-Tabella1[[#This Row],[ORA INIZIO MATTINA]]</f>
        <v>6.9444444444444198E-3</v>
      </c>
      <c r="S2379" s="4"/>
      <c r="T2379" s="4"/>
      <c r="U2379" s="5">
        <f>Tabella1[[#This Row],[ORA FINE POMERIGGIO]]-Tabella1[[#This Row],[ORA INIZIO POMERIGGIO]]</f>
        <v>0</v>
      </c>
      <c r="V2379" s="5">
        <f>Tabella1[[#This Row],[TOT. TEMPO POMERIGGIO]]+Tabella1[[#This Row],[TOT. TEMPO MATTINA]]</f>
        <v>6.9444444444444198E-3</v>
      </c>
      <c r="W2379" s="7">
        <f>((HOUR(Tabella1[[#This Row],[TOT. ORE]])*60)+MINUTE(Tabella1[[#This Row],[TOT. ORE]]))</f>
        <v>10</v>
      </c>
      <c r="Y2379" s="6">
        <f>Tabella1[[#This Row],[TOT. MINUTI]]-Tabella1[[#This Row],[FERMO MACCHINA]]</f>
        <v>10</v>
      </c>
      <c r="Z2379" s="6">
        <f>ROUNDDOWN(Tabella1[[#This Row],[DIFFERENZA EFFETTIVA - SCARTI]]/Tabella1[[#This Row],[TEMPO EFFETTIVO]]*60,0)</f>
        <v>120</v>
      </c>
    </row>
    <row r="2380" spans="1:27" x14ac:dyDescent="0.25">
      <c r="A2380" s="1">
        <v>44902</v>
      </c>
      <c r="B2380">
        <v>32</v>
      </c>
      <c r="C2380" s="6" t="str">
        <f>VLOOKUP(Tabella1[[#This Row],[COD. OPERATORE]],Tabella3[],2,FALSE)</f>
        <v>ALESSANDRA</v>
      </c>
      <c r="D2380" t="s">
        <v>56</v>
      </c>
      <c r="E2380" t="s">
        <v>160</v>
      </c>
      <c r="F2380" t="s">
        <v>64</v>
      </c>
      <c r="G2380" s="6" t="str">
        <f>VLOOKUP(Tabella1[[#This Row],[COD. MACCHINA]],Tabella35[],2,FALSE)</f>
        <v>MANUALE</v>
      </c>
      <c r="H2380">
        <v>500</v>
      </c>
      <c r="I2380">
        <v>644</v>
      </c>
      <c r="J2380" s="6">
        <f>Tabella1[[#This Row],[ASS. FINALI]]-Tabella1[[#This Row],[ASS.INIZIALI]]</f>
        <v>144</v>
      </c>
      <c r="K2380" t="s">
        <v>20</v>
      </c>
      <c r="M2380" s="6">
        <f>ROUNDDOWN(IF(Tabella1[[#This Row],[DOPPIO OPERATORE '[SI/NO']]]="SI",Tabella1[[#This Row],[DIFFERENZA]]/2,Tabella1[[#This Row],[DIFFERENZA]]),0)</f>
        <v>144</v>
      </c>
      <c r="O2380" s="6">
        <f>Tabella1[[#This Row],[DIFFERENZA EFFETTIVA SE DOPPIO OPERATORE]]-Tabella1[[#This Row],[SCARTI]]</f>
        <v>144</v>
      </c>
      <c r="P2380" s="4">
        <v>0.33333333333333331</v>
      </c>
      <c r="Q2380" s="4">
        <v>0.5</v>
      </c>
      <c r="R2380" s="5">
        <f>Tabella1[[#This Row],[ORA FINE MATTINA]]-Tabella1[[#This Row],[ORA INIZIO MATTINA]]</f>
        <v>0.16666666666666669</v>
      </c>
      <c r="S2380" s="4">
        <v>0.5625</v>
      </c>
      <c r="T2380" s="4">
        <v>0.60416666666666663</v>
      </c>
      <c r="U2380" s="5">
        <f>Tabella1[[#This Row],[ORA FINE POMERIGGIO]]-Tabella1[[#This Row],[ORA INIZIO POMERIGGIO]]</f>
        <v>4.166666666666663E-2</v>
      </c>
      <c r="V2380" s="5">
        <f>Tabella1[[#This Row],[TOT. TEMPO POMERIGGIO]]+Tabella1[[#This Row],[TOT. TEMPO MATTINA]]</f>
        <v>0.20833333333333331</v>
      </c>
      <c r="W2380" s="7">
        <f>((HOUR(Tabella1[[#This Row],[TOT. ORE]])*60)+MINUTE(Tabella1[[#This Row],[TOT. ORE]]))</f>
        <v>300</v>
      </c>
      <c r="Y2380" s="6">
        <f>Tabella1[[#This Row],[TOT. MINUTI]]-Tabella1[[#This Row],[FERMO MACCHINA]]</f>
        <v>300</v>
      </c>
      <c r="Z2380" s="6">
        <f>ROUNDDOWN(Tabella1[[#This Row],[DIFFERENZA EFFETTIVA - SCARTI]]/Tabella1[[#This Row],[TEMPO EFFETTIVO]]*60,0)</f>
        <v>28</v>
      </c>
    </row>
    <row r="2381" spans="1:27" x14ac:dyDescent="0.25">
      <c r="A2381" s="1">
        <v>44902</v>
      </c>
      <c r="B2381">
        <v>32</v>
      </c>
      <c r="C2381" s="6" t="str">
        <f>VLOOKUP(Tabella1[[#This Row],[COD. OPERATORE]],Tabella3[],2,FALSE)</f>
        <v>ALESSANDRA</v>
      </c>
      <c r="D2381" t="s">
        <v>87</v>
      </c>
      <c r="E2381" t="s">
        <v>644</v>
      </c>
      <c r="F2381">
        <v>11</v>
      </c>
      <c r="G2381" s="6" t="str">
        <f>VLOOKUP(Tabella1[[#This Row],[COD. MACCHINA]],Tabella35[],2,FALSE)</f>
        <v>MOTORE ELETTRICO</v>
      </c>
      <c r="H2381">
        <v>0</v>
      </c>
      <c r="I2381">
        <v>818</v>
      </c>
      <c r="J2381" s="6">
        <f>Tabella1[[#This Row],[ASS. FINALI]]-Tabella1[[#This Row],[ASS.INIZIALI]]</f>
        <v>818</v>
      </c>
      <c r="K2381" t="s">
        <v>20</v>
      </c>
      <c r="M2381" s="6">
        <f>ROUNDDOWN(IF(Tabella1[[#This Row],[DOPPIO OPERATORE '[SI/NO']]]="SI",Tabella1[[#This Row],[DIFFERENZA]]/2,Tabella1[[#This Row],[DIFFERENZA]]),0)</f>
        <v>818</v>
      </c>
      <c r="O2381" s="6">
        <f>Tabella1[[#This Row],[DIFFERENZA EFFETTIVA SE DOPPIO OPERATORE]]-Tabella1[[#This Row],[SCARTI]]</f>
        <v>818</v>
      </c>
      <c r="P2381" s="4">
        <v>0.60416666666666663</v>
      </c>
      <c r="Q2381" s="4">
        <v>0.72916666666666663</v>
      </c>
      <c r="R2381" s="5">
        <f>Tabella1[[#This Row],[ORA FINE MATTINA]]-Tabella1[[#This Row],[ORA INIZIO MATTINA]]</f>
        <v>0.125</v>
      </c>
      <c r="S2381" s="4"/>
      <c r="T2381" s="4"/>
      <c r="U2381" s="5">
        <f>Tabella1[[#This Row],[ORA FINE POMERIGGIO]]-Tabella1[[#This Row],[ORA INIZIO POMERIGGIO]]</f>
        <v>0</v>
      </c>
      <c r="V2381" s="5">
        <f>Tabella1[[#This Row],[TOT. TEMPO POMERIGGIO]]+Tabella1[[#This Row],[TOT. TEMPO MATTINA]]</f>
        <v>0.125</v>
      </c>
      <c r="W2381" s="7">
        <f>((HOUR(Tabella1[[#This Row],[TOT. ORE]])*60)+MINUTE(Tabella1[[#This Row],[TOT. ORE]]))</f>
        <v>180</v>
      </c>
      <c r="Y2381" s="6">
        <f>Tabella1[[#This Row],[TOT. MINUTI]]-Tabella1[[#This Row],[FERMO MACCHINA]]</f>
        <v>180</v>
      </c>
      <c r="Z2381" s="6">
        <f>ROUNDDOWN(Tabella1[[#This Row],[DIFFERENZA EFFETTIVA - SCARTI]]/Tabella1[[#This Row],[TEMPO EFFETTIVO]]*60,0)</f>
        <v>272</v>
      </c>
    </row>
    <row r="2382" spans="1:27" x14ac:dyDescent="0.25">
      <c r="A2382" s="1">
        <v>44907</v>
      </c>
      <c r="B2382">
        <v>32</v>
      </c>
      <c r="C2382" s="6" t="str">
        <f>VLOOKUP(Tabella1[[#This Row],[COD. OPERATORE]],Tabella3[],2,FALSE)</f>
        <v>ALESSANDRA</v>
      </c>
      <c r="D2382" t="s">
        <v>87</v>
      </c>
      <c r="E2382" t="s">
        <v>644</v>
      </c>
      <c r="F2382">
        <v>11</v>
      </c>
      <c r="G2382" s="6" t="str">
        <f>VLOOKUP(Tabella1[[#This Row],[COD. MACCHINA]],Tabella35[],2,FALSE)</f>
        <v>MOTORE ELETTRICO</v>
      </c>
      <c r="H2382">
        <v>818</v>
      </c>
      <c r="I2382">
        <v>1000</v>
      </c>
      <c r="J2382" s="6">
        <f>Tabella1[[#This Row],[ASS. FINALI]]-Tabella1[[#This Row],[ASS.INIZIALI]]</f>
        <v>182</v>
      </c>
      <c r="K2382" t="s">
        <v>20</v>
      </c>
      <c r="M2382" s="6">
        <f>ROUNDDOWN(IF(Tabella1[[#This Row],[DOPPIO OPERATORE '[SI/NO']]]="SI",Tabella1[[#This Row],[DIFFERENZA]]/2,Tabella1[[#This Row],[DIFFERENZA]]),0)</f>
        <v>182</v>
      </c>
      <c r="O2382" s="6">
        <f>Tabella1[[#This Row],[DIFFERENZA EFFETTIVA SE DOPPIO OPERATORE]]-Tabella1[[#This Row],[SCARTI]]</f>
        <v>182</v>
      </c>
      <c r="P2382" s="4">
        <v>0.33333333333333331</v>
      </c>
      <c r="Q2382" s="4">
        <v>0.36388888888888887</v>
      </c>
      <c r="R2382" s="5">
        <f>Tabella1[[#This Row],[ORA FINE MATTINA]]-Tabella1[[#This Row],[ORA INIZIO MATTINA]]</f>
        <v>3.0555555555555558E-2</v>
      </c>
      <c r="S2382" s="4"/>
      <c r="T2382" s="4"/>
      <c r="U2382" s="5">
        <f>Tabella1[[#This Row],[ORA FINE POMERIGGIO]]-Tabella1[[#This Row],[ORA INIZIO POMERIGGIO]]</f>
        <v>0</v>
      </c>
      <c r="V2382" s="5">
        <f>Tabella1[[#This Row],[TOT. TEMPO POMERIGGIO]]+Tabella1[[#This Row],[TOT. TEMPO MATTINA]]</f>
        <v>3.0555555555555558E-2</v>
      </c>
      <c r="W2382" s="7">
        <f>((HOUR(Tabella1[[#This Row],[TOT. ORE]])*60)+MINUTE(Tabella1[[#This Row],[TOT. ORE]]))</f>
        <v>44</v>
      </c>
      <c r="Y2382" s="6">
        <f>Tabella1[[#This Row],[TOT. MINUTI]]-Tabella1[[#This Row],[FERMO MACCHINA]]</f>
        <v>44</v>
      </c>
      <c r="Z2382" s="6">
        <f>ROUNDDOWN(Tabella1[[#This Row],[DIFFERENZA EFFETTIVA - SCARTI]]/Tabella1[[#This Row],[TEMPO EFFETTIVO]]*60,0)</f>
        <v>248</v>
      </c>
    </row>
    <row r="2383" spans="1:27" x14ac:dyDescent="0.25">
      <c r="A2383" s="1">
        <v>44907</v>
      </c>
      <c r="B2383">
        <v>32</v>
      </c>
      <c r="C2383" s="6" t="str">
        <f>VLOOKUP(Tabella1[[#This Row],[COD. OPERATORE]],Tabella3[],2,FALSE)</f>
        <v>ALESSANDRA</v>
      </c>
      <c r="D2383" t="s">
        <v>56</v>
      </c>
      <c r="E2383" t="s">
        <v>160</v>
      </c>
      <c r="F2383" t="s">
        <v>64</v>
      </c>
      <c r="G2383" s="6" t="str">
        <f>VLOOKUP(Tabella1[[#This Row],[COD. MACCHINA]],Tabella35[],2,FALSE)</f>
        <v>MANUALE</v>
      </c>
      <c r="H2383">
        <v>674</v>
      </c>
      <c r="I2383">
        <v>900</v>
      </c>
      <c r="J2383" s="6">
        <f>Tabella1[[#This Row],[ASS. FINALI]]-Tabella1[[#This Row],[ASS.INIZIALI]]</f>
        <v>226</v>
      </c>
      <c r="K2383" t="s">
        <v>20</v>
      </c>
      <c r="M2383" s="6">
        <f>ROUNDDOWN(IF(Tabella1[[#This Row],[DOPPIO OPERATORE '[SI/NO']]]="SI",Tabella1[[#This Row],[DIFFERENZA]]/2,Tabella1[[#This Row],[DIFFERENZA]]),0)</f>
        <v>226</v>
      </c>
      <c r="O2383" s="6">
        <f>Tabella1[[#This Row],[DIFFERENZA EFFETTIVA SE DOPPIO OPERATORE]]-Tabella1[[#This Row],[SCARTI]]</f>
        <v>226</v>
      </c>
      <c r="P2383" s="4">
        <v>0.36388888888888887</v>
      </c>
      <c r="Q2383" s="4">
        <v>0.5</v>
      </c>
      <c r="R2383" s="5">
        <f>Tabella1[[#This Row],[ORA FINE MATTINA]]-Tabella1[[#This Row],[ORA INIZIO MATTINA]]</f>
        <v>0.13611111111111113</v>
      </c>
      <c r="S2383" s="4">
        <v>0.5625</v>
      </c>
      <c r="T2383" s="4">
        <v>0.64583333333333337</v>
      </c>
      <c r="U2383" s="5">
        <f>Tabella1[[#This Row],[ORA FINE POMERIGGIO]]-Tabella1[[#This Row],[ORA INIZIO POMERIGGIO]]</f>
        <v>8.333333333333337E-2</v>
      </c>
      <c r="V2383" s="5">
        <f>Tabella1[[#This Row],[TOT. TEMPO POMERIGGIO]]+Tabella1[[#This Row],[TOT. TEMPO MATTINA]]</f>
        <v>0.2194444444444445</v>
      </c>
      <c r="W2383" s="7">
        <f>((HOUR(Tabella1[[#This Row],[TOT. ORE]])*60)+MINUTE(Tabella1[[#This Row],[TOT. ORE]]))</f>
        <v>316</v>
      </c>
      <c r="Y2383" s="6">
        <f>Tabella1[[#This Row],[TOT. MINUTI]]-Tabella1[[#This Row],[FERMO MACCHINA]]</f>
        <v>316</v>
      </c>
      <c r="Z2383" s="6">
        <f>ROUNDDOWN(Tabella1[[#This Row],[DIFFERENZA EFFETTIVA - SCARTI]]/Tabella1[[#This Row],[TEMPO EFFETTIVO]]*60,0)</f>
        <v>42</v>
      </c>
    </row>
    <row r="2384" spans="1:27" x14ac:dyDescent="0.25">
      <c r="A2384" s="1">
        <v>44907</v>
      </c>
      <c r="B2384">
        <v>32</v>
      </c>
      <c r="C2384" s="6" t="str">
        <f>VLOOKUP(Tabella1[[#This Row],[COD. OPERATORE]],Tabella3[],2,FALSE)</f>
        <v>ALESSANDRA</v>
      </c>
      <c r="D2384" t="s">
        <v>74</v>
      </c>
      <c r="E2384" t="s">
        <v>345</v>
      </c>
      <c r="F2384">
        <v>22</v>
      </c>
      <c r="G2384" s="6" t="str">
        <f>VLOOKUP(Tabella1[[#This Row],[COD. MACCHINA]],Tabella35[],2,FALSE)</f>
        <v>LASER VIOLA</v>
      </c>
      <c r="H2384">
        <v>0</v>
      </c>
      <c r="I2384">
        <v>284</v>
      </c>
      <c r="J2384" s="6">
        <f>Tabella1[[#This Row],[ASS. FINALI]]-Tabella1[[#This Row],[ASS.INIZIALI]]</f>
        <v>284</v>
      </c>
      <c r="K2384" t="s">
        <v>20</v>
      </c>
      <c r="M2384" s="6">
        <f>ROUNDDOWN(IF(Tabella1[[#This Row],[DOPPIO OPERATORE '[SI/NO']]]="SI",Tabella1[[#This Row],[DIFFERENZA]]/2,Tabella1[[#This Row],[DIFFERENZA]]),0)</f>
        <v>284</v>
      </c>
      <c r="O2384" s="6">
        <f>Tabella1[[#This Row],[DIFFERENZA EFFETTIVA SE DOPPIO OPERATORE]]-Tabella1[[#This Row],[SCARTI]]</f>
        <v>284</v>
      </c>
      <c r="P2384" s="4">
        <v>0.64583333333333337</v>
      </c>
      <c r="Q2384" s="4">
        <v>0.72916666666666663</v>
      </c>
      <c r="R2384" s="5">
        <f>Tabella1[[#This Row],[ORA FINE MATTINA]]-Tabella1[[#This Row],[ORA INIZIO MATTINA]]</f>
        <v>8.3333333333333259E-2</v>
      </c>
      <c r="S2384" s="4"/>
      <c r="T2384" s="4"/>
      <c r="U2384" s="5">
        <f>Tabella1[[#This Row],[ORA FINE POMERIGGIO]]-Tabella1[[#This Row],[ORA INIZIO POMERIGGIO]]</f>
        <v>0</v>
      </c>
      <c r="V2384" s="5">
        <f>Tabella1[[#This Row],[TOT. TEMPO POMERIGGIO]]+Tabella1[[#This Row],[TOT. TEMPO MATTINA]]</f>
        <v>8.3333333333333259E-2</v>
      </c>
      <c r="W2384" s="7">
        <f>((HOUR(Tabella1[[#This Row],[TOT. ORE]])*60)+MINUTE(Tabella1[[#This Row],[TOT. ORE]]))</f>
        <v>120</v>
      </c>
      <c r="Y2384" s="6">
        <f>Tabella1[[#This Row],[TOT. MINUTI]]-Tabella1[[#This Row],[FERMO MACCHINA]]</f>
        <v>120</v>
      </c>
      <c r="Z2384" s="6">
        <f>ROUNDDOWN(Tabella1[[#This Row],[DIFFERENZA EFFETTIVA - SCARTI]]/Tabella1[[#This Row],[TEMPO EFFETTIVO]]*60,0)</f>
        <v>142</v>
      </c>
    </row>
    <row r="2385" spans="1:27" x14ac:dyDescent="0.25">
      <c r="A2385" s="1">
        <v>44908</v>
      </c>
      <c r="B2385">
        <v>32</v>
      </c>
      <c r="C2385" s="6" t="str">
        <f>VLOOKUP(Tabella1[[#This Row],[COD. OPERATORE]],Tabella3[],2,FALSE)</f>
        <v>ALESSANDRA</v>
      </c>
      <c r="D2385" t="s">
        <v>56</v>
      </c>
      <c r="E2385" t="s">
        <v>425</v>
      </c>
      <c r="F2385" t="s">
        <v>64</v>
      </c>
      <c r="G2385" s="6" t="str">
        <f>VLOOKUP(Tabella1[[#This Row],[COD. MACCHINA]],Tabella35[],2,FALSE)</f>
        <v>MANUALE</v>
      </c>
      <c r="H2385">
        <v>500</v>
      </c>
      <c r="I2385">
        <v>2000</v>
      </c>
      <c r="J2385" s="6">
        <f>Tabella1[[#This Row],[ASS. FINALI]]-Tabella1[[#This Row],[ASS.INIZIALI]]</f>
        <v>1500</v>
      </c>
      <c r="K2385" t="s">
        <v>20</v>
      </c>
      <c r="M2385" s="6">
        <f>ROUNDDOWN(IF(Tabella1[[#This Row],[DOPPIO OPERATORE '[SI/NO']]]="SI",Tabella1[[#This Row],[DIFFERENZA]]/2,Tabella1[[#This Row],[DIFFERENZA]]),0)</f>
        <v>1500</v>
      </c>
      <c r="O2385" s="6">
        <f>Tabella1[[#This Row],[DIFFERENZA EFFETTIVA SE DOPPIO OPERATORE]]-Tabella1[[#This Row],[SCARTI]]</f>
        <v>1500</v>
      </c>
      <c r="P2385" s="4">
        <v>0.33333333333333331</v>
      </c>
      <c r="Q2385" s="4">
        <v>0.5</v>
      </c>
      <c r="R2385" s="5">
        <f>Tabella1[[#This Row],[ORA FINE MATTINA]]-Tabella1[[#This Row],[ORA INIZIO MATTINA]]</f>
        <v>0.16666666666666669</v>
      </c>
      <c r="S2385" s="4">
        <v>0.5625</v>
      </c>
      <c r="T2385" s="4">
        <v>0.6875</v>
      </c>
      <c r="U2385" s="5">
        <f>Tabella1[[#This Row],[ORA FINE POMERIGGIO]]-Tabella1[[#This Row],[ORA INIZIO POMERIGGIO]]</f>
        <v>0.125</v>
      </c>
      <c r="V2385" s="5">
        <f>Tabella1[[#This Row],[TOT. TEMPO POMERIGGIO]]+Tabella1[[#This Row],[TOT. TEMPO MATTINA]]</f>
        <v>0.29166666666666669</v>
      </c>
      <c r="W2385" s="7">
        <f>((HOUR(Tabella1[[#This Row],[TOT. ORE]])*60)+MINUTE(Tabella1[[#This Row],[TOT. ORE]]))</f>
        <v>420</v>
      </c>
      <c r="Y2385" s="6">
        <f>Tabella1[[#This Row],[TOT. MINUTI]]-Tabella1[[#This Row],[FERMO MACCHINA]]</f>
        <v>420</v>
      </c>
      <c r="Z2385" s="6">
        <f>ROUNDDOWN(Tabella1[[#This Row],[DIFFERENZA EFFETTIVA - SCARTI]]/Tabella1[[#This Row],[TEMPO EFFETTIVO]]*60,0)</f>
        <v>214</v>
      </c>
    </row>
    <row r="2386" spans="1:27" x14ac:dyDescent="0.25">
      <c r="A2386" s="1">
        <v>44908</v>
      </c>
      <c r="B2386">
        <v>32</v>
      </c>
      <c r="C2386" s="6" t="str">
        <f>VLOOKUP(Tabella1[[#This Row],[COD. OPERATORE]],Tabella3[],2,FALSE)</f>
        <v>ALESSANDRA</v>
      </c>
      <c r="D2386" t="s">
        <v>56</v>
      </c>
      <c r="E2386" t="s">
        <v>71</v>
      </c>
      <c r="F2386" t="s">
        <v>64</v>
      </c>
      <c r="G2386" s="6" t="str">
        <f>VLOOKUP(Tabella1[[#This Row],[COD. MACCHINA]],Tabella35[],2,FALSE)</f>
        <v>MANUALE</v>
      </c>
      <c r="H2386">
        <v>297</v>
      </c>
      <c r="I2386">
        <v>418</v>
      </c>
      <c r="J2386" s="6">
        <f>Tabella1[[#This Row],[ASS. FINALI]]-Tabella1[[#This Row],[ASS.INIZIALI]]</f>
        <v>121</v>
      </c>
      <c r="K2386" t="s">
        <v>20</v>
      </c>
      <c r="M2386" s="6">
        <f>ROUNDDOWN(IF(Tabella1[[#This Row],[DOPPIO OPERATORE '[SI/NO']]]="SI",Tabella1[[#This Row],[DIFFERENZA]]/2,Tabella1[[#This Row],[DIFFERENZA]]),0)</f>
        <v>121</v>
      </c>
      <c r="O2386" s="6">
        <f>Tabella1[[#This Row],[DIFFERENZA EFFETTIVA SE DOPPIO OPERATORE]]-Tabella1[[#This Row],[SCARTI]]</f>
        <v>121</v>
      </c>
      <c r="P2386" s="4">
        <v>0.6875</v>
      </c>
      <c r="Q2386" s="4">
        <v>0.72916666666666663</v>
      </c>
      <c r="R2386" s="5">
        <f>Tabella1[[#This Row],[ORA FINE MATTINA]]-Tabella1[[#This Row],[ORA INIZIO MATTINA]]</f>
        <v>4.166666666666663E-2</v>
      </c>
      <c r="S2386" s="4"/>
      <c r="T2386" s="4"/>
      <c r="U2386" s="5">
        <f>Tabella1[[#This Row],[ORA FINE POMERIGGIO]]-Tabella1[[#This Row],[ORA INIZIO POMERIGGIO]]</f>
        <v>0</v>
      </c>
      <c r="V2386" s="5">
        <f>Tabella1[[#This Row],[TOT. TEMPO POMERIGGIO]]+Tabella1[[#This Row],[TOT. TEMPO MATTINA]]</f>
        <v>4.166666666666663E-2</v>
      </c>
      <c r="W2386" s="7">
        <f>((HOUR(Tabella1[[#This Row],[TOT. ORE]])*60)+MINUTE(Tabella1[[#This Row],[TOT. ORE]]))</f>
        <v>60</v>
      </c>
      <c r="Y2386" s="6">
        <f>Tabella1[[#This Row],[TOT. MINUTI]]-Tabella1[[#This Row],[FERMO MACCHINA]]</f>
        <v>60</v>
      </c>
      <c r="Z2386" s="6">
        <f>ROUNDDOWN(Tabella1[[#This Row],[DIFFERENZA EFFETTIVA - SCARTI]]/Tabella1[[#This Row],[TEMPO EFFETTIVO]]*60,0)</f>
        <v>121</v>
      </c>
    </row>
    <row r="2387" spans="1:27" x14ac:dyDescent="0.25">
      <c r="A2387" s="1">
        <v>44909</v>
      </c>
      <c r="B2387">
        <v>32</v>
      </c>
      <c r="C2387" s="6" t="str">
        <f>VLOOKUP(Tabella1[[#This Row],[COD. OPERATORE]],Tabella3[],2,FALSE)</f>
        <v>ALESSANDRA</v>
      </c>
      <c r="D2387" t="s">
        <v>130</v>
      </c>
      <c r="E2387" t="s">
        <v>345</v>
      </c>
      <c r="F2387">
        <v>22</v>
      </c>
      <c r="G2387" s="6" t="str">
        <f>VLOOKUP(Tabella1[[#This Row],[COD. MACCHINA]],Tabella35[],2,FALSE)</f>
        <v>LASER VIOLA</v>
      </c>
      <c r="H2387">
        <v>1758</v>
      </c>
      <c r="I2387">
        <v>2890</v>
      </c>
      <c r="J2387" s="6">
        <f>Tabella1[[#This Row],[ASS. FINALI]]-Tabella1[[#This Row],[ASS.INIZIALI]]</f>
        <v>1132</v>
      </c>
      <c r="K2387" t="s">
        <v>20</v>
      </c>
      <c r="M2387" s="6">
        <f>ROUNDDOWN(IF(Tabella1[[#This Row],[DOPPIO OPERATORE '[SI/NO']]]="SI",Tabella1[[#This Row],[DIFFERENZA]]/2,Tabella1[[#This Row],[DIFFERENZA]]),0)</f>
        <v>1132</v>
      </c>
      <c r="O2387" s="6">
        <f>Tabella1[[#This Row],[DIFFERENZA EFFETTIVA SE DOPPIO OPERATORE]]-Tabella1[[#This Row],[SCARTI]]</f>
        <v>1132</v>
      </c>
      <c r="P2387" s="4">
        <v>0.33333333333333331</v>
      </c>
      <c r="Q2387" s="4">
        <v>0.5</v>
      </c>
      <c r="R2387" s="5">
        <f>Tabella1[[#This Row],[ORA FINE MATTINA]]-Tabella1[[#This Row],[ORA INIZIO MATTINA]]</f>
        <v>0.16666666666666669</v>
      </c>
      <c r="S2387" s="4">
        <v>0.5625</v>
      </c>
      <c r="T2387" s="4">
        <v>0.72916666666666663</v>
      </c>
      <c r="U2387" s="5">
        <f>Tabella1[[#This Row],[ORA FINE POMERIGGIO]]-Tabella1[[#This Row],[ORA INIZIO POMERIGGIO]]</f>
        <v>0.16666666666666663</v>
      </c>
      <c r="V2387" s="5">
        <f>Tabella1[[#This Row],[TOT. TEMPO POMERIGGIO]]+Tabella1[[#This Row],[TOT. TEMPO MATTINA]]</f>
        <v>0.33333333333333331</v>
      </c>
      <c r="W2387" s="7">
        <f>((HOUR(Tabella1[[#This Row],[TOT. ORE]])*60)+MINUTE(Tabella1[[#This Row],[TOT. ORE]]))</f>
        <v>480</v>
      </c>
      <c r="Y2387" s="6">
        <f>Tabella1[[#This Row],[TOT. MINUTI]]-Tabella1[[#This Row],[FERMO MACCHINA]]</f>
        <v>480</v>
      </c>
      <c r="Z2387" s="6">
        <f>ROUNDDOWN(Tabella1[[#This Row],[DIFFERENZA EFFETTIVA - SCARTI]]/Tabella1[[#This Row],[TEMPO EFFETTIVO]]*60,0)</f>
        <v>141</v>
      </c>
    </row>
    <row r="2388" spans="1:27" x14ac:dyDescent="0.25">
      <c r="A2388" s="1">
        <v>44896</v>
      </c>
      <c r="B2388">
        <v>33</v>
      </c>
      <c r="C2388" s="6" t="str">
        <f>VLOOKUP(Tabella1[[#This Row],[COD. OPERATORE]],Tabella3[],2,FALSE)</f>
        <v>KETTY</v>
      </c>
      <c r="D2388" t="s">
        <v>56</v>
      </c>
      <c r="E2388" t="s">
        <v>309</v>
      </c>
      <c r="F2388" t="s">
        <v>64</v>
      </c>
      <c r="G2388" s="6" t="str">
        <f>VLOOKUP(Tabella1[[#This Row],[COD. MACCHINA]],Tabella35[],2,FALSE)</f>
        <v>MANUALE</v>
      </c>
      <c r="H2388">
        <v>0</v>
      </c>
      <c r="I2388">
        <v>60</v>
      </c>
      <c r="J2388" s="6">
        <f>Tabella1[[#This Row],[ASS. FINALI]]-Tabella1[[#This Row],[ASS.INIZIALI]]</f>
        <v>60</v>
      </c>
      <c r="K2388" t="s">
        <v>20</v>
      </c>
      <c r="M2388" s="6">
        <f>ROUNDDOWN(IF(Tabella1[[#This Row],[DOPPIO OPERATORE '[SI/NO']]]="SI",Tabella1[[#This Row],[DIFFERENZA]]/2,Tabella1[[#This Row],[DIFFERENZA]]),0)</f>
        <v>60</v>
      </c>
      <c r="O2388" s="6">
        <f>Tabella1[[#This Row],[DIFFERENZA EFFETTIVA SE DOPPIO OPERATORE]]-Tabella1[[#This Row],[SCARTI]]</f>
        <v>60</v>
      </c>
      <c r="P2388" s="4">
        <v>0.45833333333333331</v>
      </c>
      <c r="Q2388" s="4">
        <v>0.5</v>
      </c>
      <c r="R2388" s="5">
        <f>Tabella1[[#This Row],[ORA FINE MATTINA]]-Tabella1[[#This Row],[ORA INIZIO MATTINA]]</f>
        <v>4.1666666666666685E-2</v>
      </c>
      <c r="S2388" s="4"/>
      <c r="T2388" s="4"/>
      <c r="U2388" s="5">
        <f>Tabella1[[#This Row],[ORA FINE POMERIGGIO]]-Tabella1[[#This Row],[ORA INIZIO POMERIGGIO]]</f>
        <v>0</v>
      </c>
      <c r="V2388" s="5">
        <f>Tabella1[[#This Row],[TOT. TEMPO POMERIGGIO]]+Tabella1[[#This Row],[TOT. TEMPO MATTINA]]</f>
        <v>4.1666666666666685E-2</v>
      </c>
      <c r="W2388" s="7">
        <f>((HOUR(Tabella1[[#This Row],[TOT. ORE]])*60)+MINUTE(Tabella1[[#This Row],[TOT. ORE]]))</f>
        <v>60</v>
      </c>
      <c r="Y2388" s="6">
        <f>Tabella1[[#This Row],[TOT. MINUTI]]-Tabella1[[#This Row],[FERMO MACCHINA]]</f>
        <v>60</v>
      </c>
      <c r="Z2388" s="6">
        <f>ROUNDDOWN(Tabella1[[#This Row],[DIFFERENZA EFFETTIVA - SCARTI]]/Tabella1[[#This Row],[TEMPO EFFETTIVO]]*60,0)</f>
        <v>60</v>
      </c>
    </row>
    <row r="2389" spans="1:27" x14ac:dyDescent="0.25">
      <c r="A2389" s="1">
        <v>44896</v>
      </c>
      <c r="B2389">
        <v>33</v>
      </c>
      <c r="C2389" s="6" t="str">
        <f>VLOOKUP(Tabella1[[#This Row],[COD. OPERATORE]],Tabella3[],2,FALSE)</f>
        <v>KETTY</v>
      </c>
      <c r="D2389" t="s">
        <v>56</v>
      </c>
      <c r="E2389" t="s">
        <v>608</v>
      </c>
      <c r="F2389" t="s">
        <v>64</v>
      </c>
      <c r="G2389" s="6" t="str">
        <f>VLOOKUP(Tabella1[[#This Row],[COD. MACCHINA]],Tabella35[],2,FALSE)</f>
        <v>MANUALE</v>
      </c>
      <c r="H2389">
        <v>0</v>
      </c>
      <c r="I2389">
        <v>120</v>
      </c>
      <c r="J2389" s="6">
        <f>Tabella1[[#This Row],[ASS. FINALI]]-Tabella1[[#This Row],[ASS.INIZIALI]]</f>
        <v>120</v>
      </c>
      <c r="K2389" t="s">
        <v>20</v>
      </c>
      <c r="M2389" s="6">
        <f>ROUNDDOWN(IF(Tabella1[[#This Row],[DOPPIO OPERATORE '[SI/NO']]]="SI",Tabella1[[#This Row],[DIFFERENZA]]/2,Tabella1[[#This Row],[DIFFERENZA]]),0)</f>
        <v>120</v>
      </c>
      <c r="O2389" s="6">
        <f>Tabella1[[#This Row],[DIFFERENZA EFFETTIVA SE DOPPIO OPERATORE]]-Tabella1[[#This Row],[SCARTI]]</f>
        <v>120</v>
      </c>
      <c r="P2389" s="4">
        <v>0.5625</v>
      </c>
      <c r="Q2389" s="4">
        <v>0.67361111111111116</v>
      </c>
      <c r="R2389" s="5">
        <f>Tabella1[[#This Row],[ORA FINE MATTINA]]-Tabella1[[#This Row],[ORA INIZIO MATTINA]]</f>
        <v>0.11111111111111116</v>
      </c>
      <c r="S2389" s="4"/>
      <c r="T2389" s="4"/>
      <c r="U2389" s="5">
        <f>Tabella1[[#This Row],[ORA FINE POMERIGGIO]]-Tabella1[[#This Row],[ORA INIZIO POMERIGGIO]]</f>
        <v>0</v>
      </c>
      <c r="V2389" s="5">
        <f>Tabella1[[#This Row],[TOT. TEMPO POMERIGGIO]]+Tabella1[[#This Row],[TOT. TEMPO MATTINA]]</f>
        <v>0.11111111111111116</v>
      </c>
      <c r="W2389" s="7">
        <f>((HOUR(Tabella1[[#This Row],[TOT. ORE]])*60)+MINUTE(Tabella1[[#This Row],[TOT. ORE]]))</f>
        <v>160</v>
      </c>
      <c r="Y2389" s="6">
        <f>Tabella1[[#This Row],[TOT. MINUTI]]-Tabella1[[#This Row],[FERMO MACCHINA]]</f>
        <v>160</v>
      </c>
      <c r="Z2389" s="6">
        <f>ROUNDDOWN(Tabella1[[#This Row],[DIFFERENZA EFFETTIVA - SCARTI]]/Tabella1[[#This Row],[TEMPO EFFETTIVO]]*60,0)</f>
        <v>45</v>
      </c>
    </row>
    <row r="2390" spans="1:27" x14ac:dyDescent="0.25">
      <c r="A2390" s="1">
        <v>44896</v>
      </c>
      <c r="B2390">
        <v>33</v>
      </c>
      <c r="C2390" s="6" t="str">
        <f>VLOOKUP(Tabella1[[#This Row],[COD. OPERATORE]],Tabella3[],2,FALSE)</f>
        <v>KETTY</v>
      </c>
      <c r="D2390" t="s">
        <v>87</v>
      </c>
      <c r="E2390" t="s">
        <v>577</v>
      </c>
      <c r="F2390" t="s">
        <v>64</v>
      </c>
      <c r="G2390" s="6" t="str">
        <f>VLOOKUP(Tabella1[[#This Row],[COD. MACCHINA]],Tabella35[],2,FALSE)</f>
        <v>MANUALE</v>
      </c>
      <c r="H2390">
        <v>0</v>
      </c>
      <c r="I2390">
        <v>400</v>
      </c>
      <c r="J2390" s="6">
        <f>Tabella1[[#This Row],[ASS. FINALI]]-Tabella1[[#This Row],[ASS.INIZIALI]]</f>
        <v>400</v>
      </c>
      <c r="K2390" t="s">
        <v>20</v>
      </c>
      <c r="M2390" s="6">
        <f>ROUNDDOWN(IF(Tabella1[[#This Row],[DOPPIO OPERATORE '[SI/NO']]]="SI",Tabella1[[#This Row],[DIFFERENZA]]/2,Tabella1[[#This Row],[DIFFERENZA]]),0)</f>
        <v>400</v>
      </c>
      <c r="O2390" s="6">
        <f>Tabella1[[#This Row],[DIFFERENZA EFFETTIVA SE DOPPIO OPERATORE]]-Tabella1[[#This Row],[SCARTI]]</f>
        <v>400</v>
      </c>
      <c r="P2390" s="4">
        <v>0.67361111111111116</v>
      </c>
      <c r="Q2390" s="4">
        <v>0.72916666666666663</v>
      </c>
      <c r="R2390" s="5">
        <f>Tabella1[[#This Row],[ORA FINE MATTINA]]-Tabella1[[#This Row],[ORA INIZIO MATTINA]]</f>
        <v>5.5555555555555469E-2</v>
      </c>
      <c r="S2390" s="4"/>
      <c r="T2390" s="4"/>
      <c r="U2390" s="5">
        <f>Tabella1[[#This Row],[ORA FINE POMERIGGIO]]-Tabella1[[#This Row],[ORA INIZIO POMERIGGIO]]</f>
        <v>0</v>
      </c>
      <c r="V2390" s="5">
        <f>Tabella1[[#This Row],[TOT. TEMPO POMERIGGIO]]+Tabella1[[#This Row],[TOT. TEMPO MATTINA]]</f>
        <v>5.5555555555555469E-2</v>
      </c>
      <c r="W2390" s="7">
        <f>((HOUR(Tabella1[[#This Row],[TOT. ORE]])*60)+MINUTE(Tabella1[[#This Row],[TOT. ORE]]))</f>
        <v>80</v>
      </c>
      <c r="Y2390" s="6">
        <f>Tabella1[[#This Row],[TOT. MINUTI]]-Tabella1[[#This Row],[FERMO MACCHINA]]</f>
        <v>80</v>
      </c>
      <c r="Z2390" s="6">
        <f>ROUNDDOWN(Tabella1[[#This Row],[DIFFERENZA EFFETTIVA - SCARTI]]/Tabella1[[#This Row],[TEMPO EFFETTIVO]]*60,0)</f>
        <v>300</v>
      </c>
    </row>
    <row r="2391" spans="1:27" x14ac:dyDescent="0.25">
      <c r="A2391" s="1">
        <v>44900</v>
      </c>
      <c r="B2391">
        <v>33</v>
      </c>
      <c r="C2391" s="6" t="str">
        <f>VLOOKUP(Tabella1[[#This Row],[COD. OPERATORE]],Tabella3[],2,FALSE)</f>
        <v>KETTY</v>
      </c>
      <c r="D2391" t="s">
        <v>87</v>
      </c>
      <c r="E2391" t="s">
        <v>577</v>
      </c>
      <c r="F2391" t="s">
        <v>645</v>
      </c>
      <c r="G2391" s="6" t="e">
        <f>VLOOKUP(Tabella1[[#This Row],[COD. MACCHINA]],Tabella35[],2,FALSE)</f>
        <v>#N/A</v>
      </c>
      <c r="H2391">
        <v>0</v>
      </c>
      <c r="I2391">
        <v>550</v>
      </c>
      <c r="J2391" s="6">
        <f>Tabella1[[#This Row],[ASS. FINALI]]-Tabella1[[#This Row],[ASS.INIZIALI]]</f>
        <v>550</v>
      </c>
      <c r="K2391" t="s">
        <v>20</v>
      </c>
      <c r="M2391" s="6">
        <f>ROUNDDOWN(IF(Tabella1[[#This Row],[DOPPIO OPERATORE '[SI/NO']]]="SI",Tabella1[[#This Row],[DIFFERENZA]]/2,Tabella1[[#This Row],[DIFFERENZA]]),0)</f>
        <v>550</v>
      </c>
      <c r="O2391" s="6">
        <f>Tabella1[[#This Row],[DIFFERENZA EFFETTIVA SE DOPPIO OPERATORE]]-Tabella1[[#This Row],[SCARTI]]</f>
        <v>550</v>
      </c>
      <c r="P2391" s="4">
        <v>0.4375</v>
      </c>
      <c r="Q2391" s="4">
        <v>0.5</v>
      </c>
      <c r="R2391" s="5">
        <f>Tabella1[[#This Row],[ORA FINE MATTINA]]-Tabella1[[#This Row],[ORA INIZIO MATTINA]]</f>
        <v>6.25E-2</v>
      </c>
      <c r="S2391" s="4">
        <v>0.5625</v>
      </c>
      <c r="T2391" s="4">
        <v>0.72916666666666663</v>
      </c>
      <c r="U2391" s="5">
        <f>Tabella1[[#This Row],[ORA FINE POMERIGGIO]]-Tabella1[[#This Row],[ORA INIZIO POMERIGGIO]]</f>
        <v>0.16666666666666663</v>
      </c>
      <c r="V2391" s="5">
        <f>Tabella1[[#This Row],[TOT. TEMPO POMERIGGIO]]+Tabella1[[#This Row],[TOT. TEMPO MATTINA]]</f>
        <v>0.22916666666666663</v>
      </c>
      <c r="W2391" s="7">
        <f>((HOUR(Tabella1[[#This Row],[TOT. ORE]])*60)+MINUTE(Tabella1[[#This Row],[TOT. ORE]]))</f>
        <v>330</v>
      </c>
      <c r="Y2391" s="6">
        <f>Tabella1[[#This Row],[TOT. MINUTI]]-Tabella1[[#This Row],[FERMO MACCHINA]]</f>
        <v>330</v>
      </c>
      <c r="Z2391" s="6">
        <f>ROUNDDOWN(Tabella1[[#This Row],[DIFFERENZA EFFETTIVA - SCARTI]]/Tabella1[[#This Row],[TEMPO EFFETTIVO]]*60,0)</f>
        <v>100</v>
      </c>
      <c r="AA2391" t="s">
        <v>646</v>
      </c>
    </row>
    <row r="2392" spans="1:27" x14ac:dyDescent="0.25">
      <c r="A2392" s="1">
        <v>44907</v>
      </c>
      <c r="B2392">
        <v>33</v>
      </c>
      <c r="C2392" s="6" t="str">
        <f>VLOOKUP(Tabella1[[#This Row],[COD. OPERATORE]],Tabella3[],2,FALSE)</f>
        <v>KETTY</v>
      </c>
      <c r="D2392" t="s">
        <v>87</v>
      </c>
      <c r="E2392" t="s">
        <v>577</v>
      </c>
      <c r="F2392" t="s">
        <v>64</v>
      </c>
      <c r="G2392" s="6" t="str">
        <f>VLOOKUP(Tabella1[[#This Row],[COD. MACCHINA]],Tabella35[],2,FALSE)</f>
        <v>MANUALE</v>
      </c>
      <c r="H2392">
        <v>1768</v>
      </c>
      <c r="I2392">
        <v>3010</v>
      </c>
      <c r="J2392" s="6">
        <f>Tabella1[[#This Row],[ASS. FINALI]]-Tabella1[[#This Row],[ASS.INIZIALI]]</f>
        <v>1242</v>
      </c>
      <c r="K2392" t="s">
        <v>58</v>
      </c>
      <c r="L2392">
        <v>1</v>
      </c>
      <c r="M2392" s="6">
        <f>ROUNDDOWN(IF(Tabella1[[#This Row],[DOPPIO OPERATORE '[SI/NO']]]="SI",Tabella1[[#This Row],[DIFFERENZA]]/2,Tabella1[[#This Row],[DIFFERENZA]]),0)</f>
        <v>621</v>
      </c>
      <c r="O2392" s="6">
        <f>Tabella1[[#This Row],[DIFFERENZA EFFETTIVA SE DOPPIO OPERATORE]]-Tabella1[[#This Row],[SCARTI]]</f>
        <v>621</v>
      </c>
      <c r="P2392" s="4">
        <v>0.33333333333333331</v>
      </c>
      <c r="Q2392" s="4">
        <v>0.5</v>
      </c>
      <c r="R2392" s="5">
        <f>Tabella1[[#This Row],[ORA FINE MATTINA]]-Tabella1[[#This Row],[ORA INIZIO MATTINA]]</f>
        <v>0.16666666666666669</v>
      </c>
      <c r="S2392" s="4">
        <v>0.5625</v>
      </c>
      <c r="T2392" s="4">
        <v>0.72916666666666663</v>
      </c>
      <c r="U2392" s="5">
        <f>Tabella1[[#This Row],[ORA FINE POMERIGGIO]]-Tabella1[[#This Row],[ORA INIZIO POMERIGGIO]]</f>
        <v>0.16666666666666663</v>
      </c>
      <c r="V2392" s="5">
        <f>Tabella1[[#This Row],[TOT. TEMPO POMERIGGIO]]+Tabella1[[#This Row],[TOT. TEMPO MATTINA]]</f>
        <v>0.33333333333333331</v>
      </c>
      <c r="W2392" s="7">
        <f>((HOUR(Tabella1[[#This Row],[TOT. ORE]])*60)+MINUTE(Tabella1[[#This Row],[TOT. ORE]]))</f>
        <v>480</v>
      </c>
      <c r="Y2392" s="6">
        <f>Tabella1[[#This Row],[TOT. MINUTI]]-Tabella1[[#This Row],[FERMO MACCHINA]]</f>
        <v>480</v>
      </c>
      <c r="Z2392" s="6">
        <f>ROUNDDOWN(Tabella1[[#This Row],[DIFFERENZA EFFETTIVA - SCARTI]]/Tabella1[[#This Row],[TEMPO EFFETTIVO]]*60,0)</f>
        <v>77</v>
      </c>
    </row>
    <row r="2393" spans="1:27" x14ac:dyDescent="0.25">
      <c r="A2393" s="1">
        <v>44908</v>
      </c>
      <c r="B2393">
        <v>33</v>
      </c>
      <c r="C2393" s="6" t="str">
        <f>VLOOKUP(Tabella1[[#This Row],[COD. OPERATORE]],Tabella3[],2,FALSE)</f>
        <v>KETTY</v>
      </c>
      <c r="D2393" t="s">
        <v>87</v>
      </c>
      <c r="E2393" t="s">
        <v>577</v>
      </c>
      <c r="F2393" t="s">
        <v>64</v>
      </c>
      <c r="G2393" s="6" t="str">
        <f>VLOOKUP(Tabella1[[#This Row],[COD. MACCHINA]],Tabella35[],2,FALSE)</f>
        <v>MANUALE</v>
      </c>
      <c r="H2393">
        <v>185</v>
      </c>
      <c r="I2393">
        <v>770</v>
      </c>
      <c r="J2393" s="6">
        <f>Tabella1[[#This Row],[ASS. FINALI]]-Tabella1[[#This Row],[ASS.INIZIALI]]</f>
        <v>585</v>
      </c>
      <c r="K2393" t="s">
        <v>58</v>
      </c>
      <c r="L2393">
        <v>1</v>
      </c>
      <c r="M2393" s="6">
        <f>ROUNDDOWN(IF(Tabella1[[#This Row],[DOPPIO OPERATORE '[SI/NO']]]="SI",Tabella1[[#This Row],[DIFFERENZA]]/2,Tabella1[[#This Row],[DIFFERENZA]]),0)</f>
        <v>292</v>
      </c>
      <c r="O2393" s="6">
        <f>Tabella1[[#This Row],[DIFFERENZA EFFETTIVA SE DOPPIO OPERATORE]]-Tabella1[[#This Row],[SCARTI]]</f>
        <v>292</v>
      </c>
      <c r="P2393" s="4">
        <v>0.5625</v>
      </c>
      <c r="Q2393" s="4">
        <v>0.72916666666666663</v>
      </c>
      <c r="R2393" s="5">
        <f>Tabella1[[#This Row],[ORA FINE MATTINA]]-Tabella1[[#This Row],[ORA INIZIO MATTINA]]</f>
        <v>0.16666666666666663</v>
      </c>
      <c r="S2393" s="4"/>
      <c r="T2393" s="4"/>
      <c r="U2393" s="5">
        <f>Tabella1[[#This Row],[ORA FINE POMERIGGIO]]-Tabella1[[#This Row],[ORA INIZIO POMERIGGIO]]</f>
        <v>0</v>
      </c>
      <c r="V2393" s="5">
        <f>Tabella1[[#This Row],[TOT. TEMPO POMERIGGIO]]+Tabella1[[#This Row],[TOT. TEMPO MATTINA]]</f>
        <v>0.16666666666666663</v>
      </c>
      <c r="W2393" s="7">
        <f>((HOUR(Tabella1[[#This Row],[TOT. ORE]])*60)+MINUTE(Tabella1[[#This Row],[TOT. ORE]]))</f>
        <v>240</v>
      </c>
      <c r="Y2393" s="6">
        <f>Tabella1[[#This Row],[TOT. MINUTI]]-Tabella1[[#This Row],[FERMO MACCHINA]]</f>
        <v>240</v>
      </c>
      <c r="Z2393" s="6">
        <f>ROUNDDOWN(Tabella1[[#This Row],[DIFFERENZA EFFETTIVA - SCARTI]]/Tabella1[[#This Row],[TEMPO EFFETTIVO]]*60,0)</f>
        <v>73</v>
      </c>
    </row>
    <row r="2394" spans="1:27" x14ac:dyDescent="0.25">
      <c r="A2394" s="1">
        <v>44909</v>
      </c>
      <c r="B2394">
        <v>33</v>
      </c>
      <c r="C2394" s="6" t="str">
        <f>VLOOKUP(Tabella1[[#This Row],[COD. OPERATORE]],Tabella3[],2,FALSE)</f>
        <v>KETTY</v>
      </c>
      <c r="D2394" t="s">
        <v>87</v>
      </c>
      <c r="E2394" t="s">
        <v>577</v>
      </c>
      <c r="F2394" t="s">
        <v>64</v>
      </c>
      <c r="G2394" s="6" t="str">
        <f>VLOOKUP(Tabella1[[#This Row],[COD. MACCHINA]],Tabella35[],2,FALSE)</f>
        <v>MANUALE</v>
      </c>
      <c r="H2394">
        <v>770</v>
      </c>
      <c r="I2394">
        <v>2036</v>
      </c>
      <c r="J2394" s="6">
        <f>Tabella1[[#This Row],[ASS. FINALI]]-Tabella1[[#This Row],[ASS.INIZIALI]]</f>
        <v>1266</v>
      </c>
      <c r="K2394" t="s">
        <v>58</v>
      </c>
      <c r="L2394">
        <v>1</v>
      </c>
      <c r="M2394" s="6">
        <f>ROUNDDOWN(IF(Tabella1[[#This Row],[DOPPIO OPERATORE '[SI/NO']]]="SI",Tabella1[[#This Row],[DIFFERENZA]]/2,Tabella1[[#This Row],[DIFFERENZA]]),0)</f>
        <v>633</v>
      </c>
      <c r="O2394" s="6">
        <f>Tabella1[[#This Row],[DIFFERENZA EFFETTIVA SE DOPPIO OPERATORE]]-Tabella1[[#This Row],[SCARTI]]</f>
        <v>633</v>
      </c>
      <c r="P2394" s="4">
        <v>0.33333333333333331</v>
      </c>
      <c r="Q2394" s="4">
        <v>0.5</v>
      </c>
      <c r="R2394" s="5">
        <f>Tabella1[[#This Row],[ORA FINE MATTINA]]-Tabella1[[#This Row],[ORA INIZIO MATTINA]]</f>
        <v>0.16666666666666669</v>
      </c>
      <c r="S2394" s="4">
        <v>0.5625</v>
      </c>
      <c r="T2394" s="4">
        <v>0.72916666666666663</v>
      </c>
      <c r="U2394" s="5">
        <f>Tabella1[[#This Row],[ORA FINE POMERIGGIO]]-Tabella1[[#This Row],[ORA INIZIO POMERIGGIO]]</f>
        <v>0.16666666666666663</v>
      </c>
      <c r="V2394" s="5">
        <f>Tabella1[[#This Row],[TOT. TEMPO POMERIGGIO]]+Tabella1[[#This Row],[TOT. TEMPO MATTINA]]</f>
        <v>0.33333333333333331</v>
      </c>
      <c r="W2394" s="7">
        <f>((HOUR(Tabella1[[#This Row],[TOT. ORE]])*60)+MINUTE(Tabella1[[#This Row],[TOT. ORE]]))</f>
        <v>480</v>
      </c>
      <c r="Y2394" s="6">
        <f>Tabella1[[#This Row],[TOT. MINUTI]]-Tabella1[[#This Row],[FERMO MACCHINA]]</f>
        <v>480</v>
      </c>
      <c r="Z2394" s="6">
        <f>ROUNDDOWN(Tabella1[[#This Row],[DIFFERENZA EFFETTIVA - SCARTI]]/Tabella1[[#This Row],[TEMPO EFFETTIVO]]*60,0)</f>
        <v>79</v>
      </c>
    </row>
    <row r="2395" spans="1:27" x14ac:dyDescent="0.25">
      <c r="A2395" s="1">
        <v>44910</v>
      </c>
      <c r="B2395">
        <v>33</v>
      </c>
      <c r="C2395" s="6" t="str">
        <f>VLOOKUP(Tabella1[[#This Row],[COD. OPERATORE]],Tabella3[],2,FALSE)</f>
        <v>KETTY</v>
      </c>
      <c r="D2395" t="s">
        <v>87</v>
      </c>
      <c r="E2395" t="s">
        <v>577</v>
      </c>
      <c r="F2395" t="s">
        <v>64</v>
      </c>
      <c r="G2395" s="6" t="str">
        <f>VLOOKUP(Tabella1[[#This Row],[COD. MACCHINA]],Tabella35[],2,FALSE)</f>
        <v>MANUALE</v>
      </c>
      <c r="H2395">
        <v>2036</v>
      </c>
      <c r="I2395">
        <v>3360</v>
      </c>
      <c r="J2395" s="6">
        <f>Tabella1[[#This Row],[ASS. FINALI]]-Tabella1[[#This Row],[ASS.INIZIALI]]</f>
        <v>1324</v>
      </c>
      <c r="K2395" t="s">
        <v>58</v>
      </c>
      <c r="L2395">
        <v>1</v>
      </c>
      <c r="M2395" s="6">
        <f>ROUNDDOWN(IF(Tabella1[[#This Row],[DOPPIO OPERATORE '[SI/NO']]]="SI",Tabella1[[#This Row],[DIFFERENZA]]/2,Tabella1[[#This Row],[DIFFERENZA]]),0)</f>
        <v>662</v>
      </c>
      <c r="O2395" s="6">
        <f>Tabella1[[#This Row],[DIFFERENZA EFFETTIVA SE DOPPIO OPERATORE]]-Tabella1[[#This Row],[SCARTI]]</f>
        <v>662</v>
      </c>
      <c r="P2395" s="4">
        <v>0.33333333333333331</v>
      </c>
      <c r="Q2395" s="4">
        <v>0.5</v>
      </c>
      <c r="R2395" s="5">
        <f>Tabella1[[#This Row],[ORA FINE MATTINA]]-Tabella1[[#This Row],[ORA INIZIO MATTINA]]</f>
        <v>0.16666666666666669</v>
      </c>
      <c r="S2395" s="4">
        <v>0.5625</v>
      </c>
      <c r="T2395" s="4">
        <v>0.72916666666666663</v>
      </c>
      <c r="U2395" s="5">
        <f>Tabella1[[#This Row],[ORA FINE POMERIGGIO]]-Tabella1[[#This Row],[ORA INIZIO POMERIGGIO]]</f>
        <v>0.16666666666666663</v>
      </c>
      <c r="V2395" s="5">
        <f>Tabella1[[#This Row],[TOT. TEMPO POMERIGGIO]]+Tabella1[[#This Row],[TOT. TEMPO MATTINA]]</f>
        <v>0.33333333333333331</v>
      </c>
      <c r="W2395" s="7">
        <f>((HOUR(Tabella1[[#This Row],[TOT. ORE]])*60)+MINUTE(Tabella1[[#This Row],[TOT. ORE]]))</f>
        <v>480</v>
      </c>
      <c r="Y2395" s="6">
        <f>Tabella1[[#This Row],[TOT. MINUTI]]-Tabella1[[#This Row],[FERMO MACCHINA]]</f>
        <v>480</v>
      </c>
      <c r="Z2395" s="6">
        <f>ROUNDDOWN(Tabella1[[#This Row],[DIFFERENZA EFFETTIVA - SCARTI]]/Tabella1[[#This Row],[TEMPO EFFETTIVO]]*60,0)</f>
        <v>82</v>
      </c>
    </row>
    <row r="2396" spans="1:27" x14ac:dyDescent="0.25">
      <c r="A2396" s="1">
        <v>44911</v>
      </c>
      <c r="B2396">
        <v>33</v>
      </c>
      <c r="C2396" s="6" t="str">
        <f>VLOOKUP(Tabella1[[#This Row],[COD. OPERATORE]],Tabella3[],2,FALSE)</f>
        <v>KETTY</v>
      </c>
      <c r="D2396" t="s">
        <v>87</v>
      </c>
      <c r="E2396" t="s">
        <v>577</v>
      </c>
      <c r="F2396" t="s">
        <v>64</v>
      </c>
      <c r="G2396" s="6" t="str">
        <f>VLOOKUP(Tabella1[[#This Row],[COD. MACCHINA]],Tabella35[],2,FALSE)</f>
        <v>MANUALE</v>
      </c>
      <c r="H2396">
        <v>210</v>
      </c>
      <c r="I2396">
        <v>865</v>
      </c>
      <c r="J2396" s="6">
        <f>Tabella1[[#This Row],[ASS. FINALI]]-Tabella1[[#This Row],[ASS.INIZIALI]]</f>
        <v>655</v>
      </c>
      <c r="K2396" t="s">
        <v>58</v>
      </c>
      <c r="L2396">
        <v>1</v>
      </c>
      <c r="M2396" s="6">
        <f>ROUNDDOWN(IF(Tabella1[[#This Row],[DOPPIO OPERATORE '[SI/NO']]]="SI",Tabella1[[#This Row],[DIFFERENZA]]/2,Tabella1[[#This Row],[DIFFERENZA]]),0)</f>
        <v>327</v>
      </c>
      <c r="O2396" s="6">
        <f>Tabella1[[#This Row],[DIFFERENZA EFFETTIVA SE DOPPIO OPERATORE]]-Tabella1[[#This Row],[SCARTI]]</f>
        <v>327</v>
      </c>
      <c r="P2396" s="4">
        <v>0.33333333333333331</v>
      </c>
      <c r="Q2396" s="4">
        <v>0.5</v>
      </c>
      <c r="R2396" s="5">
        <f>Tabella1[[#This Row],[ORA FINE MATTINA]]-Tabella1[[#This Row],[ORA INIZIO MATTINA]]</f>
        <v>0.16666666666666669</v>
      </c>
      <c r="S2396" s="4"/>
      <c r="T2396" s="4"/>
      <c r="U2396" s="5">
        <f>Tabella1[[#This Row],[ORA FINE POMERIGGIO]]-Tabella1[[#This Row],[ORA INIZIO POMERIGGIO]]</f>
        <v>0</v>
      </c>
      <c r="V2396" s="5">
        <f>Tabella1[[#This Row],[TOT. TEMPO POMERIGGIO]]+Tabella1[[#This Row],[TOT. TEMPO MATTINA]]</f>
        <v>0.16666666666666669</v>
      </c>
      <c r="W2396" s="7">
        <f>((HOUR(Tabella1[[#This Row],[TOT. ORE]])*60)+MINUTE(Tabella1[[#This Row],[TOT. ORE]]))</f>
        <v>240</v>
      </c>
      <c r="Y2396" s="6">
        <f>Tabella1[[#This Row],[TOT. MINUTI]]-Tabella1[[#This Row],[FERMO MACCHINA]]</f>
        <v>240</v>
      </c>
      <c r="Z2396" s="6">
        <f>ROUNDDOWN(Tabella1[[#This Row],[DIFFERENZA EFFETTIVA - SCARTI]]/Tabella1[[#This Row],[TEMPO EFFETTIVO]]*60,0)</f>
        <v>81</v>
      </c>
    </row>
    <row r="2397" spans="1:27" x14ac:dyDescent="0.25">
      <c r="A2397" s="1">
        <v>44914</v>
      </c>
      <c r="B2397">
        <v>31</v>
      </c>
      <c r="C2397" s="6" t="str">
        <f>VLOOKUP(Tabella1[[#This Row],[COD. OPERATORE]],Tabella3[],2,FALSE)</f>
        <v>MARISTELLA</v>
      </c>
      <c r="D2397" t="s">
        <v>262</v>
      </c>
      <c r="E2397" t="s">
        <v>69</v>
      </c>
      <c r="F2397">
        <v>7</v>
      </c>
      <c r="G2397" s="6" t="str">
        <f>VLOOKUP(Tabella1[[#This Row],[COD. MACCHINA]],Tabella35[],2,FALSE)</f>
        <v>MSA matr.2316</v>
      </c>
      <c r="H2397">
        <v>2506090</v>
      </c>
      <c r="I2397">
        <v>2507279</v>
      </c>
      <c r="J2397" s="6">
        <f>Tabella1[[#This Row],[ASS. FINALI]]-Tabella1[[#This Row],[ASS.INIZIALI]]</f>
        <v>1189</v>
      </c>
      <c r="K2397" t="s">
        <v>20</v>
      </c>
      <c r="M2397" s="6">
        <f>ROUNDDOWN(IF(Tabella1[[#This Row],[DOPPIO OPERATORE '[SI/NO']]]="SI",Tabella1[[#This Row],[DIFFERENZA]]/2,Tabella1[[#This Row],[DIFFERENZA]]),0)</f>
        <v>1189</v>
      </c>
      <c r="O2397" s="6">
        <f>Tabella1[[#This Row],[DIFFERENZA EFFETTIVA SE DOPPIO OPERATORE]]-Tabella1[[#This Row],[SCARTI]]</f>
        <v>1189</v>
      </c>
      <c r="P2397" s="4">
        <v>0.59027777777777779</v>
      </c>
      <c r="Q2397" s="4">
        <v>0.72916666666666663</v>
      </c>
      <c r="R2397" s="5">
        <f>Tabella1[[#This Row],[ORA FINE MATTINA]]-Tabella1[[#This Row],[ORA INIZIO MATTINA]]</f>
        <v>0.13888888888888884</v>
      </c>
      <c r="S2397" s="4"/>
      <c r="T2397" s="4"/>
      <c r="U2397" s="5">
        <f>Tabella1[[#This Row],[ORA FINE POMERIGGIO]]-Tabella1[[#This Row],[ORA INIZIO POMERIGGIO]]</f>
        <v>0</v>
      </c>
      <c r="V2397" s="5">
        <f>Tabella1[[#This Row],[TOT. TEMPO POMERIGGIO]]+Tabella1[[#This Row],[TOT. TEMPO MATTINA]]</f>
        <v>0.13888888888888884</v>
      </c>
      <c r="W2397" s="7">
        <f>((HOUR(Tabella1[[#This Row],[TOT. ORE]])*60)+MINUTE(Tabella1[[#This Row],[TOT. ORE]]))</f>
        <v>200</v>
      </c>
      <c r="Y2397" s="6">
        <f>Tabella1[[#This Row],[TOT. MINUTI]]-Tabella1[[#This Row],[FERMO MACCHINA]]</f>
        <v>200</v>
      </c>
      <c r="Z2397" s="6">
        <f>ROUNDDOWN(Tabella1[[#This Row],[DIFFERENZA EFFETTIVA - SCARTI]]/Tabella1[[#This Row],[TEMPO EFFETTIVO]]*60,0)</f>
        <v>356</v>
      </c>
    </row>
    <row r="2398" spans="1:27" x14ac:dyDescent="0.25">
      <c r="A2398" s="1">
        <v>44902</v>
      </c>
      <c r="B2398">
        <v>1</v>
      </c>
      <c r="C2398" s="6" t="str">
        <f>VLOOKUP(Tabella1[[#This Row],[COD. OPERATORE]],Tabella3[],2,FALSE)</f>
        <v>ROBY</v>
      </c>
      <c r="D2398" t="s">
        <v>87</v>
      </c>
      <c r="E2398" t="s">
        <v>577</v>
      </c>
      <c r="F2398" t="s">
        <v>64</v>
      </c>
      <c r="G2398" s="6" t="str">
        <f>VLOOKUP(Tabella1[[#This Row],[COD. MACCHINA]],Tabella35[],2,FALSE)</f>
        <v>MANUALE</v>
      </c>
      <c r="H2398">
        <v>1175</v>
      </c>
      <c r="I2398">
        <v>1768</v>
      </c>
      <c r="J2398" s="6">
        <f>Tabella1[[#This Row],[ASS. FINALI]]-Tabella1[[#This Row],[ASS.INIZIALI]]</f>
        <v>593</v>
      </c>
      <c r="K2398" t="s">
        <v>20</v>
      </c>
      <c r="M2398" s="6">
        <f>ROUNDDOWN(IF(Tabella1[[#This Row],[DOPPIO OPERATORE '[SI/NO']]]="SI",Tabella1[[#This Row],[DIFFERENZA]]/2,Tabella1[[#This Row],[DIFFERENZA]]),0)</f>
        <v>593</v>
      </c>
      <c r="O2398" s="6">
        <f>Tabella1[[#This Row],[DIFFERENZA EFFETTIVA SE DOPPIO OPERATORE]]-Tabella1[[#This Row],[SCARTI]]</f>
        <v>593</v>
      </c>
      <c r="P2398" s="4">
        <v>0.33333333333333331</v>
      </c>
      <c r="Q2398" s="4">
        <v>0.5</v>
      </c>
      <c r="R2398" s="5">
        <f>Tabella1[[#This Row],[ORA FINE MATTINA]]-Tabella1[[#This Row],[ORA INIZIO MATTINA]]</f>
        <v>0.16666666666666669</v>
      </c>
      <c r="S2398" s="4">
        <v>0.5625</v>
      </c>
      <c r="T2398" s="4">
        <v>0.72916666666666663</v>
      </c>
      <c r="U2398" s="5">
        <f>Tabella1[[#This Row],[ORA FINE POMERIGGIO]]-Tabella1[[#This Row],[ORA INIZIO POMERIGGIO]]</f>
        <v>0.16666666666666663</v>
      </c>
      <c r="V2398" s="5">
        <f>Tabella1[[#This Row],[TOT. TEMPO POMERIGGIO]]+Tabella1[[#This Row],[TOT. TEMPO MATTINA]]</f>
        <v>0.33333333333333331</v>
      </c>
      <c r="W2398" s="7">
        <f>((HOUR(Tabella1[[#This Row],[TOT. ORE]])*60)+MINUTE(Tabella1[[#This Row],[TOT. ORE]]))</f>
        <v>480</v>
      </c>
      <c r="Y2398" s="6">
        <f>Tabella1[[#This Row],[TOT. MINUTI]]-Tabella1[[#This Row],[FERMO MACCHINA]]</f>
        <v>480</v>
      </c>
      <c r="Z2398" s="6">
        <f>ROUNDDOWN(Tabella1[[#This Row],[DIFFERENZA EFFETTIVA - SCARTI]]/Tabella1[[#This Row],[TEMPO EFFETTIVO]]*60,0)</f>
        <v>74</v>
      </c>
    </row>
    <row r="2399" spans="1:27" x14ac:dyDescent="0.25">
      <c r="A2399" s="1">
        <v>44907</v>
      </c>
      <c r="B2399">
        <v>1</v>
      </c>
      <c r="C2399" s="6" t="str">
        <f>VLOOKUP(Tabella1[[#This Row],[COD. OPERATORE]],Tabella3[],2,FALSE)</f>
        <v>ROBY</v>
      </c>
      <c r="D2399" t="s">
        <v>87</v>
      </c>
      <c r="E2399" t="s">
        <v>577</v>
      </c>
      <c r="F2399" t="s">
        <v>64</v>
      </c>
      <c r="G2399" s="6" t="str">
        <f>VLOOKUP(Tabella1[[#This Row],[COD. MACCHINA]],Tabella35[],2,FALSE)</f>
        <v>MANUALE</v>
      </c>
      <c r="H2399">
        <v>1768</v>
      </c>
      <c r="I2399">
        <v>3010</v>
      </c>
      <c r="J2399" s="6">
        <f>Tabella1[[#This Row],[ASS. FINALI]]-Tabella1[[#This Row],[ASS.INIZIALI]]</f>
        <v>1242</v>
      </c>
      <c r="K2399" t="s">
        <v>20</v>
      </c>
      <c r="M2399" s="6">
        <f>ROUNDDOWN(IF(Tabella1[[#This Row],[DOPPIO OPERATORE '[SI/NO']]]="SI",Tabella1[[#This Row],[DIFFERENZA]]/2,Tabella1[[#This Row],[DIFFERENZA]]),0)</f>
        <v>1242</v>
      </c>
      <c r="O2399" s="6">
        <f>Tabella1[[#This Row],[DIFFERENZA EFFETTIVA SE DOPPIO OPERATORE]]-Tabella1[[#This Row],[SCARTI]]</f>
        <v>1242</v>
      </c>
      <c r="P2399" s="4">
        <v>0.33333333333333331</v>
      </c>
      <c r="Q2399" s="4">
        <v>0.5</v>
      </c>
      <c r="R2399" s="5">
        <f>Tabella1[[#This Row],[ORA FINE MATTINA]]-Tabella1[[#This Row],[ORA INIZIO MATTINA]]</f>
        <v>0.16666666666666669</v>
      </c>
      <c r="S2399" s="4">
        <v>0.5625</v>
      </c>
      <c r="T2399" s="4">
        <v>0.72916666666666663</v>
      </c>
      <c r="U2399" s="5">
        <f>Tabella1[[#This Row],[ORA FINE POMERIGGIO]]-Tabella1[[#This Row],[ORA INIZIO POMERIGGIO]]</f>
        <v>0.16666666666666663</v>
      </c>
      <c r="V2399" s="5">
        <f>Tabella1[[#This Row],[TOT. TEMPO POMERIGGIO]]+Tabella1[[#This Row],[TOT. TEMPO MATTINA]]</f>
        <v>0.33333333333333331</v>
      </c>
      <c r="W2399" s="7">
        <f>((HOUR(Tabella1[[#This Row],[TOT. ORE]])*60)+MINUTE(Tabella1[[#This Row],[TOT. ORE]]))</f>
        <v>480</v>
      </c>
      <c r="Y2399" s="6">
        <f>Tabella1[[#This Row],[TOT. MINUTI]]-Tabella1[[#This Row],[FERMO MACCHINA]]</f>
        <v>480</v>
      </c>
      <c r="Z2399" s="6">
        <f>ROUNDDOWN(Tabella1[[#This Row],[DIFFERENZA EFFETTIVA - SCARTI]]/Tabella1[[#This Row],[TEMPO EFFETTIVO]]*60,0)</f>
        <v>155</v>
      </c>
    </row>
    <row r="2400" spans="1:27" x14ac:dyDescent="0.25">
      <c r="A2400" s="1">
        <v>44908</v>
      </c>
      <c r="B2400">
        <v>1</v>
      </c>
      <c r="C2400" s="6" t="str">
        <f>VLOOKUP(Tabella1[[#This Row],[COD. OPERATORE]],Tabella3[],2,FALSE)</f>
        <v>ROBY</v>
      </c>
      <c r="D2400" t="s">
        <v>87</v>
      </c>
      <c r="E2400" t="s">
        <v>577</v>
      </c>
      <c r="F2400" t="s">
        <v>64</v>
      </c>
      <c r="G2400" s="6" t="str">
        <f>VLOOKUP(Tabella1[[#This Row],[COD. MACCHINA]],Tabella35[],2,FALSE)</f>
        <v>MANUALE</v>
      </c>
      <c r="H2400">
        <v>3010</v>
      </c>
      <c r="I2400">
        <v>3335</v>
      </c>
      <c r="J2400" s="6">
        <f>Tabella1[[#This Row],[ASS. FINALI]]-Tabella1[[#This Row],[ASS.INIZIALI]]</f>
        <v>325</v>
      </c>
      <c r="K2400" t="s">
        <v>20</v>
      </c>
      <c r="M2400" s="6">
        <f>ROUNDDOWN(IF(Tabella1[[#This Row],[DOPPIO OPERATORE '[SI/NO']]]="SI",Tabella1[[#This Row],[DIFFERENZA]]/2,Tabella1[[#This Row],[DIFFERENZA]]),0)</f>
        <v>325</v>
      </c>
      <c r="O2400" s="6">
        <f>Tabella1[[#This Row],[DIFFERENZA EFFETTIVA SE DOPPIO OPERATORE]]-Tabella1[[#This Row],[SCARTI]]</f>
        <v>325</v>
      </c>
      <c r="P2400" s="4">
        <v>0.33333333333333331</v>
      </c>
      <c r="Q2400" s="4">
        <v>0.5</v>
      </c>
      <c r="R2400" s="5">
        <f>Tabella1[[#This Row],[ORA FINE MATTINA]]-Tabella1[[#This Row],[ORA INIZIO MATTINA]]</f>
        <v>0.16666666666666669</v>
      </c>
      <c r="S2400" s="4"/>
      <c r="T2400" s="4"/>
      <c r="U2400" s="5">
        <f>Tabella1[[#This Row],[ORA FINE POMERIGGIO]]-Tabella1[[#This Row],[ORA INIZIO POMERIGGIO]]</f>
        <v>0</v>
      </c>
      <c r="V2400" s="5">
        <f>Tabella1[[#This Row],[TOT. TEMPO POMERIGGIO]]+Tabella1[[#This Row],[TOT. TEMPO MATTINA]]</f>
        <v>0.16666666666666669</v>
      </c>
      <c r="W2400" s="7">
        <f>((HOUR(Tabella1[[#This Row],[TOT. ORE]])*60)+MINUTE(Tabella1[[#This Row],[TOT. ORE]]))</f>
        <v>240</v>
      </c>
      <c r="Y2400" s="6">
        <f>Tabella1[[#This Row],[TOT. MINUTI]]-Tabella1[[#This Row],[FERMO MACCHINA]]</f>
        <v>240</v>
      </c>
      <c r="Z2400" s="6">
        <f>ROUNDDOWN(Tabella1[[#This Row],[DIFFERENZA EFFETTIVA - SCARTI]]/Tabella1[[#This Row],[TEMPO EFFETTIVO]]*60,0)</f>
        <v>81</v>
      </c>
    </row>
    <row r="2401" spans="1:26" x14ac:dyDescent="0.25">
      <c r="A2401" s="1">
        <v>44909</v>
      </c>
      <c r="B2401">
        <v>1</v>
      </c>
      <c r="C2401" s="6" t="str">
        <f>VLOOKUP(Tabella1[[#This Row],[COD. OPERATORE]],Tabella3[],2,FALSE)</f>
        <v>ROBY</v>
      </c>
      <c r="D2401" t="s">
        <v>87</v>
      </c>
      <c r="E2401" t="s">
        <v>577</v>
      </c>
      <c r="F2401" t="s">
        <v>64</v>
      </c>
      <c r="G2401" s="6" t="str">
        <f>VLOOKUP(Tabella1[[#This Row],[COD. MACCHINA]],Tabella35[],2,FALSE)</f>
        <v>MANUALE</v>
      </c>
      <c r="H2401">
        <v>185</v>
      </c>
      <c r="I2401">
        <v>770</v>
      </c>
      <c r="J2401" s="6">
        <f>Tabella1[[#This Row],[ASS. FINALI]]-Tabella1[[#This Row],[ASS.INIZIALI]]</f>
        <v>585</v>
      </c>
      <c r="K2401" t="s">
        <v>20</v>
      </c>
      <c r="M2401" s="6">
        <f>ROUNDDOWN(IF(Tabella1[[#This Row],[DOPPIO OPERATORE '[SI/NO']]]="SI",Tabella1[[#This Row],[DIFFERENZA]]/2,Tabella1[[#This Row],[DIFFERENZA]]),0)</f>
        <v>585</v>
      </c>
      <c r="O2401" s="6">
        <f>Tabella1[[#This Row],[DIFFERENZA EFFETTIVA SE DOPPIO OPERATORE]]-Tabella1[[#This Row],[SCARTI]]</f>
        <v>585</v>
      </c>
      <c r="P2401" s="4">
        <v>0.5625</v>
      </c>
      <c r="Q2401" s="4">
        <v>0.72916666666666663</v>
      </c>
      <c r="R2401" s="5">
        <f>Tabella1[[#This Row],[ORA FINE MATTINA]]-Tabella1[[#This Row],[ORA INIZIO MATTINA]]</f>
        <v>0.16666666666666663</v>
      </c>
      <c r="S2401" s="4"/>
      <c r="T2401" s="4"/>
      <c r="U2401" s="5">
        <f>Tabella1[[#This Row],[ORA FINE POMERIGGIO]]-Tabella1[[#This Row],[ORA INIZIO POMERIGGIO]]</f>
        <v>0</v>
      </c>
      <c r="V2401" s="5">
        <f>Tabella1[[#This Row],[TOT. TEMPO POMERIGGIO]]+Tabella1[[#This Row],[TOT. TEMPO MATTINA]]</f>
        <v>0.16666666666666663</v>
      </c>
      <c r="W2401" s="7">
        <f>((HOUR(Tabella1[[#This Row],[TOT. ORE]])*60)+MINUTE(Tabella1[[#This Row],[TOT. ORE]]))</f>
        <v>240</v>
      </c>
      <c r="Y2401" s="6">
        <f>Tabella1[[#This Row],[TOT. MINUTI]]-Tabella1[[#This Row],[FERMO MACCHINA]]</f>
        <v>240</v>
      </c>
      <c r="Z2401" s="6">
        <f>ROUNDDOWN(Tabella1[[#This Row],[DIFFERENZA EFFETTIVA - SCARTI]]/Tabella1[[#This Row],[TEMPO EFFETTIVO]]*60,0)</f>
        <v>146</v>
      </c>
    </row>
    <row r="2402" spans="1:26" x14ac:dyDescent="0.25">
      <c r="A2402" s="1">
        <v>44910</v>
      </c>
      <c r="B2402">
        <v>1</v>
      </c>
      <c r="C2402" s="6" t="str">
        <f>VLOOKUP(Tabella1[[#This Row],[COD. OPERATORE]],Tabella3[],2,FALSE)</f>
        <v>ROBY</v>
      </c>
      <c r="D2402" t="s">
        <v>87</v>
      </c>
      <c r="E2402" t="s">
        <v>577</v>
      </c>
      <c r="F2402" t="s">
        <v>64</v>
      </c>
      <c r="G2402" s="6" t="str">
        <f>VLOOKUP(Tabella1[[#This Row],[COD. MACCHINA]],Tabella35[],2,FALSE)</f>
        <v>MANUALE</v>
      </c>
      <c r="H2402">
        <v>770</v>
      </c>
      <c r="I2402">
        <v>2036</v>
      </c>
      <c r="J2402" s="6">
        <f>Tabella1[[#This Row],[ASS. FINALI]]-Tabella1[[#This Row],[ASS.INIZIALI]]</f>
        <v>1266</v>
      </c>
      <c r="K2402" t="s">
        <v>20</v>
      </c>
      <c r="M2402" s="6">
        <f>ROUNDDOWN(IF(Tabella1[[#This Row],[DOPPIO OPERATORE '[SI/NO']]]="SI",Tabella1[[#This Row],[DIFFERENZA]]/2,Tabella1[[#This Row],[DIFFERENZA]]),0)</f>
        <v>1266</v>
      </c>
      <c r="O2402" s="6">
        <f>Tabella1[[#This Row],[DIFFERENZA EFFETTIVA SE DOPPIO OPERATORE]]-Tabella1[[#This Row],[SCARTI]]</f>
        <v>1266</v>
      </c>
      <c r="P2402" s="4">
        <v>0.33333333333333331</v>
      </c>
      <c r="Q2402" s="4">
        <v>0.5</v>
      </c>
      <c r="R2402" s="5">
        <f>Tabella1[[#This Row],[ORA FINE MATTINA]]-Tabella1[[#This Row],[ORA INIZIO MATTINA]]</f>
        <v>0.16666666666666669</v>
      </c>
      <c r="S2402" s="4">
        <v>0.5625</v>
      </c>
      <c r="T2402" s="4">
        <v>0.72916666666666663</v>
      </c>
      <c r="U2402" s="5">
        <f>Tabella1[[#This Row],[ORA FINE POMERIGGIO]]-Tabella1[[#This Row],[ORA INIZIO POMERIGGIO]]</f>
        <v>0.16666666666666663</v>
      </c>
      <c r="V2402" s="5">
        <f>Tabella1[[#This Row],[TOT. TEMPO POMERIGGIO]]+Tabella1[[#This Row],[TOT. TEMPO MATTINA]]</f>
        <v>0.33333333333333331</v>
      </c>
      <c r="W2402" s="7">
        <f>((HOUR(Tabella1[[#This Row],[TOT. ORE]])*60)+MINUTE(Tabella1[[#This Row],[TOT. ORE]]))</f>
        <v>480</v>
      </c>
      <c r="Y2402" s="6">
        <f>Tabella1[[#This Row],[TOT. MINUTI]]-Tabella1[[#This Row],[FERMO MACCHINA]]</f>
        <v>480</v>
      </c>
      <c r="Z2402" s="6">
        <f>ROUNDDOWN(Tabella1[[#This Row],[DIFFERENZA EFFETTIVA - SCARTI]]/Tabella1[[#This Row],[TEMPO EFFETTIVO]]*60,0)</f>
        <v>158</v>
      </c>
    </row>
    <row r="2403" spans="1:26" x14ac:dyDescent="0.25">
      <c r="A2403" s="1">
        <v>44911</v>
      </c>
      <c r="B2403">
        <v>1</v>
      </c>
      <c r="C2403" s="6" t="str">
        <f>VLOOKUP(Tabella1[[#This Row],[COD. OPERATORE]],Tabella3[],2,FALSE)</f>
        <v>ROBY</v>
      </c>
      <c r="D2403" t="s">
        <v>87</v>
      </c>
      <c r="E2403" t="s">
        <v>577</v>
      </c>
      <c r="F2403" t="s">
        <v>64</v>
      </c>
      <c r="G2403" s="6" t="str">
        <f>VLOOKUP(Tabella1[[#This Row],[COD. MACCHINA]],Tabella35[],2,FALSE)</f>
        <v>MANUALE</v>
      </c>
      <c r="H2403">
        <v>2036</v>
      </c>
      <c r="I2403">
        <v>3360</v>
      </c>
      <c r="J2403" s="6">
        <f>Tabella1[[#This Row],[ASS. FINALI]]-Tabella1[[#This Row],[ASS.INIZIALI]]</f>
        <v>1324</v>
      </c>
      <c r="K2403" t="s">
        <v>20</v>
      </c>
      <c r="M2403" s="6">
        <f>ROUNDDOWN(IF(Tabella1[[#This Row],[DOPPIO OPERATORE '[SI/NO']]]="SI",Tabella1[[#This Row],[DIFFERENZA]]/2,Tabella1[[#This Row],[DIFFERENZA]]),0)</f>
        <v>1324</v>
      </c>
      <c r="O2403" s="6">
        <f>Tabella1[[#This Row],[DIFFERENZA EFFETTIVA SE DOPPIO OPERATORE]]-Tabella1[[#This Row],[SCARTI]]</f>
        <v>1324</v>
      </c>
      <c r="P2403" s="4">
        <v>0.33333333333333331</v>
      </c>
      <c r="Q2403" s="4">
        <v>0.5</v>
      </c>
      <c r="R2403" s="5">
        <f>Tabella1[[#This Row],[ORA FINE MATTINA]]-Tabella1[[#This Row],[ORA INIZIO MATTINA]]</f>
        <v>0.16666666666666669</v>
      </c>
      <c r="S2403" s="4"/>
      <c r="T2403" s="4"/>
      <c r="U2403" s="5">
        <f>Tabella1[[#This Row],[ORA FINE POMERIGGIO]]-Tabella1[[#This Row],[ORA INIZIO POMERIGGIO]]</f>
        <v>0</v>
      </c>
      <c r="V2403" s="5">
        <f>Tabella1[[#This Row],[TOT. TEMPO POMERIGGIO]]+Tabella1[[#This Row],[TOT. TEMPO MATTINA]]</f>
        <v>0.16666666666666669</v>
      </c>
      <c r="W2403" s="7">
        <f>((HOUR(Tabella1[[#This Row],[TOT. ORE]])*60)+MINUTE(Tabella1[[#This Row],[TOT. ORE]]))</f>
        <v>240</v>
      </c>
      <c r="Y2403" s="6">
        <f>Tabella1[[#This Row],[TOT. MINUTI]]-Tabella1[[#This Row],[FERMO MACCHINA]]</f>
        <v>240</v>
      </c>
      <c r="Z2403" s="6">
        <f>ROUNDDOWN(Tabella1[[#This Row],[DIFFERENZA EFFETTIVA - SCARTI]]/Tabella1[[#This Row],[TEMPO EFFETTIVO]]*60,0)</f>
        <v>331</v>
      </c>
    </row>
    <row r="2404" spans="1:26" x14ac:dyDescent="0.25">
      <c r="A2404" s="1">
        <v>44914</v>
      </c>
      <c r="B2404">
        <v>1</v>
      </c>
      <c r="C2404" s="6" t="str">
        <f>VLOOKUP(Tabella1[[#This Row],[COD. OPERATORE]],Tabella3[],2,FALSE)</f>
        <v>ROBY</v>
      </c>
      <c r="D2404" t="s">
        <v>87</v>
      </c>
      <c r="E2404" t="s">
        <v>577</v>
      </c>
      <c r="F2404" t="s">
        <v>64</v>
      </c>
      <c r="G2404" s="6" t="str">
        <f>VLOOKUP(Tabella1[[#This Row],[COD. MACCHINA]],Tabella35[],2,FALSE)</f>
        <v>MANUALE</v>
      </c>
      <c r="H2404">
        <v>210</v>
      </c>
      <c r="I2404">
        <v>865</v>
      </c>
      <c r="J2404" s="6">
        <f>Tabella1[[#This Row],[ASS. FINALI]]-Tabella1[[#This Row],[ASS.INIZIALI]]</f>
        <v>655</v>
      </c>
      <c r="K2404" t="s">
        <v>20</v>
      </c>
      <c r="M2404" s="6">
        <f>ROUNDDOWN(IF(Tabella1[[#This Row],[DOPPIO OPERATORE '[SI/NO']]]="SI",Tabella1[[#This Row],[DIFFERENZA]]/2,Tabella1[[#This Row],[DIFFERENZA]]),0)</f>
        <v>655</v>
      </c>
      <c r="O2404" s="6">
        <f>Tabella1[[#This Row],[DIFFERENZA EFFETTIVA SE DOPPIO OPERATORE]]-Tabella1[[#This Row],[SCARTI]]</f>
        <v>655</v>
      </c>
      <c r="P2404" s="4">
        <v>0.33333333333333331</v>
      </c>
      <c r="Q2404" s="4">
        <v>0.5</v>
      </c>
      <c r="R2404" s="5">
        <f>Tabella1[[#This Row],[ORA FINE MATTINA]]-Tabella1[[#This Row],[ORA INIZIO MATTINA]]</f>
        <v>0.16666666666666669</v>
      </c>
      <c r="S2404" s="4"/>
      <c r="T2404" s="4"/>
      <c r="U2404" s="5">
        <f>Tabella1[[#This Row],[ORA FINE POMERIGGIO]]-Tabella1[[#This Row],[ORA INIZIO POMERIGGIO]]</f>
        <v>0</v>
      </c>
      <c r="V2404" s="5">
        <f>Tabella1[[#This Row],[TOT. TEMPO POMERIGGIO]]+Tabella1[[#This Row],[TOT. TEMPO MATTINA]]</f>
        <v>0.16666666666666669</v>
      </c>
      <c r="W2404" s="7">
        <f>((HOUR(Tabella1[[#This Row],[TOT. ORE]])*60)+MINUTE(Tabella1[[#This Row],[TOT. ORE]]))</f>
        <v>240</v>
      </c>
      <c r="Y2404" s="6">
        <f>Tabella1[[#This Row],[TOT. MINUTI]]-Tabella1[[#This Row],[FERMO MACCHINA]]</f>
        <v>240</v>
      </c>
      <c r="Z2404" s="6">
        <f>ROUNDDOWN(Tabella1[[#This Row],[DIFFERENZA EFFETTIVA - SCARTI]]/Tabella1[[#This Row],[TEMPO EFFETTIVO]]*60,0)</f>
        <v>163</v>
      </c>
    </row>
    <row r="2405" spans="1:26" x14ac:dyDescent="0.25">
      <c r="A2405" s="1">
        <v>44915</v>
      </c>
      <c r="B2405">
        <v>1</v>
      </c>
      <c r="C2405" s="6" t="str">
        <f>VLOOKUP(Tabella1[[#This Row],[COD. OPERATORE]],Tabella3[],2,FALSE)</f>
        <v>ROBY</v>
      </c>
      <c r="D2405" t="s">
        <v>87</v>
      </c>
      <c r="E2405" t="s">
        <v>577</v>
      </c>
      <c r="F2405" t="s">
        <v>64</v>
      </c>
      <c r="G2405" s="6" t="str">
        <f>VLOOKUP(Tabella1[[#This Row],[COD. MACCHINA]],Tabella35[],2,FALSE)</f>
        <v>MANUALE</v>
      </c>
      <c r="H2405">
        <v>865</v>
      </c>
      <c r="I2405">
        <v>1870</v>
      </c>
      <c r="J2405" s="6">
        <f>Tabella1[[#This Row],[ASS. FINALI]]-Tabella1[[#This Row],[ASS.INIZIALI]]</f>
        <v>1005</v>
      </c>
      <c r="K2405" t="s">
        <v>20</v>
      </c>
      <c r="M2405" s="6">
        <f>ROUNDDOWN(IF(Tabella1[[#This Row],[DOPPIO OPERATORE '[SI/NO']]]="SI",Tabella1[[#This Row],[DIFFERENZA]]/2,Tabella1[[#This Row],[DIFFERENZA]]),0)</f>
        <v>1005</v>
      </c>
      <c r="O2405" s="6">
        <f>Tabella1[[#This Row],[DIFFERENZA EFFETTIVA SE DOPPIO OPERATORE]]-Tabella1[[#This Row],[SCARTI]]</f>
        <v>1005</v>
      </c>
      <c r="P2405" s="4">
        <v>0.33333333333333331</v>
      </c>
      <c r="Q2405" s="4">
        <v>0.5</v>
      </c>
      <c r="R2405" s="5">
        <f>Tabella1[[#This Row],[ORA FINE MATTINA]]-Tabella1[[#This Row],[ORA INIZIO MATTINA]]</f>
        <v>0.16666666666666669</v>
      </c>
      <c r="S2405" s="4">
        <v>0.5625</v>
      </c>
      <c r="T2405" s="4">
        <v>0.72916666666666663</v>
      </c>
      <c r="U2405" s="5">
        <f>Tabella1[[#This Row],[ORA FINE POMERIGGIO]]-Tabella1[[#This Row],[ORA INIZIO POMERIGGIO]]</f>
        <v>0.16666666666666663</v>
      </c>
      <c r="V2405" s="5">
        <f>Tabella1[[#This Row],[TOT. TEMPO POMERIGGIO]]+Tabella1[[#This Row],[TOT. TEMPO MATTINA]]</f>
        <v>0.33333333333333331</v>
      </c>
      <c r="W2405" s="7">
        <f>((HOUR(Tabella1[[#This Row],[TOT. ORE]])*60)+MINUTE(Tabella1[[#This Row],[TOT. ORE]]))</f>
        <v>480</v>
      </c>
      <c r="Y2405" s="6">
        <f>Tabella1[[#This Row],[TOT. MINUTI]]-Tabella1[[#This Row],[FERMO MACCHINA]]</f>
        <v>480</v>
      </c>
      <c r="Z2405" s="6">
        <f>ROUNDDOWN(Tabella1[[#This Row],[DIFFERENZA EFFETTIVA - SCARTI]]/Tabella1[[#This Row],[TEMPO EFFETTIVO]]*60,0)</f>
        <v>125</v>
      </c>
    </row>
    <row r="2406" spans="1:26" x14ac:dyDescent="0.25">
      <c r="A2406" s="1">
        <v>44916</v>
      </c>
      <c r="B2406">
        <v>1</v>
      </c>
      <c r="C2406" s="6" t="str">
        <f>VLOOKUP(Tabella1[[#This Row],[COD. OPERATORE]],Tabella3[],2,FALSE)</f>
        <v>ROBY</v>
      </c>
      <c r="D2406" t="s">
        <v>87</v>
      </c>
      <c r="E2406" t="s">
        <v>577</v>
      </c>
      <c r="F2406" t="s">
        <v>64</v>
      </c>
      <c r="G2406" s="6" t="str">
        <f>VLOOKUP(Tabella1[[#This Row],[COD. MACCHINA]],Tabella35[],2,FALSE)</f>
        <v>MANUALE</v>
      </c>
      <c r="H2406">
        <v>1899</v>
      </c>
      <c r="I2406">
        <v>3055</v>
      </c>
      <c r="J2406" s="6">
        <f>Tabella1[[#This Row],[ASS. FINALI]]-Tabella1[[#This Row],[ASS.INIZIALI]]</f>
        <v>1156</v>
      </c>
      <c r="K2406" t="s">
        <v>20</v>
      </c>
      <c r="M2406" s="6">
        <f>ROUNDDOWN(IF(Tabella1[[#This Row],[DOPPIO OPERATORE '[SI/NO']]]="SI",Tabella1[[#This Row],[DIFFERENZA]]/2,Tabella1[[#This Row],[DIFFERENZA]]),0)</f>
        <v>1156</v>
      </c>
      <c r="O2406" s="6">
        <f>Tabella1[[#This Row],[DIFFERENZA EFFETTIVA SE DOPPIO OPERATORE]]-Tabella1[[#This Row],[SCARTI]]</f>
        <v>1156</v>
      </c>
      <c r="P2406" s="4">
        <v>0.33333333333333331</v>
      </c>
      <c r="Q2406" s="4">
        <v>0.5</v>
      </c>
      <c r="R2406" s="5">
        <f>Tabella1[[#This Row],[ORA FINE MATTINA]]-Tabella1[[#This Row],[ORA INIZIO MATTINA]]</f>
        <v>0.16666666666666669</v>
      </c>
      <c r="S2406" s="4">
        <v>0.5625</v>
      </c>
      <c r="T2406" s="4">
        <v>0.72916666666666663</v>
      </c>
      <c r="U2406" s="5">
        <f>Tabella1[[#This Row],[ORA FINE POMERIGGIO]]-Tabella1[[#This Row],[ORA INIZIO POMERIGGIO]]</f>
        <v>0.16666666666666663</v>
      </c>
      <c r="V2406" s="5">
        <f>Tabella1[[#This Row],[TOT. TEMPO POMERIGGIO]]+Tabella1[[#This Row],[TOT. TEMPO MATTINA]]</f>
        <v>0.33333333333333331</v>
      </c>
      <c r="W2406" s="7">
        <f>((HOUR(Tabella1[[#This Row],[TOT. ORE]])*60)+MINUTE(Tabella1[[#This Row],[TOT. ORE]]))</f>
        <v>480</v>
      </c>
      <c r="Y2406" s="6">
        <f>Tabella1[[#This Row],[TOT. MINUTI]]-Tabella1[[#This Row],[FERMO MACCHINA]]</f>
        <v>480</v>
      </c>
      <c r="Z2406" s="6">
        <f>ROUNDDOWN(Tabella1[[#This Row],[DIFFERENZA EFFETTIVA - SCARTI]]/Tabella1[[#This Row],[TEMPO EFFETTIVO]]*60,0)</f>
        <v>144</v>
      </c>
    </row>
    <row r="2407" spans="1:26" x14ac:dyDescent="0.25">
      <c r="A2407" s="1">
        <v>44916</v>
      </c>
      <c r="B2407">
        <v>1</v>
      </c>
      <c r="C2407" s="6" t="str">
        <f>VLOOKUP(Tabella1[[#This Row],[COD. OPERATORE]],Tabella3[],2,FALSE)</f>
        <v>ROBY</v>
      </c>
      <c r="D2407" t="s">
        <v>87</v>
      </c>
      <c r="E2407" t="s">
        <v>577</v>
      </c>
      <c r="F2407" t="s">
        <v>64</v>
      </c>
      <c r="G2407" s="6" t="str">
        <f>VLOOKUP(Tabella1[[#This Row],[COD. MACCHINA]],Tabella35[],2,FALSE)</f>
        <v>MANUALE</v>
      </c>
      <c r="H2407">
        <v>3080</v>
      </c>
      <c r="I2407">
        <v>4270</v>
      </c>
      <c r="J2407" s="6">
        <f>Tabella1[[#This Row],[ASS. FINALI]]-Tabella1[[#This Row],[ASS.INIZIALI]]</f>
        <v>1190</v>
      </c>
      <c r="K2407" t="s">
        <v>20</v>
      </c>
      <c r="M2407" s="6">
        <f>ROUNDDOWN(IF(Tabella1[[#This Row],[DOPPIO OPERATORE '[SI/NO']]]="SI",Tabella1[[#This Row],[DIFFERENZA]]/2,Tabella1[[#This Row],[DIFFERENZA]]),0)</f>
        <v>1190</v>
      </c>
      <c r="O2407" s="6">
        <f>Tabella1[[#This Row],[DIFFERENZA EFFETTIVA SE DOPPIO OPERATORE]]-Tabella1[[#This Row],[SCARTI]]</f>
        <v>1190</v>
      </c>
      <c r="P2407" s="4">
        <v>0.33333333333333331</v>
      </c>
      <c r="Q2407" s="4">
        <v>0.5</v>
      </c>
      <c r="R2407" s="5">
        <f>Tabella1[[#This Row],[ORA FINE MATTINA]]-Tabella1[[#This Row],[ORA INIZIO MATTINA]]</f>
        <v>0.16666666666666669</v>
      </c>
      <c r="S2407" s="4">
        <v>0.5625</v>
      </c>
      <c r="T2407" s="4">
        <v>0.72916666666666663</v>
      </c>
      <c r="U2407" s="5">
        <f>Tabella1[[#This Row],[ORA FINE POMERIGGIO]]-Tabella1[[#This Row],[ORA INIZIO POMERIGGIO]]</f>
        <v>0.16666666666666663</v>
      </c>
      <c r="V2407" s="5">
        <f>Tabella1[[#This Row],[TOT. TEMPO POMERIGGIO]]+Tabella1[[#This Row],[TOT. TEMPO MATTINA]]</f>
        <v>0.33333333333333331</v>
      </c>
      <c r="W2407" s="7">
        <f>((HOUR(Tabella1[[#This Row],[TOT. ORE]])*60)+MINUTE(Tabella1[[#This Row],[TOT. ORE]]))</f>
        <v>480</v>
      </c>
      <c r="Y2407" s="6">
        <f>Tabella1[[#This Row],[TOT. MINUTI]]-Tabella1[[#This Row],[FERMO MACCHINA]]</f>
        <v>480</v>
      </c>
      <c r="Z2407" s="6">
        <f>ROUNDDOWN(Tabella1[[#This Row],[DIFFERENZA EFFETTIVA - SCARTI]]/Tabella1[[#This Row],[TEMPO EFFETTIVO]]*60,0)</f>
        <v>148</v>
      </c>
    </row>
    <row r="2408" spans="1:26" x14ac:dyDescent="0.25">
      <c r="A2408" s="1">
        <v>44606</v>
      </c>
      <c r="B2408">
        <v>2</v>
      </c>
      <c r="C2408" s="6" t="str">
        <f>VLOOKUP(Tabella1[[#This Row],[COD. OPERATORE]],Tabella3[],2,FALSE)</f>
        <v>DAVIDE</v>
      </c>
      <c r="D2408" t="s">
        <v>87</v>
      </c>
      <c r="E2408" t="s">
        <v>577</v>
      </c>
      <c r="F2408" t="s">
        <v>64</v>
      </c>
      <c r="G2408" s="6" t="str">
        <f>VLOOKUP(Tabella1[[#This Row],[COD. MACCHINA]],Tabella35[],2,FALSE)</f>
        <v>MANUALE</v>
      </c>
      <c r="H2408">
        <v>70</v>
      </c>
      <c r="I2408">
        <v>630</v>
      </c>
      <c r="J2408" s="6">
        <f>Tabella1[[#This Row],[ASS. FINALI]]-Tabella1[[#This Row],[ASS.INIZIALI]]</f>
        <v>560</v>
      </c>
      <c r="K2408" t="s">
        <v>20</v>
      </c>
      <c r="M2408" s="6">
        <f>ROUNDDOWN(IF(Tabella1[[#This Row],[DOPPIO OPERATORE '[SI/NO']]]="SI",Tabella1[[#This Row],[DIFFERENZA]]/2,Tabella1[[#This Row],[DIFFERENZA]]),0)</f>
        <v>560</v>
      </c>
      <c r="O2408" s="6">
        <f>Tabella1[[#This Row],[DIFFERENZA EFFETTIVA SE DOPPIO OPERATORE]]-Tabella1[[#This Row],[SCARTI]]</f>
        <v>560</v>
      </c>
      <c r="P2408" s="4">
        <v>0.35416666666666669</v>
      </c>
      <c r="Q2408" s="4">
        <v>0.47916666666666669</v>
      </c>
      <c r="R2408" s="5">
        <f>Tabella1[[#This Row],[ORA FINE MATTINA]]-Tabella1[[#This Row],[ORA INIZIO MATTINA]]</f>
        <v>0.125</v>
      </c>
      <c r="S2408" s="4"/>
      <c r="T2408" s="4"/>
      <c r="U2408" s="5">
        <f>Tabella1[[#This Row],[ORA FINE POMERIGGIO]]-Tabella1[[#This Row],[ORA INIZIO POMERIGGIO]]</f>
        <v>0</v>
      </c>
      <c r="V2408" s="5">
        <f>Tabella1[[#This Row],[TOT. TEMPO POMERIGGIO]]+Tabella1[[#This Row],[TOT. TEMPO MATTINA]]</f>
        <v>0.125</v>
      </c>
      <c r="W2408" s="7">
        <f>((HOUR(Tabella1[[#This Row],[TOT. ORE]])*60)+MINUTE(Tabella1[[#This Row],[TOT. ORE]]))</f>
        <v>180</v>
      </c>
      <c r="Y2408" s="6">
        <f>Tabella1[[#This Row],[TOT. MINUTI]]-Tabella1[[#This Row],[FERMO MACCHINA]]</f>
        <v>180</v>
      </c>
      <c r="Z2408" s="6">
        <f>ROUNDDOWN(Tabella1[[#This Row],[DIFFERENZA EFFETTIVA - SCARTI]]/Tabella1[[#This Row],[TEMPO EFFETTIVO]]*60,0)</f>
        <v>186</v>
      </c>
    </row>
    <row r="2409" spans="1:26" x14ac:dyDescent="0.25">
      <c r="A2409" s="1">
        <v>44606</v>
      </c>
      <c r="B2409">
        <v>2</v>
      </c>
      <c r="C2409" s="6" t="str">
        <f>VLOOKUP(Tabella1[[#This Row],[COD. OPERATORE]],Tabella3[],2,FALSE)</f>
        <v>DAVIDE</v>
      </c>
      <c r="D2409" t="s">
        <v>56</v>
      </c>
      <c r="E2409" t="s">
        <v>71</v>
      </c>
      <c r="F2409" t="s">
        <v>64</v>
      </c>
      <c r="G2409" s="6" t="str">
        <f>VLOOKUP(Tabella1[[#This Row],[COD. MACCHINA]],Tabella35[],2,FALSE)</f>
        <v>MANUALE</v>
      </c>
      <c r="H2409">
        <v>1800</v>
      </c>
      <c r="I2409">
        <v>2385</v>
      </c>
      <c r="J2409" s="6">
        <f>Tabella1[[#This Row],[ASS. FINALI]]-Tabella1[[#This Row],[ASS.INIZIALI]]</f>
        <v>585</v>
      </c>
      <c r="K2409" t="s">
        <v>58</v>
      </c>
      <c r="L2409">
        <v>8</v>
      </c>
      <c r="M2409" s="6">
        <f>ROUNDDOWN(IF(Tabella1[[#This Row],[DOPPIO OPERATORE '[SI/NO']]]="SI",Tabella1[[#This Row],[DIFFERENZA]]/2,Tabella1[[#This Row],[DIFFERENZA]]),0)</f>
        <v>292</v>
      </c>
      <c r="O2409" s="6">
        <f>Tabella1[[#This Row],[DIFFERENZA EFFETTIVA SE DOPPIO OPERATORE]]-Tabella1[[#This Row],[SCARTI]]</f>
        <v>292</v>
      </c>
      <c r="P2409" s="4">
        <v>0.58333333333333337</v>
      </c>
      <c r="Q2409" s="4">
        <v>0.75</v>
      </c>
      <c r="R2409" s="5">
        <f>Tabella1[[#This Row],[ORA FINE MATTINA]]-Tabella1[[#This Row],[ORA INIZIO MATTINA]]</f>
        <v>0.16666666666666663</v>
      </c>
      <c r="S2409" s="4"/>
      <c r="T2409" s="4"/>
      <c r="U2409" s="5">
        <f>Tabella1[[#This Row],[ORA FINE POMERIGGIO]]-Tabella1[[#This Row],[ORA INIZIO POMERIGGIO]]</f>
        <v>0</v>
      </c>
      <c r="V2409" s="5">
        <f>Tabella1[[#This Row],[TOT. TEMPO POMERIGGIO]]+Tabella1[[#This Row],[TOT. TEMPO MATTINA]]</f>
        <v>0.16666666666666663</v>
      </c>
      <c r="W2409" s="7">
        <f>((HOUR(Tabella1[[#This Row],[TOT. ORE]])*60)+MINUTE(Tabella1[[#This Row],[TOT. ORE]]))</f>
        <v>240</v>
      </c>
      <c r="Y2409" s="6">
        <f>Tabella1[[#This Row],[TOT. MINUTI]]-Tabella1[[#This Row],[FERMO MACCHINA]]</f>
        <v>240</v>
      </c>
      <c r="Z2409" s="6">
        <f>ROUNDDOWN(Tabella1[[#This Row],[DIFFERENZA EFFETTIVA - SCARTI]]/Tabella1[[#This Row],[TEMPO EFFETTIVO]]*60,0)</f>
        <v>73</v>
      </c>
    </row>
    <row r="2410" spans="1:26" x14ac:dyDescent="0.25">
      <c r="A2410" s="1">
        <v>44910</v>
      </c>
      <c r="B2410">
        <v>2</v>
      </c>
      <c r="C2410" s="6" t="str">
        <f>VLOOKUP(Tabella1[[#This Row],[COD. OPERATORE]],Tabella3[],2,FALSE)</f>
        <v>DAVIDE</v>
      </c>
      <c r="D2410" t="s">
        <v>56</v>
      </c>
      <c r="E2410" t="s">
        <v>261</v>
      </c>
      <c r="F2410">
        <v>12</v>
      </c>
      <c r="G2410" s="6" t="str">
        <f>VLOOKUP(Tabella1[[#This Row],[COD. MACCHINA]],Tabella35[],2,FALSE)</f>
        <v>FRESA matr.550/6</v>
      </c>
      <c r="H2410">
        <v>5000</v>
      </c>
      <c r="I2410">
        <v>6200</v>
      </c>
      <c r="J2410" s="6">
        <f>Tabella1[[#This Row],[ASS. FINALI]]-Tabella1[[#This Row],[ASS.INIZIALI]]</f>
        <v>1200</v>
      </c>
      <c r="K2410" t="s">
        <v>20</v>
      </c>
      <c r="M2410" s="6">
        <f>ROUNDDOWN(IF(Tabella1[[#This Row],[DOPPIO OPERATORE '[SI/NO']]]="SI",Tabella1[[#This Row],[DIFFERENZA]]/2,Tabella1[[#This Row],[DIFFERENZA]]),0)</f>
        <v>1200</v>
      </c>
      <c r="O2410" s="6">
        <f>Tabella1[[#This Row],[DIFFERENZA EFFETTIVA SE DOPPIO OPERATORE]]-Tabella1[[#This Row],[SCARTI]]</f>
        <v>1200</v>
      </c>
      <c r="P2410" s="4">
        <v>0.33333333333333331</v>
      </c>
      <c r="Q2410" s="4">
        <v>0.45833333333333331</v>
      </c>
      <c r="R2410" s="5">
        <f>Tabella1[[#This Row],[ORA FINE MATTINA]]-Tabella1[[#This Row],[ORA INIZIO MATTINA]]</f>
        <v>0.125</v>
      </c>
      <c r="S2410" s="4"/>
      <c r="T2410" s="4"/>
      <c r="U2410" s="5">
        <f>Tabella1[[#This Row],[ORA FINE POMERIGGIO]]-Tabella1[[#This Row],[ORA INIZIO POMERIGGIO]]</f>
        <v>0</v>
      </c>
      <c r="V2410" s="5">
        <f>Tabella1[[#This Row],[TOT. TEMPO POMERIGGIO]]+Tabella1[[#This Row],[TOT. TEMPO MATTINA]]</f>
        <v>0.125</v>
      </c>
      <c r="W2410" s="7">
        <f>((HOUR(Tabella1[[#This Row],[TOT. ORE]])*60)+MINUTE(Tabella1[[#This Row],[TOT. ORE]]))</f>
        <v>180</v>
      </c>
      <c r="Y2410" s="6">
        <f>Tabella1[[#This Row],[TOT. MINUTI]]-Tabella1[[#This Row],[FERMO MACCHINA]]</f>
        <v>180</v>
      </c>
      <c r="Z2410" s="6">
        <f>ROUNDDOWN(Tabella1[[#This Row],[DIFFERENZA EFFETTIVA - SCARTI]]/Tabella1[[#This Row],[TEMPO EFFETTIVO]]*60,0)</f>
        <v>400</v>
      </c>
    </row>
    <row r="2411" spans="1:26" x14ac:dyDescent="0.25">
      <c r="A2411" s="1">
        <v>44914</v>
      </c>
      <c r="B2411">
        <v>2</v>
      </c>
      <c r="C2411" s="6" t="str">
        <f>VLOOKUP(Tabella1[[#This Row],[COD. OPERATORE]],Tabella3[],2,FALSE)</f>
        <v>DAVIDE</v>
      </c>
      <c r="D2411" t="s">
        <v>87</v>
      </c>
      <c r="E2411" t="s">
        <v>577</v>
      </c>
      <c r="F2411" t="s">
        <v>64</v>
      </c>
      <c r="G2411" s="6" t="str">
        <f>VLOOKUP(Tabella1[[#This Row],[COD. MACCHINA]],Tabella35[],2,FALSE)</f>
        <v>MANUALE</v>
      </c>
      <c r="H2411">
        <v>865</v>
      </c>
      <c r="I2411">
        <v>1899</v>
      </c>
      <c r="J2411" s="6">
        <f>Tabella1[[#This Row],[ASS. FINALI]]-Tabella1[[#This Row],[ASS.INIZIALI]]</f>
        <v>1034</v>
      </c>
      <c r="K2411" t="s">
        <v>58</v>
      </c>
      <c r="L2411">
        <v>1</v>
      </c>
      <c r="M2411" s="6">
        <f>ROUNDDOWN(IF(Tabella1[[#This Row],[DOPPIO OPERATORE '[SI/NO']]]="SI",Tabella1[[#This Row],[DIFFERENZA]]/2,Tabella1[[#This Row],[DIFFERENZA]]),0)</f>
        <v>517</v>
      </c>
      <c r="O2411" s="6">
        <f>Tabella1[[#This Row],[DIFFERENZA EFFETTIVA SE DOPPIO OPERATORE]]-Tabella1[[#This Row],[SCARTI]]</f>
        <v>517</v>
      </c>
      <c r="P2411" s="4">
        <v>0.33333333333333331</v>
      </c>
      <c r="Q2411" s="4">
        <v>0.5</v>
      </c>
      <c r="R2411" s="5">
        <f>Tabella1[[#This Row],[ORA FINE MATTINA]]-Tabella1[[#This Row],[ORA INIZIO MATTINA]]</f>
        <v>0.16666666666666669</v>
      </c>
      <c r="S2411" s="4">
        <v>0.58333333333333337</v>
      </c>
      <c r="T2411" s="4">
        <v>0.75</v>
      </c>
      <c r="U2411" s="5">
        <f>Tabella1[[#This Row],[ORA FINE POMERIGGIO]]-Tabella1[[#This Row],[ORA INIZIO POMERIGGIO]]</f>
        <v>0.16666666666666663</v>
      </c>
      <c r="V2411" s="5">
        <f>Tabella1[[#This Row],[TOT. TEMPO POMERIGGIO]]+Tabella1[[#This Row],[TOT. TEMPO MATTINA]]</f>
        <v>0.33333333333333331</v>
      </c>
      <c r="W2411" s="7">
        <f>((HOUR(Tabella1[[#This Row],[TOT. ORE]])*60)+MINUTE(Tabella1[[#This Row],[TOT. ORE]]))</f>
        <v>480</v>
      </c>
      <c r="Y2411" s="6">
        <f>Tabella1[[#This Row],[TOT. MINUTI]]-Tabella1[[#This Row],[FERMO MACCHINA]]</f>
        <v>480</v>
      </c>
      <c r="Z2411" s="6">
        <f>ROUNDDOWN(Tabella1[[#This Row],[DIFFERENZA EFFETTIVA - SCARTI]]/Tabella1[[#This Row],[TEMPO EFFETTIVO]]*60,0)</f>
        <v>64</v>
      </c>
    </row>
    <row r="2412" spans="1:26" x14ac:dyDescent="0.25">
      <c r="A2412" s="1">
        <v>44914</v>
      </c>
      <c r="B2412">
        <v>2</v>
      </c>
      <c r="C2412" s="6" t="str">
        <f>VLOOKUP(Tabella1[[#This Row],[COD. OPERATORE]],Tabella3[],2,FALSE)</f>
        <v>DAVIDE</v>
      </c>
      <c r="D2412" t="s">
        <v>87</v>
      </c>
      <c r="E2412" t="s">
        <v>577</v>
      </c>
      <c r="F2412" t="s">
        <v>64</v>
      </c>
      <c r="G2412" s="6" t="str">
        <f>VLOOKUP(Tabella1[[#This Row],[COD. MACCHINA]],Tabella35[],2,FALSE)</f>
        <v>MANUALE</v>
      </c>
      <c r="H2412">
        <v>1899</v>
      </c>
      <c r="I2412">
        <v>3080</v>
      </c>
      <c r="J2412" s="6">
        <f>Tabella1[[#This Row],[ASS. FINALI]]-Tabella1[[#This Row],[ASS.INIZIALI]]</f>
        <v>1181</v>
      </c>
      <c r="K2412" t="s">
        <v>58</v>
      </c>
      <c r="L2412">
        <v>1</v>
      </c>
      <c r="M2412" s="6">
        <f>ROUNDDOWN(IF(Tabella1[[#This Row],[DOPPIO OPERATORE '[SI/NO']]]="SI",Tabella1[[#This Row],[DIFFERENZA]]/2,Tabella1[[#This Row],[DIFFERENZA]]),0)</f>
        <v>590</v>
      </c>
      <c r="O2412" s="6">
        <f>Tabella1[[#This Row],[DIFFERENZA EFFETTIVA SE DOPPIO OPERATORE]]-Tabella1[[#This Row],[SCARTI]]</f>
        <v>590</v>
      </c>
      <c r="P2412" s="4">
        <v>0.33333333333333331</v>
      </c>
      <c r="Q2412" s="4">
        <v>0.5</v>
      </c>
      <c r="R2412" s="5">
        <f>Tabella1[[#This Row],[ORA FINE MATTINA]]-Tabella1[[#This Row],[ORA INIZIO MATTINA]]</f>
        <v>0.16666666666666669</v>
      </c>
      <c r="S2412" s="4">
        <v>0.58333333333333337</v>
      </c>
      <c r="T2412" s="4">
        <v>0.75</v>
      </c>
      <c r="U2412" s="5">
        <f>Tabella1[[#This Row],[ORA FINE POMERIGGIO]]-Tabella1[[#This Row],[ORA INIZIO POMERIGGIO]]</f>
        <v>0.16666666666666663</v>
      </c>
      <c r="V2412" s="5">
        <f>Tabella1[[#This Row],[TOT. TEMPO POMERIGGIO]]+Tabella1[[#This Row],[TOT. TEMPO MATTINA]]</f>
        <v>0.33333333333333331</v>
      </c>
      <c r="W2412" s="7">
        <f>((HOUR(Tabella1[[#This Row],[TOT. ORE]])*60)+MINUTE(Tabella1[[#This Row],[TOT. ORE]]))</f>
        <v>480</v>
      </c>
      <c r="Y2412" s="6">
        <f>Tabella1[[#This Row],[TOT. MINUTI]]-Tabella1[[#This Row],[FERMO MACCHINA]]</f>
        <v>480</v>
      </c>
      <c r="Z2412" s="6">
        <f>ROUNDDOWN(Tabella1[[#This Row],[DIFFERENZA EFFETTIVA - SCARTI]]/Tabella1[[#This Row],[TEMPO EFFETTIVO]]*60,0)</f>
        <v>73</v>
      </c>
    </row>
    <row r="2413" spans="1:26" x14ac:dyDescent="0.25">
      <c r="A2413" s="1">
        <v>44916</v>
      </c>
      <c r="B2413">
        <v>2</v>
      </c>
      <c r="C2413" s="6" t="str">
        <f>VLOOKUP(Tabella1[[#This Row],[COD. OPERATORE]],Tabella3[],2,FALSE)</f>
        <v>DAVIDE</v>
      </c>
      <c r="D2413" t="s">
        <v>87</v>
      </c>
      <c r="E2413" t="s">
        <v>577</v>
      </c>
      <c r="F2413" t="s">
        <v>64</v>
      </c>
      <c r="G2413" s="6" t="str">
        <f>VLOOKUP(Tabella1[[#This Row],[COD. MACCHINA]],Tabella35[],2,FALSE)</f>
        <v>MANUALE</v>
      </c>
      <c r="H2413">
        <v>3080</v>
      </c>
      <c r="I2413">
        <v>4304</v>
      </c>
      <c r="J2413" s="6">
        <f>Tabella1[[#This Row],[ASS. FINALI]]-Tabella1[[#This Row],[ASS.INIZIALI]]</f>
        <v>1224</v>
      </c>
      <c r="K2413" t="s">
        <v>58</v>
      </c>
      <c r="L2413">
        <v>1</v>
      </c>
      <c r="M2413" s="6">
        <f>ROUNDDOWN(IF(Tabella1[[#This Row],[DOPPIO OPERATORE '[SI/NO']]]="SI",Tabella1[[#This Row],[DIFFERENZA]]/2,Tabella1[[#This Row],[DIFFERENZA]]),0)</f>
        <v>612</v>
      </c>
      <c r="O2413" s="6">
        <f>Tabella1[[#This Row],[DIFFERENZA EFFETTIVA SE DOPPIO OPERATORE]]-Tabella1[[#This Row],[SCARTI]]</f>
        <v>612</v>
      </c>
      <c r="P2413" s="4">
        <v>0.33333333333333331</v>
      </c>
      <c r="Q2413" s="4">
        <v>0.5</v>
      </c>
      <c r="R2413" s="5">
        <f>Tabella1[[#This Row],[ORA FINE MATTINA]]-Tabella1[[#This Row],[ORA INIZIO MATTINA]]</f>
        <v>0.16666666666666669</v>
      </c>
      <c r="S2413" s="4">
        <v>0.58333333333333337</v>
      </c>
      <c r="T2413" s="4">
        <v>0.75</v>
      </c>
      <c r="U2413" s="5">
        <f>Tabella1[[#This Row],[ORA FINE POMERIGGIO]]-Tabella1[[#This Row],[ORA INIZIO POMERIGGIO]]</f>
        <v>0.16666666666666663</v>
      </c>
      <c r="V2413" s="5">
        <f>Tabella1[[#This Row],[TOT. TEMPO POMERIGGIO]]+Tabella1[[#This Row],[TOT. TEMPO MATTINA]]</f>
        <v>0.33333333333333331</v>
      </c>
      <c r="W2413" s="7">
        <f>((HOUR(Tabella1[[#This Row],[TOT. ORE]])*60)+MINUTE(Tabella1[[#This Row],[TOT. ORE]]))</f>
        <v>480</v>
      </c>
      <c r="Y2413" s="6">
        <f>Tabella1[[#This Row],[TOT. MINUTI]]-Tabella1[[#This Row],[FERMO MACCHINA]]</f>
        <v>480</v>
      </c>
      <c r="Z2413" s="6">
        <f>ROUNDDOWN(Tabella1[[#This Row],[DIFFERENZA EFFETTIVA - SCARTI]]/Tabella1[[#This Row],[TEMPO EFFETTIVO]]*60,0)</f>
        <v>76</v>
      </c>
    </row>
    <row r="2414" spans="1:26" x14ac:dyDescent="0.25">
      <c r="A2414" s="1">
        <v>44917</v>
      </c>
      <c r="B2414">
        <v>2</v>
      </c>
      <c r="C2414" s="6" t="str">
        <f>VLOOKUP(Tabella1[[#This Row],[COD. OPERATORE]],Tabella3[],2,FALSE)</f>
        <v>DAVIDE</v>
      </c>
      <c r="D2414" t="s">
        <v>87</v>
      </c>
      <c r="E2414" t="s">
        <v>577</v>
      </c>
      <c r="F2414" t="s">
        <v>64</v>
      </c>
      <c r="G2414" s="6" t="str">
        <f>VLOOKUP(Tabella1[[#This Row],[COD. MACCHINA]],Tabella35[],2,FALSE)</f>
        <v>MANUALE</v>
      </c>
      <c r="H2414">
        <v>1154</v>
      </c>
      <c r="I2414">
        <v>1540</v>
      </c>
      <c r="J2414" s="6">
        <f>Tabella1[[#This Row],[ASS. FINALI]]-Tabella1[[#This Row],[ASS.INIZIALI]]</f>
        <v>386</v>
      </c>
      <c r="K2414" t="s">
        <v>58</v>
      </c>
      <c r="L2414">
        <v>1</v>
      </c>
      <c r="M2414" s="6">
        <f>ROUNDDOWN(IF(Tabella1[[#This Row],[DOPPIO OPERATORE '[SI/NO']]]="SI",Tabella1[[#This Row],[DIFFERENZA]]/2,Tabella1[[#This Row],[DIFFERENZA]]),0)</f>
        <v>193</v>
      </c>
      <c r="O2414" s="6">
        <f>Tabella1[[#This Row],[DIFFERENZA EFFETTIVA SE DOPPIO OPERATORE]]-Tabella1[[#This Row],[SCARTI]]</f>
        <v>193</v>
      </c>
      <c r="P2414" s="4">
        <v>0.33333333333333331</v>
      </c>
      <c r="Q2414" s="4">
        <v>0.44791666666666669</v>
      </c>
      <c r="R2414" s="5">
        <f>Tabella1[[#This Row],[ORA FINE MATTINA]]-Tabella1[[#This Row],[ORA INIZIO MATTINA]]</f>
        <v>0.11458333333333337</v>
      </c>
      <c r="S2414" s="4"/>
      <c r="T2414" s="4"/>
      <c r="U2414" s="5">
        <f>Tabella1[[#This Row],[ORA FINE POMERIGGIO]]-Tabella1[[#This Row],[ORA INIZIO POMERIGGIO]]</f>
        <v>0</v>
      </c>
      <c r="V2414" s="5">
        <f>Tabella1[[#This Row],[TOT. TEMPO POMERIGGIO]]+Tabella1[[#This Row],[TOT. TEMPO MATTINA]]</f>
        <v>0.11458333333333337</v>
      </c>
      <c r="W2414" s="7">
        <f>((HOUR(Tabella1[[#This Row],[TOT. ORE]])*60)+MINUTE(Tabella1[[#This Row],[TOT. ORE]]))</f>
        <v>165</v>
      </c>
      <c r="Y2414" s="6">
        <f>Tabella1[[#This Row],[TOT. MINUTI]]-Tabella1[[#This Row],[FERMO MACCHINA]]</f>
        <v>165</v>
      </c>
      <c r="Z2414" s="6">
        <f>ROUNDDOWN(Tabella1[[#This Row],[DIFFERENZA EFFETTIVA - SCARTI]]/Tabella1[[#This Row],[TEMPO EFFETTIVO]]*60,0)</f>
        <v>70</v>
      </c>
    </row>
    <row r="2415" spans="1:26" x14ac:dyDescent="0.25">
      <c r="A2415" s="1">
        <v>44917</v>
      </c>
      <c r="B2415">
        <v>1</v>
      </c>
      <c r="C2415" s="6" t="str">
        <f>VLOOKUP(Tabella1[[#This Row],[COD. OPERATORE]],Tabella3[],2,FALSE)</f>
        <v>ROBY</v>
      </c>
      <c r="D2415" t="s">
        <v>87</v>
      </c>
      <c r="E2415" t="s">
        <v>577</v>
      </c>
      <c r="F2415" t="s">
        <v>647</v>
      </c>
      <c r="G2415" s="6" t="e">
        <f>VLOOKUP(Tabella1[[#This Row],[COD. MACCHINA]],Tabella35[],2,FALSE)</f>
        <v>#N/A</v>
      </c>
      <c r="H2415">
        <v>1154</v>
      </c>
      <c r="I2415">
        <v>1540</v>
      </c>
      <c r="J2415" s="6">
        <f>Tabella1[[#This Row],[ASS. FINALI]]-Tabella1[[#This Row],[ASS.INIZIALI]]</f>
        <v>386</v>
      </c>
      <c r="K2415" t="s">
        <v>58</v>
      </c>
      <c r="L2415">
        <v>2</v>
      </c>
      <c r="M2415" s="6">
        <f>ROUNDDOWN(IF(Tabella1[[#This Row],[DOPPIO OPERATORE '[SI/NO']]]="SI",Tabella1[[#This Row],[DIFFERENZA]]/2,Tabella1[[#This Row],[DIFFERENZA]]),0)</f>
        <v>193</v>
      </c>
      <c r="O2415" s="6">
        <f>Tabella1[[#This Row],[DIFFERENZA EFFETTIVA SE DOPPIO OPERATORE]]-Tabella1[[#This Row],[SCARTI]]</f>
        <v>193</v>
      </c>
      <c r="P2415" s="4">
        <v>0.33333333333333331</v>
      </c>
      <c r="Q2415" s="4">
        <v>0.45833333333333331</v>
      </c>
      <c r="R2415" s="5">
        <f>Tabella1[[#This Row],[ORA FINE MATTINA]]-Tabella1[[#This Row],[ORA INIZIO MATTINA]]</f>
        <v>0.125</v>
      </c>
      <c r="S2415" s="4"/>
      <c r="T2415" s="4"/>
      <c r="U2415" s="5">
        <f>Tabella1[[#This Row],[ORA FINE POMERIGGIO]]-Tabella1[[#This Row],[ORA INIZIO POMERIGGIO]]</f>
        <v>0</v>
      </c>
      <c r="V2415" s="5">
        <f>Tabella1[[#This Row],[TOT. TEMPO POMERIGGIO]]+Tabella1[[#This Row],[TOT. TEMPO MATTINA]]</f>
        <v>0.125</v>
      </c>
      <c r="W2415" s="7">
        <f>((HOUR(Tabella1[[#This Row],[TOT. ORE]])*60)+MINUTE(Tabella1[[#This Row],[TOT. ORE]]))</f>
        <v>180</v>
      </c>
      <c r="Y2415" s="6">
        <f>Tabella1[[#This Row],[TOT. MINUTI]]-Tabella1[[#This Row],[FERMO MACCHINA]]</f>
        <v>180</v>
      </c>
      <c r="Z2415" s="6">
        <f>ROUNDDOWN(Tabella1[[#This Row],[DIFFERENZA EFFETTIVA - SCARTI]]/Tabella1[[#This Row],[TEMPO EFFETTIVO]]*60,0)</f>
        <v>64</v>
      </c>
    </row>
    <row r="2416" spans="1:26" x14ac:dyDescent="0.25">
      <c r="A2416" s="1">
        <v>44917</v>
      </c>
      <c r="B2416">
        <v>1</v>
      </c>
      <c r="C2416" s="6" t="str">
        <f>VLOOKUP(Tabella1[[#This Row],[COD. OPERATORE]],Tabella3[],2,FALSE)</f>
        <v>ROBY</v>
      </c>
      <c r="D2416" t="s">
        <v>56</v>
      </c>
      <c r="E2416" t="s">
        <v>86</v>
      </c>
      <c r="F2416" t="s">
        <v>64</v>
      </c>
      <c r="G2416" s="6" t="str">
        <f>VLOOKUP(Tabella1[[#This Row],[COD. MACCHINA]],Tabella35[],2,FALSE)</f>
        <v>MANUALE</v>
      </c>
      <c r="H2416">
        <v>0</v>
      </c>
      <c r="I2416">
        <v>400</v>
      </c>
      <c r="J2416" s="6">
        <f>Tabella1[[#This Row],[ASS. FINALI]]-Tabella1[[#This Row],[ASS.INIZIALI]]</f>
        <v>400</v>
      </c>
      <c r="K2416" t="s">
        <v>58</v>
      </c>
      <c r="L2416">
        <v>2</v>
      </c>
      <c r="M2416" s="6">
        <f>ROUNDDOWN(IF(Tabella1[[#This Row],[DOPPIO OPERATORE '[SI/NO']]]="SI",Tabella1[[#This Row],[DIFFERENZA]]/2,Tabella1[[#This Row],[DIFFERENZA]]),0)</f>
        <v>200</v>
      </c>
      <c r="O2416" s="6">
        <f>Tabella1[[#This Row],[DIFFERENZA EFFETTIVA SE DOPPIO OPERATORE]]-Tabella1[[#This Row],[SCARTI]]</f>
        <v>200</v>
      </c>
      <c r="P2416" s="4">
        <v>0.46388888888888885</v>
      </c>
      <c r="Q2416" s="4">
        <v>0.5</v>
      </c>
      <c r="R2416" s="5">
        <f>Tabella1[[#This Row],[ORA FINE MATTINA]]-Tabella1[[#This Row],[ORA INIZIO MATTINA]]</f>
        <v>3.6111111111111149E-2</v>
      </c>
      <c r="S2416" s="4">
        <v>0.5625</v>
      </c>
      <c r="T2416" s="4">
        <v>0.59166666666666667</v>
      </c>
      <c r="U2416" s="5">
        <f>Tabella1[[#This Row],[ORA FINE POMERIGGIO]]-Tabella1[[#This Row],[ORA INIZIO POMERIGGIO]]</f>
        <v>2.9166666666666674E-2</v>
      </c>
      <c r="V2416" s="5">
        <f>Tabella1[[#This Row],[TOT. TEMPO POMERIGGIO]]+Tabella1[[#This Row],[TOT. TEMPO MATTINA]]</f>
        <v>6.5277777777777823E-2</v>
      </c>
      <c r="W2416" s="7">
        <f>((HOUR(Tabella1[[#This Row],[TOT. ORE]])*60)+MINUTE(Tabella1[[#This Row],[TOT. ORE]]))</f>
        <v>94</v>
      </c>
      <c r="Y2416" s="6">
        <f>Tabella1[[#This Row],[TOT. MINUTI]]-Tabella1[[#This Row],[FERMO MACCHINA]]</f>
        <v>94</v>
      </c>
      <c r="Z2416" s="6">
        <f>ROUNDDOWN(Tabella1[[#This Row],[DIFFERENZA EFFETTIVA - SCARTI]]/Tabella1[[#This Row],[TEMPO EFFETTIVO]]*60,0)</f>
        <v>127</v>
      </c>
    </row>
    <row r="2417" spans="1:27" x14ac:dyDescent="0.25">
      <c r="A2417" s="1">
        <v>44917</v>
      </c>
      <c r="B2417">
        <v>1</v>
      </c>
      <c r="C2417" s="6" t="str">
        <f>VLOOKUP(Tabella1[[#This Row],[COD. OPERATORE]],Tabella3[],2,FALSE)</f>
        <v>ROBY</v>
      </c>
      <c r="D2417" t="s">
        <v>56</v>
      </c>
      <c r="E2417" t="s">
        <v>648</v>
      </c>
      <c r="F2417" t="s">
        <v>64</v>
      </c>
      <c r="G2417" s="6" t="str">
        <f>VLOOKUP(Tabella1[[#This Row],[COD. MACCHINA]],Tabella35[],2,FALSE)</f>
        <v>MANUALE</v>
      </c>
      <c r="H2417">
        <v>0</v>
      </c>
      <c r="I2417">
        <v>335</v>
      </c>
      <c r="J2417" s="6">
        <f>Tabella1[[#This Row],[ASS. FINALI]]-Tabella1[[#This Row],[ASS.INIZIALI]]</f>
        <v>335</v>
      </c>
      <c r="K2417" t="s">
        <v>58</v>
      </c>
      <c r="L2417">
        <v>2</v>
      </c>
      <c r="M2417" s="6">
        <f>ROUNDDOWN(IF(Tabella1[[#This Row],[DOPPIO OPERATORE '[SI/NO']]]="SI",Tabella1[[#This Row],[DIFFERENZA]]/2,Tabella1[[#This Row],[DIFFERENZA]]),0)</f>
        <v>167</v>
      </c>
      <c r="O2417" s="6">
        <f>Tabella1[[#This Row],[DIFFERENZA EFFETTIVA SE DOPPIO OPERATORE]]-Tabella1[[#This Row],[SCARTI]]</f>
        <v>167</v>
      </c>
      <c r="P2417" s="4">
        <v>0.59375</v>
      </c>
      <c r="Q2417" s="4">
        <v>0.72916666666666663</v>
      </c>
      <c r="R2417" s="5">
        <f>Tabella1[[#This Row],[ORA FINE MATTINA]]-Tabella1[[#This Row],[ORA INIZIO MATTINA]]</f>
        <v>0.13541666666666663</v>
      </c>
      <c r="S2417" s="4"/>
      <c r="T2417" s="4"/>
      <c r="U2417" s="5">
        <f>Tabella1[[#This Row],[ORA FINE POMERIGGIO]]-Tabella1[[#This Row],[ORA INIZIO POMERIGGIO]]</f>
        <v>0</v>
      </c>
      <c r="V2417" s="5">
        <f>Tabella1[[#This Row],[TOT. TEMPO POMERIGGIO]]+Tabella1[[#This Row],[TOT. TEMPO MATTINA]]</f>
        <v>0.13541666666666663</v>
      </c>
      <c r="W2417" s="7">
        <f>((HOUR(Tabella1[[#This Row],[TOT. ORE]])*60)+MINUTE(Tabella1[[#This Row],[TOT. ORE]]))</f>
        <v>195</v>
      </c>
      <c r="Y2417" s="6">
        <f>Tabella1[[#This Row],[TOT. MINUTI]]-Tabella1[[#This Row],[FERMO MACCHINA]]</f>
        <v>195</v>
      </c>
      <c r="Z2417" s="6">
        <f>ROUNDDOWN(Tabella1[[#This Row],[DIFFERENZA EFFETTIVA - SCARTI]]/Tabella1[[#This Row],[TEMPO EFFETTIVO]]*60,0)</f>
        <v>51</v>
      </c>
    </row>
    <row r="2418" spans="1:27" x14ac:dyDescent="0.25">
      <c r="A2418" s="1">
        <v>44918</v>
      </c>
      <c r="B2418">
        <v>1</v>
      </c>
      <c r="C2418" s="6" t="str">
        <f>VLOOKUP(Tabella1[[#This Row],[COD. OPERATORE]],Tabella3[],2,FALSE)</f>
        <v>ROBY</v>
      </c>
      <c r="D2418" t="s">
        <v>56</v>
      </c>
      <c r="E2418" t="s">
        <v>648</v>
      </c>
      <c r="F2418" t="s">
        <v>64</v>
      </c>
      <c r="G2418" s="6" t="str">
        <f>VLOOKUP(Tabella1[[#This Row],[COD. MACCHINA]],Tabella35[],2,FALSE)</f>
        <v>MANUALE</v>
      </c>
      <c r="H2418">
        <v>335</v>
      </c>
      <c r="I2418">
        <v>500</v>
      </c>
      <c r="J2418" s="6">
        <f>Tabella1[[#This Row],[ASS. FINALI]]-Tabella1[[#This Row],[ASS.INIZIALI]]</f>
        <v>165</v>
      </c>
      <c r="K2418" t="s">
        <v>58</v>
      </c>
      <c r="L2418">
        <v>2</v>
      </c>
      <c r="M2418" s="6">
        <f>ROUNDDOWN(IF(Tabella1[[#This Row],[DOPPIO OPERATORE '[SI/NO']]]="SI",Tabella1[[#This Row],[DIFFERENZA]]/2,Tabella1[[#This Row],[DIFFERENZA]]),0)</f>
        <v>82</v>
      </c>
      <c r="O2418" s="6">
        <f>Tabella1[[#This Row],[DIFFERENZA EFFETTIVA SE DOPPIO OPERATORE]]-Tabella1[[#This Row],[SCARTI]]</f>
        <v>82</v>
      </c>
      <c r="P2418" s="4">
        <v>0.41666666666666669</v>
      </c>
      <c r="Q2418" s="4">
        <v>0.5</v>
      </c>
      <c r="R2418" s="5">
        <f>Tabella1[[#This Row],[ORA FINE MATTINA]]-Tabella1[[#This Row],[ORA INIZIO MATTINA]]</f>
        <v>8.3333333333333315E-2</v>
      </c>
      <c r="S2418" s="4"/>
      <c r="T2418" s="4"/>
      <c r="U2418" s="5">
        <f>Tabella1[[#This Row],[ORA FINE POMERIGGIO]]-Tabella1[[#This Row],[ORA INIZIO POMERIGGIO]]</f>
        <v>0</v>
      </c>
      <c r="V2418" s="5">
        <f>Tabella1[[#This Row],[TOT. TEMPO POMERIGGIO]]+Tabella1[[#This Row],[TOT. TEMPO MATTINA]]</f>
        <v>8.3333333333333315E-2</v>
      </c>
      <c r="W2418" s="7">
        <f>((HOUR(Tabella1[[#This Row],[TOT. ORE]])*60)+MINUTE(Tabella1[[#This Row],[TOT. ORE]]))</f>
        <v>120</v>
      </c>
      <c r="Y2418" s="6">
        <f>Tabella1[[#This Row],[TOT. MINUTI]]-Tabella1[[#This Row],[FERMO MACCHINA]]</f>
        <v>120</v>
      </c>
      <c r="Z2418" s="6">
        <f>ROUNDDOWN(Tabella1[[#This Row],[DIFFERENZA EFFETTIVA - SCARTI]]/Tabella1[[#This Row],[TEMPO EFFETTIVO]]*60,0)</f>
        <v>41</v>
      </c>
    </row>
    <row r="2419" spans="1:27" x14ac:dyDescent="0.25">
      <c r="A2419" s="1">
        <v>44918</v>
      </c>
      <c r="B2419">
        <v>1</v>
      </c>
      <c r="C2419" s="6" t="str">
        <f>VLOOKUP(Tabella1[[#This Row],[COD. OPERATORE]],Tabella3[],2,FALSE)</f>
        <v>ROBY</v>
      </c>
      <c r="D2419" t="s">
        <v>56</v>
      </c>
      <c r="E2419" t="s">
        <v>86</v>
      </c>
      <c r="F2419" t="s">
        <v>64</v>
      </c>
      <c r="G2419" s="6" t="str">
        <f>VLOOKUP(Tabella1[[#This Row],[COD. MACCHINA]],Tabella35[],2,FALSE)</f>
        <v>MANUALE</v>
      </c>
      <c r="H2419">
        <v>400</v>
      </c>
      <c r="I2419">
        <v>1500</v>
      </c>
      <c r="J2419" s="6">
        <f>Tabella1[[#This Row],[ASS. FINALI]]-Tabella1[[#This Row],[ASS.INIZIALI]]</f>
        <v>1100</v>
      </c>
      <c r="K2419" t="s">
        <v>58</v>
      </c>
      <c r="L2419">
        <v>2</v>
      </c>
      <c r="M2419" s="6">
        <f>ROUNDDOWN(IF(Tabella1[[#This Row],[DOPPIO OPERATORE '[SI/NO']]]="SI",Tabella1[[#This Row],[DIFFERENZA]]/2,Tabella1[[#This Row],[DIFFERENZA]]),0)</f>
        <v>550</v>
      </c>
      <c r="O2419" s="6">
        <f>Tabella1[[#This Row],[DIFFERENZA EFFETTIVA SE DOPPIO OPERATORE]]-Tabella1[[#This Row],[SCARTI]]</f>
        <v>550</v>
      </c>
      <c r="P2419" s="4">
        <v>0.41666666666666669</v>
      </c>
      <c r="Q2419" s="4">
        <v>0.5</v>
      </c>
      <c r="R2419" s="5">
        <f>Tabella1[[#This Row],[ORA FINE MATTINA]]-Tabella1[[#This Row],[ORA INIZIO MATTINA]]</f>
        <v>8.3333333333333315E-2</v>
      </c>
      <c r="S2419" s="4">
        <v>0.5625</v>
      </c>
      <c r="T2419" s="4">
        <v>0.62847222222222221</v>
      </c>
      <c r="U2419" s="5">
        <f>Tabella1[[#This Row],[ORA FINE POMERIGGIO]]-Tabella1[[#This Row],[ORA INIZIO POMERIGGIO]]</f>
        <v>6.597222222222221E-2</v>
      </c>
      <c r="V2419" s="5">
        <f>Tabella1[[#This Row],[TOT. TEMPO POMERIGGIO]]+Tabella1[[#This Row],[TOT. TEMPO MATTINA]]</f>
        <v>0.14930555555555552</v>
      </c>
      <c r="W2419" s="7">
        <f>((HOUR(Tabella1[[#This Row],[TOT. ORE]])*60)+MINUTE(Tabella1[[#This Row],[TOT. ORE]]))</f>
        <v>215</v>
      </c>
      <c r="Y2419" s="6">
        <f>Tabella1[[#This Row],[TOT. MINUTI]]-Tabella1[[#This Row],[FERMO MACCHINA]]</f>
        <v>215</v>
      </c>
      <c r="Z2419" s="6">
        <f>ROUNDDOWN(Tabella1[[#This Row],[DIFFERENZA EFFETTIVA - SCARTI]]/Tabella1[[#This Row],[TEMPO EFFETTIVO]]*60,0)</f>
        <v>153</v>
      </c>
    </row>
    <row r="2420" spans="1:27" x14ac:dyDescent="0.25">
      <c r="A2420" s="1">
        <v>44896</v>
      </c>
      <c r="B2420">
        <v>36</v>
      </c>
      <c r="C2420" s="6" t="str">
        <f>VLOOKUP(Tabella1[[#This Row],[COD. OPERATORE]],Tabella3[],2,FALSE)</f>
        <v>ORIETTA</v>
      </c>
      <c r="D2420" t="s">
        <v>56</v>
      </c>
      <c r="E2420" t="s">
        <v>86</v>
      </c>
      <c r="F2420" t="s">
        <v>64</v>
      </c>
      <c r="G2420" s="6" t="str">
        <f>VLOOKUP(Tabella1[[#This Row],[COD. MACCHINA]],Tabella35[],2,FALSE)</f>
        <v>MANUALE</v>
      </c>
      <c r="H2420">
        <v>0</v>
      </c>
      <c r="I2420">
        <v>1600</v>
      </c>
      <c r="J2420" s="6">
        <f>Tabella1[[#This Row],[ASS. FINALI]]-Tabella1[[#This Row],[ASS.INIZIALI]]</f>
        <v>1600</v>
      </c>
      <c r="K2420" t="s">
        <v>58</v>
      </c>
      <c r="L2420">
        <v>31</v>
      </c>
      <c r="M2420" s="6">
        <f>ROUNDDOWN(IF(Tabella1[[#This Row],[DOPPIO OPERATORE '[SI/NO']]]="SI",Tabella1[[#This Row],[DIFFERENZA]]/2,Tabella1[[#This Row],[DIFFERENZA]]),0)</f>
        <v>800</v>
      </c>
      <c r="O2420" s="6">
        <f>Tabella1[[#This Row],[DIFFERENZA EFFETTIVA SE DOPPIO OPERATORE]]-Tabella1[[#This Row],[SCARTI]]</f>
        <v>800</v>
      </c>
      <c r="P2420" s="4">
        <v>0.33333333333333331</v>
      </c>
      <c r="Q2420" s="4">
        <v>0.5</v>
      </c>
      <c r="R2420" s="5">
        <f>Tabella1[[#This Row],[ORA FINE MATTINA]]-Tabella1[[#This Row],[ORA INIZIO MATTINA]]</f>
        <v>0.16666666666666669</v>
      </c>
      <c r="S2420" s="4"/>
      <c r="T2420" s="4"/>
      <c r="U2420" s="5">
        <f>Tabella1[[#This Row],[ORA FINE POMERIGGIO]]-Tabella1[[#This Row],[ORA INIZIO POMERIGGIO]]</f>
        <v>0</v>
      </c>
      <c r="V2420" s="5">
        <f>Tabella1[[#This Row],[TOT. TEMPO POMERIGGIO]]+Tabella1[[#This Row],[TOT. TEMPO MATTINA]]</f>
        <v>0.16666666666666669</v>
      </c>
      <c r="W2420" s="7">
        <f>((HOUR(Tabella1[[#This Row],[TOT. ORE]])*60)+MINUTE(Tabella1[[#This Row],[TOT. ORE]]))</f>
        <v>240</v>
      </c>
      <c r="Y2420" s="6">
        <f>Tabella1[[#This Row],[TOT. MINUTI]]-Tabella1[[#This Row],[FERMO MACCHINA]]</f>
        <v>240</v>
      </c>
      <c r="Z2420" s="6">
        <f>ROUNDDOWN(Tabella1[[#This Row],[DIFFERENZA EFFETTIVA - SCARTI]]/Tabella1[[#This Row],[TEMPO EFFETTIVO]]*60,0)</f>
        <v>200</v>
      </c>
      <c r="AA2420" t="s">
        <v>649</v>
      </c>
    </row>
    <row r="2421" spans="1:27" x14ac:dyDescent="0.25">
      <c r="A2421" s="1">
        <v>44897</v>
      </c>
      <c r="B2421">
        <v>36</v>
      </c>
      <c r="C2421" s="6" t="str">
        <f>VLOOKUP(Tabella1[[#This Row],[COD. OPERATORE]],Tabella3[],2,FALSE)</f>
        <v>ORIETTA</v>
      </c>
      <c r="D2421" t="s">
        <v>56</v>
      </c>
      <c r="E2421" t="s">
        <v>86</v>
      </c>
      <c r="F2421" t="s">
        <v>64</v>
      </c>
      <c r="G2421" s="6" t="str">
        <f>VLOOKUP(Tabella1[[#This Row],[COD. MACCHINA]],Tabella35[],2,FALSE)</f>
        <v>MANUALE</v>
      </c>
      <c r="H2421">
        <v>1600</v>
      </c>
      <c r="I2421">
        <v>4800</v>
      </c>
      <c r="J2421" s="6">
        <f>Tabella1[[#This Row],[ASS. FINALI]]-Tabella1[[#This Row],[ASS.INIZIALI]]</f>
        <v>3200</v>
      </c>
      <c r="K2421" t="s">
        <v>58</v>
      </c>
      <c r="L2421">
        <v>31</v>
      </c>
      <c r="M2421" s="6">
        <f>ROUNDDOWN(IF(Tabella1[[#This Row],[DOPPIO OPERATORE '[SI/NO']]]="SI",Tabella1[[#This Row],[DIFFERENZA]]/2,Tabella1[[#This Row],[DIFFERENZA]]),0)</f>
        <v>1600</v>
      </c>
      <c r="O2421" s="6">
        <f>Tabella1[[#This Row],[DIFFERENZA EFFETTIVA SE DOPPIO OPERATORE]]-Tabella1[[#This Row],[SCARTI]]</f>
        <v>1600</v>
      </c>
      <c r="P2421" s="4">
        <v>0.5625</v>
      </c>
      <c r="Q2421" s="4">
        <v>0.72916666666666663</v>
      </c>
      <c r="R2421" s="5">
        <f>Tabella1[[#This Row],[ORA FINE MATTINA]]-Tabella1[[#This Row],[ORA INIZIO MATTINA]]</f>
        <v>0.16666666666666663</v>
      </c>
      <c r="S2421" s="4"/>
      <c r="T2421" s="4"/>
      <c r="U2421" s="5">
        <f>Tabella1[[#This Row],[ORA FINE POMERIGGIO]]-Tabella1[[#This Row],[ORA INIZIO POMERIGGIO]]</f>
        <v>0</v>
      </c>
      <c r="V2421" s="5">
        <f>Tabella1[[#This Row],[TOT. TEMPO POMERIGGIO]]+Tabella1[[#This Row],[TOT. TEMPO MATTINA]]</f>
        <v>0.16666666666666663</v>
      </c>
      <c r="W2421" s="7">
        <f>((HOUR(Tabella1[[#This Row],[TOT. ORE]])*60)+MINUTE(Tabella1[[#This Row],[TOT. ORE]]))</f>
        <v>240</v>
      </c>
      <c r="Y2421" s="6">
        <f>Tabella1[[#This Row],[TOT. MINUTI]]-Tabella1[[#This Row],[FERMO MACCHINA]]</f>
        <v>240</v>
      </c>
      <c r="Z2421" s="6">
        <f>ROUNDDOWN(Tabella1[[#This Row],[DIFFERENZA EFFETTIVA - SCARTI]]/Tabella1[[#This Row],[TEMPO EFFETTIVO]]*60,0)</f>
        <v>400</v>
      </c>
      <c r="AA2421" t="s">
        <v>649</v>
      </c>
    </row>
    <row r="2422" spans="1:27" x14ac:dyDescent="0.25">
      <c r="A2422" s="1">
        <v>44897</v>
      </c>
      <c r="B2422">
        <v>36</v>
      </c>
      <c r="C2422" s="6" t="str">
        <f>VLOOKUP(Tabella1[[#This Row],[COD. OPERATORE]],Tabella3[],2,FALSE)</f>
        <v>ORIETTA</v>
      </c>
      <c r="D2422" t="s">
        <v>56</v>
      </c>
      <c r="E2422" t="s">
        <v>86</v>
      </c>
      <c r="F2422" t="s">
        <v>64</v>
      </c>
      <c r="G2422" s="6" t="str">
        <f>VLOOKUP(Tabella1[[#This Row],[COD. MACCHINA]],Tabella35[],2,FALSE)</f>
        <v>MANUALE</v>
      </c>
      <c r="H2422">
        <v>4800</v>
      </c>
      <c r="I2422">
        <v>6355</v>
      </c>
      <c r="J2422" s="6">
        <f>Tabella1[[#This Row],[ASS. FINALI]]-Tabella1[[#This Row],[ASS.INIZIALI]]</f>
        <v>1555</v>
      </c>
      <c r="K2422" t="s">
        <v>58</v>
      </c>
      <c r="L2422">
        <v>31</v>
      </c>
      <c r="M2422" s="6">
        <f>ROUNDDOWN(IF(Tabella1[[#This Row],[DOPPIO OPERATORE '[SI/NO']]]="SI",Tabella1[[#This Row],[DIFFERENZA]]/2,Tabella1[[#This Row],[DIFFERENZA]]),0)</f>
        <v>777</v>
      </c>
      <c r="O2422" s="6">
        <f>Tabella1[[#This Row],[DIFFERENZA EFFETTIVA SE DOPPIO OPERATORE]]-Tabella1[[#This Row],[SCARTI]]</f>
        <v>777</v>
      </c>
      <c r="P2422" s="4">
        <v>0.33333333333333331</v>
      </c>
      <c r="Q2422" s="4">
        <v>0.46875</v>
      </c>
      <c r="R2422" s="5">
        <f>Tabella1[[#This Row],[ORA FINE MATTINA]]-Tabella1[[#This Row],[ORA INIZIO MATTINA]]</f>
        <v>0.13541666666666669</v>
      </c>
      <c r="S2422" s="4"/>
      <c r="T2422" s="4"/>
      <c r="U2422" s="5">
        <f>Tabella1[[#This Row],[ORA FINE POMERIGGIO]]-Tabella1[[#This Row],[ORA INIZIO POMERIGGIO]]</f>
        <v>0</v>
      </c>
      <c r="V2422" s="5">
        <f>Tabella1[[#This Row],[TOT. TEMPO POMERIGGIO]]+Tabella1[[#This Row],[TOT. TEMPO MATTINA]]</f>
        <v>0.13541666666666669</v>
      </c>
      <c r="W2422" s="7">
        <f>((HOUR(Tabella1[[#This Row],[TOT. ORE]])*60)+MINUTE(Tabella1[[#This Row],[TOT. ORE]]))</f>
        <v>195</v>
      </c>
      <c r="Y2422" s="6">
        <f>Tabella1[[#This Row],[TOT. MINUTI]]-Tabella1[[#This Row],[FERMO MACCHINA]]</f>
        <v>195</v>
      </c>
      <c r="Z2422" s="6">
        <f>ROUNDDOWN(Tabella1[[#This Row],[DIFFERENZA EFFETTIVA - SCARTI]]/Tabella1[[#This Row],[TEMPO EFFETTIVO]]*60,0)</f>
        <v>239</v>
      </c>
      <c r="AA2422" t="s">
        <v>650</v>
      </c>
    </row>
    <row r="2423" spans="1:27" x14ac:dyDescent="0.25">
      <c r="A2423" s="1">
        <v>44897</v>
      </c>
      <c r="B2423">
        <v>36</v>
      </c>
      <c r="C2423" s="6" t="str">
        <f>VLOOKUP(Tabella1[[#This Row],[COD. OPERATORE]],Tabella3[],2,FALSE)</f>
        <v>ORIETTA</v>
      </c>
      <c r="D2423" t="s">
        <v>56</v>
      </c>
      <c r="E2423" t="s">
        <v>95</v>
      </c>
      <c r="F2423" t="s">
        <v>64</v>
      </c>
      <c r="G2423" s="6" t="str">
        <f>VLOOKUP(Tabella1[[#This Row],[COD. MACCHINA]],Tabella35[],2,FALSE)</f>
        <v>MANUALE</v>
      </c>
      <c r="H2423">
        <v>0</v>
      </c>
      <c r="I2423">
        <v>890</v>
      </c>
      <c r="J2423" s="6">
        <f>Tabella1[[#This Row],[ASS. FINALI]]-Tabella1[[#This Row],[ASS.INIZIALI]]</f>
        <v>890</v>
      </c>
      <c r="K2423" t="s">
        <v>58</v>
      </c>
      <c r="L2423">
        <v>31</v>
      </c>
      <c r="M2423" s="6">
        <f>ROUNDDOWN(IF(Tabella1[[#This Row],[DOPPIO OPERATORE '[SI/NO']]]="SI",Tabella1[[#This Row],[DIFFERENZA]]/2,Tabella1[[#This Row],[DIFFERENZA]]),0)</f>
        <v>445</v>
      </c>
      <c r="O2423" s="6">
        <f>Tabella1[[#This Row],[DIFFERENZA EFFETTIVA SE DOPPIO OPERATORE]]-Tabella1[[#This Row],[SCARTI]]</f>
        <v>445</v>
      </c>
      <c r="P2423" s="4">
        <v>0.47916666666666669</v>
      </c>
      <c r="Q2423" s="4">
        <v>0.5</v>
      </c>
      <c r="R2423" s="5">
        <f>Tabella1[[#This Row],[ORA FINE MATTINA]]-Tabella1[[#This Row],[ORA INIZIO MATTINA]]</f>
        <v>2.0833333333333315E-2</v>
      </c>
      <c r="S2423" s="4">
        <v>0.5625</v>
      </c>
      <c r="T2423" s="4">
        <v>0.72916666666666663</v>
      </c>
      <c r="U2423" s="5">
        <f>Tabella1[[#This Row],[ORA FINE POMERIGGIO]]-Tabella1[[#This Row],[ORA INIZIO POMERIGGIO]]</f>
        <v>0.16666666666666663</v>
      </c>
      <c r="V2423" s="5">
        <f>Tabella1[[#This Row],[TOT. TEMPO POMERIGGIO]]+Tabella1[[#This Row],[TOT. TEMPO MATTINA]]</f>
        <v>0.18749999999999994</v>
      </c>
      <c r="W2423" s="7">
        <f>((HOUR(Tabella1[[#This Row],[TOT. ORE]])*60)+MINUTE(Tabella1[[#This Row],[TOT. ORE]]))</f>
        <v>270</v>
      </c>
      <c r="Y2423" s="6">
        <f>Tabella1[[#This Row],[TOT. MINUTI]]-Tabella1[[#This Row],[FERMO MACCHINA]]</f>
        <v>270</v>
      </c>
      <c r="Z2423" s="6">
        <f>ROUNDDOWN(Tabella1[[#This Row],[DIFFERENZA EFFETTIVA - SCARTI]]/Tabella1[[#This Row],[TEMPO EFFETTIVO]]*60,0)</f>
        <v>98</v>
      </c>
      <c r="AA2423" t="s">
        <v>649</v>
      </c>
    </row>
    <row r="2424" spans="1:27" x14ac:dyDescent="0.25">
      <c r="A2424" s="1">
        <v>44900</v>
      </c>
      <c r="B2424">
        <v>36</v>
      </c>
      <c r="C2424" s="6" t="str">
        <f>VLOOKUP(Tabella1[[#This Row],[COD. OPERATORE]],Tabella3[],2,FALSE)</f>
        <v>ORIETTA</v>
      </c>
      <c r="D2424" t="s">
        <v>56</v>
      </c>
      <c r="E2424" t="s">
        <v>95</v>
      </c>
      <c r="F2424" t="s">
        <v>64</v>
      </c>
      <c r="G2424" s="6" t="str">
        <f>VLOOKUP(Tabella1[[#This Row],[COD. MACCHINA]],Tabella35[],2,FALSE)</f>
        <v>MANUALE</v>
      </c>
      <c r="H2424">
        <v>890</v>
      </c>
      <c r="I2424">
        <v>1200</v>
      </c>
      <c r="J2424" s="6">
        <f>Tabella1[[#This Row],[ASS. FINALI]]-Tabella1[[#This Row],[ASS.INIZIALI]]</f>
        <v>310</v>
      </c>
      <c r="K2424" t="s">
        <v>58</v>
      </c>
      <c r="L2424">
        <v>31</v>
      </c>
      <c r="M2424" s="6">
        <f>ROUNDDOWN(IF(Tabella1[[#This Row],[DOPPIO OPERATORE '[SI/NO']]]="SI",Tabella1[[#This Row],[DIFFERENZA]]/2,Tabella1[[#This Row],[DIFFERENZA]]),0)</f>
        <v>155</v>
      </c>
      <c r="O2424" s="6">
        <f>Tabella1[[#This Row],[DIFFERENZA EFFETTIVA SE DOPPIO OPERATORE]]-Tabella1[[#This Row],[SCARTI]]</f>
        <v>155</v>
      </c>
      <c r="P2424" s="4">
        <v>0.33333333333333331</v>
      </c>
      <c r="Q2424" s="4">
        <v>0.375</v>
      </c>
      <c r="R2424" s="5">
        <f>Tabella1[[#This Row],[ORA FINE MATTINA]]-Tabella1[[#This Row],[ORA INIZIO MATTINA]]</f>
        <v>4.1666666666666685E-2</v>
      </c>
      <c r="S2424" s="4"/>
      <c r="T2424" s="4"/>
      <c r="U2424" s="5">
        <f>Tabella1[[#This Row],[ORA FINE POMERIGGIO]]-Tabella1[[#This Row],[ORA INIZIO POMERIGGIO]]</f>
        <v>0</v>
      </c>
      <c r="V2424" s="5">
        <f>Tabella1[[#This Row],[TOT. TEMPO POMERIGGIO]]+Tabella1[[#This Row],[TOT. TEMPO MATTINA]]</f>
        <v>4.1666666666666685E-2</v>
      </c>
      <c r="W2424" s="7">
        <f>((HOUR(Tabella1[[#This Row],[TOT. ORE]])*60)+MINUTE(Tabella1[[#This Row],[TOT. ORE]]))</f>
        <v>60</v>
      </c>
      <c r="Y2424" s="6">
        <f>Tabella1[[#This Row],[TOT. MINUTI]]-Tabella1[[#This Row],[FERMO MACCHINA]]</f>
        <v>60</v>
      </c>
      <c r="Z2424" s="6">
        <f>ROUNDDOWN(Tabella1[[#This Row],[DIFFERENZA EFFETTIVA - SCARTI]]/Tabella1[[#This Row],[TEMPO EFFETTIVO]]*60,0)</f>
        <v>155</v>
      </c>
      <c r="AA2424" t="s">
        <v>649</v>
      </c>
    </row>
    <row r="2425" spans="1:27" x14ac:dyDescent="0.25">
      <c r="A2425" s="1">
        <v>44900</v>
      </c>
      <c r="B2425">
        <v>36</v>
      </c>
      <c r="C2425" s="6" t="str">
        <f>VLOOKUP(Tabella1[[#This Row],[COD. OPERATORE]],Tabella3[],2,FALSE)</f>
        <v>ORIETTA</v>
      </c>
      <c r="D2425" t="s">
        <v>56</v>
      </c>
      <c r="E2425" t="s">
        <v>246</v>
      </c>
      <c r="F2425" t="s">
        <v>64</v>
      </c>
      <c r="G2425" s="6" t="str">
        <f>VLOOKUP(Tabella1[[#This Row],[COD. MACCHINA]],Tabella35[],2,FALSE)</f>
        <v>MANUALE</v>
      </c>
      <c r="H2425">
        <v>0</v>
      </c>
      <c r="I2425">
        <v>1690</v>
      </c>
      <c r="J2425" s="6">
        <f>Tabella1[[#This Row],[ASS. FINALI]]-Tabella1[[#This Row],[ASS.INIZIALI]]</f>
        <v>1690</v>
      </c>
      <c r="K2425" t="s">
        <v>58</v>
      </c>
      <c r="L2425">
        <v>31</v>
      </c>
      <c r="M2425" s="6">
        <f>ROUNDDOWN(IF(Tabella1[[#This Row],[DOPPIO OPERATORE '[SI/NO']]]="SI",Tabella1[[#This Row],[DIFFERENZA]]/2,Tabella1[[#This Row],[DIFFERENZA]]),0)</f>
        <v>845</v>
      </c>
      <c r="O2425" s="6">
        <f>Tabella1[[#This Row],[DIFFERENZA EFFETTIVA SE DOPPIO OPERATORE]]-Tabella1[[#This Row],[SCARTI]]</f>
        <v>845</v>
      </c>
      <c r="P2425" s="4">
        <v>0.375</v>
      </c>
      <c r="Q2425" s="4">
        <v>0.5</v>
      </c>
      <c r="R2425" s="5">
        <f>Tabella1[[#This Row],[ORA FINE MATTINA]]-Tabella1[[#This Row],[ORA INIZIO MATTINA]]</f>
        <v>0.125</v>
      </c>
      <c r="S2425" s="4">
        <v>0.5625</v>
      </c>
      <c r="T2425" s="4">
        <v>0.72916666666666663</v>
      </c>
      <c r="U2425" s="5">
        <f>Tabella1[[#This Row],[ORA FINE POMERIGGIO]]-Tabella1[[#This Row],[ORA INIZIO POMERIGGIO]]</f>
        <v>0.16666666666666663</v>
      </c>
      <c r="V2425" s="5">
        <f>Tabella1[[#This Row],[TOT. TEMPO POMERIGGIO]]+Tabella1[[#This Row],[TOT. TEMPO MATTINA]]</f>
        <v>0.29166666666666663</v>
      </c>
      <c r="W2425" s="7">
        <f>((HOUR(Tabella1[[#This Row],[TOT. ORE]])*60)+MINUTE(Tabella1[[#This Row],[TOT. ORE]]))</f>
        <v>420</v>
      </c>
      <c r="Y2425" s="6">
        <f>Tabella1[[#This Row],[TOT. MINUTI]]-Tabella1[[#This Row],[FERMO MACCHINA]]</f>
        <v>420</v>
      </c>
      <c r="Z2425" s="6">
        <f>ROUNDDOWN(Tabella1[[#This Row],[DIFFERENZA EFFETTIVA - SCARTI]]/Tabella1[[#This Row],[TEMPO EFFETTIVO]]*60,0)</f>
        <v>120</v>
      </c>
      <c r="AA2425" t="s">
        <v>649</v>
      </c>
    </row>
    <row r="2426" spans="1:27" x14ac:dyDescent="0.25">
      <c r="A2426" s="1">
        <v>44604</v>
      </c>
      <c r="B2426">
        <v>36</v>
      </c>
      <c r="C2426" s="6" t="str">
        <f>VLOOKUP(Tabella1[[#This Row],[COD. OPERATORE]],Tabella3[],2,FALSE)</f>
        <v>ORIETTA</v>
      </c>
      <c r="D2426" t="s">
        <v>56</v>
      </c>
      <c r="E2426" t="s">
        <v>73</v>
      </c>
      <c r="F2426" t="s">
        <v>64</v>
      </c>
      <c r="G2426" s="6" t="str">
        <f>VLOOKUP(Tabella1[[#This Row],[COD. MACCHINA]],Tabella35[],2,FALSE)</f>
        <v>MANUALE</v>
      </c>
      <c r="H2426">
        <v>1500</v>
      </c>
      <c r="I2426">
        <v>2500</v>
      </c>
      <c r="J2426" s="6">
        <f>Tabella1[[#This Row],[ASS. FINALI]]-Tabella1[[#This Row],[ASS.INIZIALI]]</f>
        <v>1000</v>
      </c>
      <c r="K2426" t="s">
        <v>58</v>
      </c>
      <c r="L2426">
        <v>8</v>
      </c>
      <c r="M2426" s="6">
        <f>ROUNDDOWN(IF(Tabella1[[#This Row],[DOPPIO OPERATORE '[SI/NO']]]="SI",Tabella1[[#This Row],[DIFFERENZA]]/2,Tabella1[[#This Row],[DIFFERENZA]]),0)</f>
        <v>500</v>
      </c>
      <c r="O2426" s="6">
        <f>Tabella1[[#This Row],[DIFFERENZA EFFETTIVA SE DOPPIO OPERATORE]]-Tabella1[[#This Row],[SCARTI]]</f>
        <v>500</v>
      </c>
      <c r="P2426" s="4">
        <v>0.5625</v>
      </c>
      <c r="Q2426" s="4">
        <v>0.64583333333333337</v>
      </c>
      <c r="R2426" s="5">
        <f>Tabella1[[#This Row],[ORA FINE MATTINA]]-Tabella1[[#This Row],[ORA INIZIO MATTINA]]</f>
        <v>8.333333333333337E-2</v>
      </c>
      <c r="S2426" s="4"/>
      <c r="T2426" s="4"/>
      <c r="U2426" s="5">
        <f>Tabella1[[#This Row],[ORA FINE POMERIGGIO]]-Tabella1[[#This Row],[ORA INIZIO POMERIGGIO]]</f>
        <v>0</v>
      </c>
      <c r="V2426" s="5">
        <f>Tabella1[[#This Row],[TOT. TEMPO POMERIGGIO]]+Tabella1[[#This Row],[TOT. TEMPO MATTINA]]</f>
        <v>8.333333333333337E-2</v>
      </c>
      <c r="W2426" s="7">
        <f>((HOUR(Tabella1[[#This Row],[TOT. ORE]])*60)+MINUTE(Tabella1[[#This Row],[TOT. ORE]]))</f>
        <v>120</v>
      </c>
      <c r="Y2426" s="6">
        <f>Tabella1[[#This Row],[TOT. MINUTI]]-Tabella1[[#This Row],[FERMO MACCHINA]]</f>
        <v>120</v>
      </c>
      <c r="Z2426" s="6">
        <f>ROUNDDOWN(Tabella1[[#This Row],[DIFFERENZA EFFETTIVA - SCARTI]]/Tabella1[[#This Row],[TEMPO EFFETTIVO]]*60,0)</f>
        <v>250</v>
      </c>
    </row>
    <row r="2427" spans="1:27" x14ac:dyDescent="0.25">
      <c r="A2427" s="1">
        <v>44604</v>
      </c>
      <c r="B2427">
        <v>36</v>
      </c>
      <c r="C2427" s="6" t="str">
        <f>VLOOKUP(Tabella1[[#This Row],[COD. OPERATORE]],Tabella3[],2,FALSE)</f>
        <v>ORIETTA</v>
      </c>
      <c r="D2427" t="s">
        <v>651</v>
      </c>
      <c r="E2427" t="s">
        <v>112</v>
      </c>
      <c r="F2427" t="s">
        <v>64</v>
      </c>
      <c r="G2427" s="6" t="str">
        <f>VLOOKUP(Tabella1[[#This Row],[COD. MACCHINA]],Tabella35[],2,FALSE)</f>
        <v>MANUALE</v>
      </c>
      <c r="H2427">
        <v>0</v>
      </c>
      <c r="I2427">
        <v>1000</v>
      </c>
      <c r="J2427" s="6">
        <f>Tabella1[[#This Row],[ASS. FINALI]]-Tabella1[[#This Row],[ASS.INIZIALI]]</f>
        <v>1000</v>
      </c>
      <c r="K2427" t="s">
        <v>58</v>
      </c>
      <c r="L2427">
        <v>8</v>
      </c>
      <c r="M2427" s="6">
        <f>ROUNDDOWN(IF(Tabella1[[#This Row],[DOPPIO OPERATORE '[SI/NO']]]="SI",Tabella1[[#This Row],[DIFFERENZA]]/2,Tabella1[[#This Row],[DIFFERENZA]]),0)</f>
        <v>500</v>
      </c>
      <c r="O2427" s="6">
        <f>Tabella1[[#This Row],[DIFFERENZA EFFETTIVA SE DOPPIO OPERATORE]]-Tabella1[[#This Row],[SCARTI]]</f>
        <v>500</v>
      </c>
      <c r="P2427" s="4">
        <v>0.33333333333333331</v>
      </c>
      <c r="Q2427" s="4">
        <v>0.45833333333333331</v>
      </c>
      <c r="R2427" s="5">
        <f>Tabella1[[#This Row],[ORA FINE MATTINA]]-Tabella1[[#This Row],[ORA INIZIO MATTINA]]</f>
        <v>0.125</v>
      </c>
      <c r="S2427" s="4">
        <v>0.5625</v>
      </c>
      <c r="T2427" s="4">
        <v>0.625</v>
      </c>
      <c r="U2427" s="5">
        <f>Tabella1[[#This Row],[ORA FINE POMERIGGIO]]-Tabella1[[#This Row],[ORA INIZIO POMERIGGIO]]</f>
        <v>6.25E-2</v>
      </c>
      <c r="V2427" s="5">
        <f>Tabella1[[#This Row],[TOT. TEMPO POMERIGGIO]]+Tabella1[[#This Row],[TOT. TEMPO MATTINA]]</f>
        <v>0.1875</v>
      </c>
      <c r="W2427" s="7">
        <f>((HOUR(Tabella1[[#This Row],[TOT. ORE]])*60)+MINUTE(Tabella1[[#This Row],[TOT. ORE]]))</f>
        <v>270</v>
      </c>
      <c r="Y2427" s="6">
        <f>Tabella1[[#This Row],[TOT. MINUTI]]-Tabella1[[#This Row],[FERMO MACCHINA]]</f>
        <v>270</v>
      </c>
      <c r="Z2427" s="6">
        <f>ROUNDDOWN(Tabella1[[#This Row],[DIFFERENZA EFFETTIVA - SCARTI]]/Tabella1[[#This Row],[TEMPO EFFETTIVO]]*60,0)</f>
        <v>111</v>
      </c>
    </row>
    <row r="2428" spans="1:27" x14ac:dyDescent="0.25">
      <c r="A2428" s="1">
        <v>44908</v>
      </c>
      <c r="B2428">
        <v>36</v>
      </c>
      <c r="C2428" s="6" t="str">
        <f>VLOOKUP(Tabella1[[#This Row],[COD. OPERATORE]],Tabella3[],2,FALSE)</f>
        <v>ORIETTA</v>
      </c>
      <c r="D2428" t="s">
        <v>56</v>
      </c>
      <c r="E2428" t="s">
        <v>261</v>
      </c>
      <c r="F2428" t="s">
        <v>64</v>
      </c>
      <c r="G2428" s="6" t="str">
        <f>VLOOKUP(Tabella1[[#This Row],[COD. MACCHINA]],Tabella35[],2,FALSE)</f>
        <v>MANUALE</v>
      </c>
      <c r="H2428">
        <v>0</v>
      </c>
      <c r="I2428">
        <v>240</v>
      </c>
      <c r="J2428" s="6">
        <f>Tabella1[[#This Row],[ASS. FINALI]]-Tabella1[[#This Row],[ASS.INIZIALI]]</f>
        <v>240</v>
      </c>
      <c r="M2428" s="6">
        <f>ROUNDDOWN(IF(Tabella1[[#This Row],[DOPPIO OPERATORE '[SI/NO']]]="SI",Tabella1[[#This Row],[DIFFERENZA]]/2,Tabella1[[#This Row],[DIFFERENZA]]),0)</f>
        <v>240</v>
      </c>
      <c r="O2428" s="6">
        <f>Tabella1[[#This Row],[DIFFERENZA EFFETTIVA SE DOPPIO OPERATORE]]-Tabella1[[#This Row],[SCARTI]]</f>
        <v>240</v>
      </c>
      <c r="P2428" s="4">
        <v>0.46875</v>
      </c>
      <c r="Q2428" s="4">
        <v>0.5</v>
      </c>
      <c r="R2428" s="5">
        <f>Tabella1[[#This Row],[ORA FINE MATTINA]]-Tabella1[[#This Row],[ORA INIZIO MATTINA]]</f>
        <v>3.125E-2</v>
      </c>
      <c r="S2428" s="4"/>
      <c r="T2428" s="4"/>
      <c r="U2428" s="5">
        <f>Tabella1[[#This Row],[ORA FINE POMERIGGIO]]-Tabella1[[#This Row],[ORA INIZIO POMERIGGIO]]</f>
        <v>0</v>
      </c>
      <c r="V2428" s="5">
        <f>Tabella1[[#This Row],[TOT. TEMPO POMERIGGIO]]+Tabella1[[#This Row],[TOT. TEMPO MATTINA]]</f>
        <v>3.125E-2</v>
      </c>
      <c r="W2428" s="7">
        <f>((HOUR(Tabella1[[#This Row],[TOT. ORE]])*60)+MINUTE(Tabella1[[#This Row],[TOT. ORE]]))</f>
        <v>45</v>
      </c>
      <c r="Y2428" s="6">
        <f>Tabella1[[#This Row],[TOT. MINUTI]]-Tabella1[[#This Row],[FERMO MACCHINA]]</f>
        <v>45</v>
      </c>
      <c r="Z2428" s="6">
        <f>ROUNDDOWN(Tabella1[[#This Row],[DIFFERENZA EFFETTIVA - SCARTI]]/Tabella1[[#This Row],[TEMPO EFFETTIVO]]*60,0)</f>
        <v>320</v>
      </c>
    </row>
    <row r="2429" spans="1:27" x14ac:dyDescent="0.25">
      <c r="A2429" s="1">
        <v>44908</v>
      </c>
      <c r="B2429">
        <v>36</v>
      </c>
      <c r="C2429" s="6" t="str">
        <f>VLOOKUP(Tabella1[[#This Row],[COD. OPERATORE]],Tabella3[],2,FALSE)</f>
        <v>ORIETTA</v>
      </c>
      <c r="D2429" t="s">
        <v>56</v>
      </c>
      <c r="E2429" t="s">
        <v>261</v>
      </c>
      <c r="F2429" t="s">
        <v>64</v>
      </c>
      <c r="G2429" s="6" t="str">
        <f>VLOOKUP(Tabella1[[#This Row],[COD. MACCHINA]],Tabella35[],2,FALSE)</f>
        <v>MANUALE</v>
      </c>
      <c r="H2429">
        <v>240</v>
      </c>
      <c r="I2429">
        <v>1313</v>
      </c>
      <c r="J2429" s="6">
        <f>Tabella1[[#This Row],[ASS. FINALI]]-Tabella1[[#This Row],[ASS.INIZIALI]]</f>
        <v>1073</v>
      </c>
      <c r="M2429" s="6">
        <f>ROUNDDOWN(IF(Tabella1[[#This Row],[DOPPIO OPERATORE '[SI/NO']]]="SI",Tabella1[[#This Row],[DIFFERENZA]]/2,Tabella1[[#This Row],[DIFFERENZA]]),0)</f>
        <v>1073</v>
      </c>
      <c r="O2429" s="6">
        <f>Tabella1[[#This Row],[DIFFERENZA EFFETTIVA SE DOPPIO OPERATORE]]-Tabella1[[#This Row],[SCARTI]]</f>
        <v>1073</v>
      </c>
      <c r="P2429" s="4">
        <v>0.5625</v>
      </c>
      <c r="Q2429" s="4">
        <v>0.72916666666666663</v>
      </c>
      <c r="R2429" s="5">
        <f>Tabella1[[#This Row],[ORA FINE MATTINA]]-Tabella1[[#This Row],[ORA INIZIO MATTINA]]</f>
        <v>0.16666666666666663</v>
      </c>
      <c r="S2429" s="4"/>
      <c r="T2429" s="4"/>
      <c r="U2429" s="5">
        <f>Tabella1[[#This Row],[ORA FINE POMERIGGIO]]-Tabella1[[#This Row],[ORA INIZIO POMERIGGIO]]</f>
        <v>0</v>
      </c>
      <c r="V2429" s="5">
        <f>Tabella1[[#This Row],[TOT. TEMPO POMERIGGIO]]+Tabella1[[#This Row],[TOT. TEMPO MATTINA]]</f>
        <v>0.16666666666666663</v>
      </c>
      <c r="W2429" s="7">
        <f>((HOUR(Tabella1[[#This Row],[TOT. ORE]])*60)+MINUTE(Tabella1[[#This Row],[TOT. ORE]]))</f>
        <v>240</v>
      </c>
      <c r="Y2429" s="6">
        <f>Tabella1[[#This Row],[TOT. MINUTI]]-Tabella1[[#This Row],[FERMO MACCHINA]]</f>
        <v>240</v>
      </c>
      <c r="Z2429" s="6">
        <f>ROUNDDOWN(Tabella1[[#This Row],[DIFFERENZA EFFETTIVA - SCARTI]]/Tabella1[[#This Row],[TEMPO EFFETTIVO]]*60,0)</f>
        <v>268</v>
      </c>
    </row>
    <row r="2430" spans="1:27" x14ac:dyDescent="0.25">
      <c r="A2430" s="1">
        <v>44909</v>
      </c>
      <c r="B2430">
        <v>36</v>
      </c>
      <c r="C2430" s="6" t="str">
        <f>VLOOKUP(Tabella1[[#This Row],[COD. OPERATORE]],Tabella3[],2,FALSE)</f>
        <v>ORIETTA</v>
      </c>
      <c r="D2430" t="s">
        <v>56</v>
      </c>
      <c r="E2430" t="s">
        <v>261</v>
      </c>
      <c r="F2430" t="s">
        <v>64</v>
      </c>
      <c r="G2430" s="6" t="str">
        <f>VLOOKUP(Tabella1[[#This Row],[COD. MACCHINA]],Tabella35[],2,FALSE)</f>
        <v>MANUALE</v>
      </c>
      <c r="H2430">
        <v>1313</v>
      </c>
      <c r="I2430">
        <v>3000</v>
      </c>
      <c r="J2430" s="6">
        <f>Tabella1[[#This Row],[ASS. FINALI]]-Tabella1[[#This Row],[ASS.INIZIALI]]</f>
        <v>1687</v>
      </c>
      <c r="M2430" s="6">
        <f>ROUNDDOWN(IF(Tabella1[[#This Row],[DOPPIO OPERATORE '[SI/NO']]]="SI",Tabella1[[#This Row],[DIFFERENZA]]/2,Tabella1[[#This Row],[DIFFERENZA]]),0)</f>
        <v>1687</v>
      </c>
      <c r="O2430" s="6">
        <f>Tabella1[[#This Row],[DIFFERENZA EFFETTIVA SE DOPPIO OPERATORE]]-Tabella1[[#This Row],[SCARTI]]</f>
        <v>1687</v>
      </c>
      <c r="P2430" s="4">
        <v>0.33333333333333331</v>
      </c>
      <c r="Q2430" s="4">
        <v>0.5</v>
      </c>
      <c r="R2430" s="5">
        <f>Tabella1[[#This Row],[ORA FINE MATTINA]]-Tabella1[[#This Row],[ORA INIZIO MATTINA]]</f>
        <v>0.16666666666666669</v>
      </c>
      <c r="S2430" s="4"/>
      <c r="T2430" s="4"/>
      <c r="U2430" s="5">
        <f>Tabella1[[#This Row],[ORA FINE POMERIGGIO]]-Tabella1[[#This Row],[ORA INIZIO POMERIGGIO]]</f>
        <v>0</v>
      </c>
      <c r="V2430" s="5">
        <f>Tabella1[[#This Row],[TOT. TEMPO POMERIGGIO]]+Tabella1[[#This Row],[TOT. TEMPO MATTINA]]</f>
        <v>0.16666666666666669</v>
      </c>
      <c r="W2430" s="7">
        <f>((HOUR(Tabella1[[#This Row],[TOT. ORE]])*60)+MINUTE(Tabella1[[#This Row],[TOT. ORE]]))</f>
        <v>240</v>
      </c>
      <c r="Y2430" s="6">
        <f>Tabella1[[#This Row],[TOT. MINUTI]]-Tabella1[[#This Row],[FERMO MACCHINA]]</f>
        <v>240</v>
      </c>
      <c r="Z2430" s="6">
        <f>ROUNDDOWN(Tabella1[[#This Row],[DIFFERENZA EFFETTIVA - SCARTI]]/Tabella1[[#This Row],[TEMPO EFFETTIVO]]*60,0)</f>
        <v>421</v>
      </c>
    </row>
    <row r="2431" spans="1:27" x14ac:dyDescent="0.25">
      <c r="A2431" s="1">
        <v>44915</v>
      </c>
      <c r="B2431">
        <v>36</v>
      </c>
      <c r="C2431" s="6" t="str">
        <f>VLOOKUP(Tabella1[[#This Row],[COD. OPERATORE]],Tabella3[],2,FALSE)</f>
        <v>ORIETTA</v>
      </c>
      <c r="D2431" t="s">
        <v>74</v>
      </c>
      <c r="E2431" t="s">
        <v>212</v>
      </c>
      <c r="F2431" t="s">
        <v>64</v>
      </c>
      <c r="G2431" s="6" t="str">
        <f>VLOOKUP(Tabella1[[#This Row],[COD. MACCHINA]],Tabella35[],2,FALSE)</f>
        <v>MANUALE</v>
      </c>
      <c r="H2431">
        <v>0</v>
      </c>
      <c r="I2431">
        <v>860</v>
      </c>
      <c r="J2431" s="6">
        <f>Tabella1[[#This Row],[ASS. FINALI]]-Tabella1[[#This Row],[ASS.INIZIALI]]</f>
        <v>860</v>
      </c>
      <c r="M2431" s="6">
        <f>ROUNDDOWN(IF(Tabella1[[#This Row],[DOPPIO OPERATORE '[SI/NO']]]="SI",Tabella1[[#This Row],[DIFFERENZA]]/2,Tabella1[[#This Row],[DIFFERENZA]]),0)</f>
        <v>860</v>
      </c>
      <c r="O2431" s="6">
        <f>Tabella1[[#This Row],[DIFFERENZA EFFETTIVA SE DOPPIO OPERATORE]]-Tabella1[[#This Row],[SCARTI]]</f>
        <v>860</v>
      </c>
      <c r="P2431" s="4">
        <v>0.3888888888888889</v>
      </c>
      <c r="Q2431" s="4">
        <v>0.5</v>
      </c>
      <c r="R2431" s="5">
        <f>Tabella1[[#This Row],[ORA FINE MATTINA]]-Tabella1[[#This Row],[ORA INIZIO MATTINA]]</f>
        <v>0.1111111111111111</v>
      </c>
      <c r="S2431" s="4"/>
      <c r="T2431" s="4"/>
      <c r="U2431" s="5">
        <f>Tabella1[[#This Row],[ORA FINE POMERIGGIO]]-Tabella1[[#This Row],[ORA INIZIO POMERIGGIO]]</f>
        <v>0</v>
      </c>
      <c r="V2431" s="5">
        <f>Tabella1[[#This Row],[TOT. TEMPO POMERIGGIO]]+Tabella1[[#This Row],[TOT. TEMPO MATTINA]]</f>
        <v>0.1111111111111111</v>
      </c>
      <c r="W2431" s="7">
        <f>((HOUR(Tabella1[[#This Row],[TOT. ORE]])*60)+MINUTE(Tabella1[[#This Row],[TOT. ORE]]))</f>
        <v>160</v>
      </c>
      <c r="Y2431" s="6">
        <f>Tabella1[[#This Row],[TOT. MINUTI]]-Tabella1[[#This Row],[FERMO MACCHINA]]</f>
        <v>160</v>
      </c>
      <c r="Z2431" s="6">
        <f>ROUNDDOWN(Tabella1[[#This Row],[DIFFERENZA EFFETTIVA - SCARTI]]/Tabella1[[#This Row],[TEMPO EFFETTIVO]]*60,0)</f>
        <v>322</v>
      </c>
    </row>
    <row r="2432" spans="1:27" x14ac:dyDescent="0.25">
      <c r="A2432" s="1">
        <v>44916</v>
      </c>
      <c r="B2432">
        <v>36</v>
      </c>
      <c r="C2432" s="6" t="str">
        <f>VLOOKUP(Tabella1[[#This Row],[COD. OPERATORE]],Tabella3[],2,FALSE)</f>
        <v>ORIETTA</v>
      </c>
      <c r="D2432" t="s">
        <v>74</v>
      </c>
      <c r="E2432" t="s">
        <v>212</v>
      </c>
      <c r="F2432" t="s">
        <v>64</v>
      </c>
      <c r="G2432" s="6" t="str">
        <f>VLOOKUP(Tabella1[[#This Row],[COD. MACCHINA]],Tabella35[],2,FALSE)</f>
        <v>MANUALE</v>
      </c>
      <c r="H2432">
        <v>860</v>
      </c>
      <c r="I2432">
        <v>2250</v>
      </c>
      <c r="J2432" s="6">
        <f>Tabella1[[#This Row],[ASS. FINALI]]-Tabella1[[#This Row],[ASS.INIZIALI]]</f>
        <v>1390</v>
      </c>
      <c r="M2432" s="6">
        <f>ROUNDDOWN(IF(Tabella1[[#This Row],[DOPPIO OPERATORE '[SI/NO']]]="SI",Tabella1[[#This Row],[DIFFERENZA]]/2,Tabella1[[#This Row],[DIFFERENZA]]),0)</f>
        <v>1390</v>
      </c>
      <c r="O2432" s="6">
        <f>Tabella1[[#This Row],[DIFFERENZA EFFETTIVA SE DOPPIO OPERATORE]]-Tabella1[[#This Row],[SCARTI]]</f>
        <v>1390</v>
      </c>
      <c r="P2432" s="4">
        <v>0.5625</v>
      </c>
      <c r="Q2432" s="4">
        <v>0.72916666666666663</v>
      </c>
      <c r="R2432" s="5">
        <f>Tabella1[[#This Row],[ORA FINE MATTINA]]-Tabella1[[#This Row],[ORA INIZIO MATTINA]]</f>
        <v>0.16666666666666663</v>
      </c>
      <c r="S2432" s="4"/>
      <c r="T2432" s="4"/>
      <c r="U2432" s="5">
        <f>Tabella1[[#This Row],[ORA FINE POMERIGGIO]]-Tabella1[[#This Row],[ORA INIZIO POMERIGGIO]]</f>
        <v>0</v>
      </c>
      <c r="V2432" s="5">
        <f>Tabella1[[#This Row],[TOT. TEMPO POMERIGGIO]]+Tabella1[[#This Row],[TOT. TEMPO MATTINA]]</f>
        <v>0.16666666666666663</v>
      </c>
      <c r="W2432" s="7">
        <f>((HOUR(Tabella1[[#This Row],[TOT. ORE]])*60)+MINUTE(Tabella1[[#This Row],[TOT. ORE]]))</f>
        <v>240</v>
      </c>
      <c r="Y2432" s="6">
        <f>Tabella1[[#This Row],[TOT. MINUTI]]-Tabella1[[#This Row],[FERMO MACCHINA]]</f>
        <v>240</v>
      </c>
      <c r="Z2432" s="6">
        <f>ROUNDDOWN(Tabella1[[#This Row],[DIFFERENZA EFFETTIVA - SCARTI]]/Tabella1[[#This Row],[TEMPO EFFETTIVO]]*60,0)</f>
        <v>347</v>
      </c>
    </row>
    <row r="2433" spans="1:26" x14ac:dyDescent="0.25">
      <c r="A2433" s="1">
        <v>44917</v>
      </c>
      <c r="B2433">
        <v>36</v>
      </c>
      <c r="C2433" s="6" t="str">
        <f>VLOOKUP(Tabella1[[#This Row],[COD. OPERATORE]],Tabella3[],2,FALSE)</f>
        <v>ORIETTA</v>
      </c>
      <c r="D2433" t="s">
        <v>74</v>
      </c>
      <c r="E2433" t="s">
        <v>212</v>
      </c>
      <c r="F2433" t="s">
        <v>64</v>
      </c>
      <c r="G2433" s="6" t="str">
        <f>VLOOKUP(Tabella1[[#This Row],[COD. MACCHINA]],Tabella35[],2,FALSE)</f>
        <v>MANUALE</v>
      </c>
      <c r="H2433">
        <v>2250</v>
      </c>
      <c r="I2433">
        <v>3550</v>
      </c>
      <c r="J2433" s="6">
        <f>Tabella1[[#This Row],[ASS. FINALI]]-Tabella1[[#This Row],[ASS.INIZIALI]]</f>
        <v>1300</v>
      </c>
      <c r="M2433" s="6">
        <f>ROUNDDOWN(IF(Tabella1[[#This Row],[DOPPIO OPERATORE '[SI/NO']]]="SI",Tabella1[[#This Row],[DIFFERENZA]]/2,Tabella1[[#This Row],[DIFFERENZA]]),0)</f>
        <v>1300</v>
      </c>
      <c r="O2433" s="6">
        <f>Tabella1[[#This Row],[DIFFERENZA EFFETTIVA SE DOPPIO OPERATORE]]-Tabella1[[#This Row],[SCARTI]]</f>
        <v>1300</v>
      </c>
      <c r="P2433" s="4">
        <v>0.375</v>
      </c>
      <c r="Q2433" s="4">
        <v>0.5</v>
      </c>
      <c r="R2433" s="5">
        <f>Tabella1[[#This Row],[ORA FINE MATTINA]]-Tabella1[[#This Row],[ORA INIZIO MATTINA]]</f>
        <v>0.125</v>
      </c>
      <c r="S2433" s="4"/>
      <c r="T2433" s="4"/>
      <c r="U2433" s="5">
        <f>Tabella1[[#This Row],[ORA FINE POMERIGGIO]]-Tabella1[[#This Row],[ORA INIZIO POMERIGGIO]]</f>
        <v>0</v>
      </c>
      <c r="V2433" s="5">
        <f>Tabella1[[#This Row],[TOT. TEMPO POMERIGGIO]]+Tabella1[[#This Row],[TOT. TEMPO MATTINA]]</f>
        <v>0.125</v>
      </c>
      <c r="W2433" s="7">
        <f>((HOUR(Tabella1[[#This Row],[TOT. ORE]])*60)+MINUTE(Tabella1[[#This Row],[TOT. ORE]]))</f>
        <v>180</v>
      </c>
      <c r="Y2433" s="6">
        <f>Tabella1[[#This Row],[TOT. MINUTI]]-Tabella1[[#This Row],[FERMO MACCHINA]]</f>
        <v>180</v>
      </c>
      <c r="Z2433" s="6">
        <f>ROUNDDOWN(Tabella1[[#This Row],[DIFFERENZA EFFETTIVA - SCARTI]]/Tabella1[[#This Row],[TEMPO EFFETTIVO]]*60,0)</f>
        <v>433</v>
      </c>
    </row>
    <row r="2434" spans="1:26" x14ac:dyDescent="0.25">
      <c r="A2434" s="1">
        <v>44918</v>
      </c>
      <c r="B2434">
        <v>36</v>
      </c>
      <c r="C2434" s="6" t="str">
        <f>VLOOKUP(Tabella1[[#This Row],[COD. OPERATORE]],Tabella3[],2,FALSE)</f>
        <v>ORIETTA</v>
      </c>
      <c r="D2434" t="s">
        <v>74</v>
      </c>
      <c r="E2434" t="s">
        <v>212</v>
      </c>
      <c r="F2434" t="s">
        <v>64</v>
      </c>
      <c r="G2434" s="6" t="str">
        <f>VLOOKUP(Tabella1[[#This Row],[COD. MACCHINA]],Tabella35[],2,FALSE)</f>
        <v>MANUALE</v>
      </c>
      <c r="H2434">
        <v>3550</v>
      </c>
      <c r="I2434">
        <v>4070</v>
      </c>
      <c r="J2434" s="6">
        <f>Tabella1[[#This Row],[ASS. FINALI]]-Tabella1[[#This Row],[ASS.INIZIALI]]</f>
        <v>520</v>
      </c>
      <c r="M2434" s="6">
        <f>ROUNDDOWN(IF(Tabella1[[#This Row],[DOPPIO OPERATORE '[SI/NO']]]="SI",Tabella1[[#This Row],[DIFFERENZA]]/2,Tabella1[[#This Row],[DIFFERENZA]]),0)</f>
        <v>520</v>
      </c>
      <c r="O2434" s="6">
        <f>Tabella1[[#This Row],[DIFFERENZA EFFETTIVA SE DOPPIO OPERATORE]]-Tabella1[[#This Row],[SCARTI]]</f>
        <v>520</v>
      </c>
      <c r="P2434" s="4">
        <v>0.5625</v>
      </c>
      <c r="Q2434" s="4">
        <v>0.65625</v>
      </c>
      <c r="R2434" s="5">
        <f>Tabella1[[#This Row],[ORA FINE MATTINA]]-Tabella1[[#This Row],[ORA INIZIO MATTINA]]</f>
        <v>9.375E-2</v>
      </c>
      <c r="S2434" s="4"/>
      <c r="T2434" s="4"/>
      <c r="U2434" s="5">
        <f>Tabella1[[#This Row],[ORA FINE POMERIGGIO]]-Tabella1[[#This Row],[ORA INIZIO POMERIGGIO]]</f>
        <v>0</v>
      </c>
      <c r="V2434" s="5">
        <f>Tabella1[[#This Row],[TOT. TEMPO POMERIGGIO]]+Tabella1[[#This Row],[TOT. TEMPO MATTINA]]</f>
        <v>9.375E-2</v>
      </c>
      <c r="W2434" s="7">
        <f>((HOUR(Tabella1[[#This Row],[TOT. ORE]])*60)+MINUTE(Tabella1[[#This Row],[TOT. ORE]]))</f>
        <v>135</v>
      </c>
      <c r="Y2434" s="6">
        <f>Tabella1[[#This Row],[TOT. MINUTI]]-Tabella1[[#This Row],[FERMO MACCHINA]]</f>
        <v>135</v>
      </c>
      <c r="Z2434" s="6">
        <f>ROUNDDOWN(Tabella1[[#This Row],[DIFFERENZA EFFETTIVA - SCARTI]]/Tabella1[[#This Row],[TEMPO EFFETTIVO]]*60,0)</f>
        <v>231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5" sqref="E5"/>
    </sheetView>
  </sheetViews>
  <sheetFormatPr defaultRowHeight="15" x14ac:dyDescent="0.25"/>
  <cols>
    <col min="1" max="1" width="18.5703125" customWidth="1"/>
    <col min="2" max="2" width="13.7109375" customWidth="1"/>
  </cols>
  <sheetData>
    <row r="1" spans="1:2" x14ac:dyDescent="0.25">
      <c r="A1" t="s">
        <v>13</v>
      </c>
      <c r="B1" t="s">
        <v>1</v>
      </c>
    </row>
    <row r="2" spans="1:2" x14ac:dyDescent="0.25">
      <c r="A2">
        <v>1</v>
      </c>
      <c r="B2" t="s">
        <v>29</v>
      </c>
    </row>
    <row r="3" spans="1:2" x14ac:dyDescent="0.25">
      <c r="A3">
        <v>2</v>
      </c>
      <c r="B3" t="s">
        <v>28</v>
      </c>
    </row>
    <row r="4" spans="1:2" x14ac:dyDescent="0.25">
      <c r="A4">
        <v>11</v>
      </c>
      <c r="B4" t="s">
        <v>15</v>
      </c>
    </row>
    <row r="5" spans="1:2" x14ac:dyDescent="0.25">
      <c r="A5">
        <v>31</v>
      </c>
      <c r="B5" t="s">
        <v>30</v>
      </c>
    </row>
    <row r="6" spans="1:2" x14ac:dyDescent="0.25">
      <c r="A6">
        <v>32</v>
      </c>
      <c r="B6" t="s">
        <v>31</v>
      </c>
    </row>
    <row r="7" spans="1:2" x14ac:dyDescent="0.25">
      <c r="A7">
        <v>33</v>
      </c>
      <c r="B7" t="s">
        <v>32</v>
      </c>
    </row>
    <row r="8" spans="1:2" x14ac:dyDescent="0.25">
      <c r="A8">
        <v>35</v>
      </c>
      <c r="B8" t="s">
        <v>33</v>
      </c>
    </row>
    <row r="9" spans="1:2" x14ac:dyDescent="0.25">
      <c r="A9">
        <v>36</v>
      </c>
      <c r="B9" t="s">
        <v>627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14" sqref="F14"/>
    </sheetView>
  </sheetViews>
  <sheetFormatPr defaultRowHeight="15" x14ac:dyDescent="0.25"/>
  <cols>
    <col min="1" max="1" width="18.5703125" customWidth="1"/>
    <col min="2" max="2" width="25.28515625" bestFit="1" customWidth="1"/>
  </cols>
  <sheetData>
    <row r="1" spans="1:2" x14ac:dyDescent="0.25">
      <c r="A1" t="s">
        <v>14</v>
      </c>
      <c r="B1" t="s">
        <v>4</v>
      </c>
    </row>
    <row r="2" spans="1:2" x14ac:dyDescent="0.25">
      <c r="A2">
        <v>1</v>
      </c>
      <c r="B2" t="s">
        <v>34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36</v>
      </c>
    </row>
    <row r="5" spans="1:2" x14ac:dyDescent="0.25">
      <c r="A5">
        <v>4</v>
      </c>
      <c r="B5" t="s">
        <v>37</v>
      </c>
    </row>
    <row r="6" spans="1:2" x14ac:dyDescent="0.25">
      <c r="A6">
        <v>5</v>
      </c>
      <c r="B6" t="s">
        <v>38</v>
      </c>
    </row>
    <row r="7" spans="1:2" x14ac:dyDescent="0.25">
      <c r="A7">
        <v>6</v>
      </c>
      <c r="B7" t="s">
        <v>39</v>
      </c>
    </row>
    <row r="8" spans="1:2" x14ac:dyDescent="0.25">
      <c r="A8">
        <v>7</v>
      </c>
      <c r="B8" t="s">
        <v>40</v>
      </c>
    </row>
    <row r="9" spans="1:2" x14ac:dyDescent="0.25">
      <c r="A9">
        <v>8</v>
      </c>
      <c r="B9" t="s">
        <v>18</v>
      </c>
    </row>
    <row r="10" spans="1:2" x14ac:dyDescent="0.25">
      <c r="A10">
        <v>9</v>
      </c>
      <c r="B10" t="s">
        <v>41</v>
      </c>
    </row>
    <row r="11" spans="1:2" x14ac:dyDescent="0.25">
      <c r="A11">
        <v>10</v>
      </c>
      <c r="B11" t="s">
        <v>42</v>
      </c>
    </row>
    <row r="12" spans="1:2" x14ac:dyDescent="0.25">
      <c r="A12">
        <v>11</v>
      </c>
      <c r="B12" t="s">
        <v>43</v>
      </c>
    </row>
    <row r="13" spans="1:2" x14ac:dyDescent="0.25">
      <c r="A13">
        <v>12</v>
      </c>
      <c r="B13" t="s">
        <v>44</v>
      </c>
    </row>
    <row r="14" spans="1:2" x14ac:dyDescent="0.25">
      <c r="A14">
        <v>13</v>
      </c>
      <c r="B14" t="s">
        <v>45</v>
      </c>
    </row>
    <row r="15" spans="1:2" x14ac:dyDescent="0.25">
      <c r="A15">
        <v>14</v>
      </c>
      <c r="B15" t="s">
        <v>46</v>
      </c>
    </row>
    <row r="16" spans="1:2" x14ac:dyDescent="0.25">
      <c r="A16">
        <v>15</v>
      </c>
      <c r="B16" t="s">
        <v>47</v>
      </c>
    </row>
    <row r="17" spans="1:2" x14ac:dyDescent="0.25">
      <c r="A17">
        <v>16</v>
      </c>
      <c r="B17" t="s">
        <v>48</v>
      </c>
    </row>
    <row r="18" spans="1:2" x14ac:dyDescent="0.25">
      <c r="A18">
        <v>17</v>
      </c>
      <c r="B18" t="s">
        <v>49</v>
      </c>
    </row>
    <row r="19" spans="1:2" x14ac:dyDescent="0.25">
      <c r="A19">
        <v>18</v>
      </c>
      <c r="B19" t="s">
        <v>50</v>
      </c>
    </row>
    <row r="20" spans="1:2" x14ac:dyDescent="0.25">
      <c r="A20">
        <v>19</v>
      </c>
      <c r="B20" t="s">
        <v>51</v>
      </c>
    </row>
    <row r="21" spans="1:2" x14ac:dyDescent="0.25">
      <c r="A21">
        <v>20</v>
      </c>
      <c r="B21" t="s">
        <v>52</v>
      </c>
    </row>
    <row r="22" spans="1:2" x14ac:dyDescent="0.25">
      <c r="A22">
        <v>21</v>
      </c>
      <c r="B22" t="s">
        <v>46</v>
      </c>
    </row>
    <row r="23" spans="1:2" x14ac:dyDescent="0.25">
      <c r="A23">
        <v>22</v>
      </c>
      <c r="B23" t="s">
        <v>53</v>
      </c>
    </row>
    <row r="24" spans="1:2" x14ac:dyDescent="0.25">
      <c r="A24" t="s">
        <v>64</v>
      </c>
      <c r="B24" t="s">
        <v>163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LEGENDA OPERATORI</vt:lpstr>
      <vt:lpstr>LEGENDA MACCHINE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Zanin - STAMPOPLAST</dc:creator>
  <cp:lastModifiedBy>Pietro Sforzin - STAMPOPLAST</cp:lastModifiedBy>
  <dcterms:created xsi:type="dcterms:W3CDTF">2022-11-18T08:22:52Z</dcterms:created>
  <dcterms:modified xsi:type="dcterms:W3CDTF">2025-01-22T09:21:30Z</dcterms:modified>
</cp:coreProperties>
</file>