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 Project\Lab Works\Experiments\Magnetic Thermal Annealing\"/>
    </mc:Choice>
  </mc:AlternateContent>
  <xr:revisionPtr revIDLastSave="0" documentId="13_ncr:1_{766D0D1E-D420-4434-BBA1-3C2B5BCB56E2}" xr6:coauthVersionLast="47" xr6:coauthVersionMax="47" xr10:uidLastSave="{00000000-0000-0000-0000-000000000000}"/>
  <bookViews>
    <workbookView xWindow="-108" yWindow="372" windowWidth="23256" windowHeight="12696" activeTab="4" xr2:uid="{7B7E832B-D89F-4C20-B811-2668D2C4915B}"/>
  </bookViews>
  <sheets>
    <sheet name="13 OCT 2021" sheetId="1" r:id="rId1"/>
    <sheet name="14 OCT 2021" sheetId="2" r:id="rId2"/>
    <sheet name="27 OCT 2021" sheetId="3" r:id="rId3"/>
    <sheet name="19 NOV 2021" sheetId="4" r:id="rId4"/>
    <sheet name="07 JAN 202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5" l="1"/>
  <c r="F12" i="5"/>
  <c r="E11" i="5"/>
  <c r="F11" i="5" s="1"/>
  <c r="E10" i="5"/>
  <c r="F10" i="5"/>
  <c r="E9" i="5"/>
  <c r="F9" i="5"/>
  <c r="F3" i="5"/>
  <c r="F7" i="5"/>
  <c r="E3" i="5"/>
  <c r="E4" i="5"/>
  <c r="F4" i="5" s="1"/>
  <c r="E5" i="5"/>
  <c r="F5" i="5" s="1"/>
  <c r="E6" i="5"/>
  <c r="F6" i="5" s="1"/>
  <c r="E7" i="5"/>
  <c r="E8" i="5"/>
  <c r="F8" i="5" s="1"/>
  <c r="F2" i="5"/>
  <c r="M11" i="5"/>
  <c r="L9" i="5"/>
  <c r="M9" i="5" s="1"/>
  <c r="L10" i="5"/>
  <c r="M10" i="5" s="1"/>
  <c r="L11" i="5"/>
  <c r="L12" i="5"/>
  <c r="M12" i="5" s="1"/>
  <c r="L13" i="5"/>
  <c r="M13" i="5" s="1"/>
  <c r="M3" i="5"/>
  <c r="L3" i="5"/>
  <c r="L4" i="5"/>
  <c r="M4" i="5" s="1"/>
  <c r="L5" i="5"/>
  <c r="M5" i="5" s="1"/>
  <c r="L6" i="5"/>
  <c r="M6" i="5" s="1"/>
  <c r="L7" i="5"/>
  <c r="M7" i="5" s="1"/>
  <c r="L8" i="5"/>
  <c r="M8" i="5" s="1"/>
  <c r="M2" i="5"/>
  <c r="L2" i="5"/>
  <c r="E2" i="5"/>
  <c r="I3" i="3"/>
  <c r="H3" i="3"/>
  <c r="J3" i="3" s="1"/>
  <c r="H4" i="3"/>
  <c r="J4" i="3" s="1"/>
  <c r="H5" i="3"/>
  <c r="J5" i="3" s="1"/>
  <c r="H6" i="3"/>
  <c r="J6" i="3" s="1"/>
  <c r="H7" i="3"/>
  <c r="J7" i="3" s="1"/>
  <c r="H8" i="3"/>
  <c r="J8" i="3" s="1"/>
  <c r="G3" i="3"/>
  <c r="G4" i="3"/>
  <c r="I4" i="3" s="1"/>
  <c r="G5" i="3"/>
  <c r="I5" i="3" s="1"/>
  <c r="G6" i="3"/>
  <c r="I6" i="3" s="1"/>
  <c r="G7" i="3"/>
  <c r="I7" i="3" s="1"/>
  <c r="G8" i="3"/>
  <c r="I8" i="3" s="1"/>
  <c r="J2" i="3"/>
  <c r="I2" i="3"/>
  <c r="T4" i="3"/>
  <c r="S4" i="3"/>
  <c r="S10" i="3"/>
  <c r="R4" i="3"/>
  <c r="R5" i="3"/>
  <c r="T5" i="3" s="1"/>
  <c r="R6" i="3"/>
  <c r="T6" i="3" s="1"/>
  <c r="R7" i="3"/>
  <c r="T7" i="3" s="1"/>
  <c r="R8" i="3"/>
  <c r="T8" i="3" s="1"/>
  <c r="R9" i="3"/>
  <c r="T9" i="3" s="1"/>
  <c r="R10" i="3"/>
  <c r="T10" i="3" s="1"/>
  <c r="R11" i="3"/>
  <c r="T11" i="3" s="1"/>
  <c r="Q4" i="3"/>
  <c r="Q5" i="3"/>
  <c r="S5" i="3" s="1"/>
  <c r="Q6" i="3"/>
  <c r="S6" i="3" s="1"/>
  <c r="Q7" i="3"/>
  <c r="S7" i="3" s="1"/>
  <c r="Q8" i="3"/>
  <c r="S8" i="3" s="1"/>
  <c r="Q9" i="3"/>
  <c r="S9" i="3" s="1"/>
  <c r="Q10" i="3"/>
  <c r="Q11" i="3"/>
  <c r="S11" i="3" s="1"/>
  <c r="T3" i="3"/>
  <c r="T2" i="3"/>
  <c r="R3" i="3"/>
  <c r="S3" i="3"/>
  <c r="Q3" i="3"/>
  <c r="S2" i="3"/>
  <c r="R2" i="3"/>
  <c r="Q2" i="3"/>
  <c r="H2" i="3"/>
  <c r="G2" i="3"/>
  <c r="F10" i="2"/>
  <c r="G10" i="2" s="1"/>
  <c r="F9" i="2"/>
  <c r="G9" i="2" s="1"/>
  <c r="O9" i="2"/>
  <c r="P9" i="2" s="1"/>
  <c r="O10" i="2"/>
  <c r="P10" i="2" s="1"/>
  <c r="O11" i="2"/>
  <c r="P11" i="2" s="1"/>
  <c r="O12" i="2"/>
  <c r="P12" i="2" s="1"/>
  <c r="O13" i="2"/>
  <c r="P13" i="2" s="1"/>
  <c r="O14" i="2"/>
  <c r="P14" i="2" s="1"/>
  <c r="G2" i="2"/>
  <c r="P3" i="2"/>
  <c r="O3" i="2"/>
  <c r="O4" i="2"/>
  <c r="P4" i="2" s="1"/>
  <c r="O5" i="2"/>
  <c r="P5" i="2" s="1"/>
  <c r="O6" i="2"/>
  <c r="P6" i="2" s="1"/>
  <c r="O7" i="2"/>
  <c r="P7" i="2" s="1"/>
  <c r="O8" i="2"/>
  <c r="P8" i="2" s="1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P2" i="2"/>
  <c r="O2" i="2"/>
  <c r="F2" i="2"/>
  <c r="P4" i="1"/>
  <c r="Q4" i="1" s="1"/>
  <c r="R4" i="1" s="1"/>
  <c r="P5" i="1"/>
  <c r="Q5" i="1" s="1"/>
  <c r="R5" i="1" s="1"/>
  <c r="P6" i="1"/>
  <c r="Q6" i="1" s="1"/>
  <c r="R6" i="1" s="1"/>
  <c r="P7" i="1"/>
  <c r="Q7" i="1" s="1"/>
  <c r="R7" i="1" s="1"/>
  <c r="Q2" i="1"/>
  <c r="P3" i="1"/>
  <c r="Q3" i="1" s="1"/>
  <c r="F3" i="1"/>
  <c r="G3" i="1" s="1"/>
  <c r="H3" i="1" s="1"/>
  <c r="F4" i="1"/>
  <c r="G4" i="1" s="1"/>
  <c r="H4" i="1" s="1"/>
  <c r="F5" i="1"/>
  <c r="G5" i="1" s="1"/>
  <c r="H5" i="1" s="1"/>
  <c r="F6" i="1"/>
  <c r="G6" i="1" s="1"/>
  <c r="H6" i="1" s="1"/>
  <c r="F7" i="1"/>
  <c r="G7" i="1" s="1"/>
  <c r="H7" i="1" s="1"/>
  <c r="P2" i="1"/>
  <c r="F2" i="1"/>
  <c r="G2" i="1" l="1"/>
  <c r="H2" i="1" s="1"/>
  <c r="R3" i="1"/>
  <c r="R2" i="1"/>
</calcChain>
</file>

<file path=xl/sharedStrings.xml><?xml version="1.0" encoding="utf-8"?>
<sst xmlns="http://schemas.openxmlformats.org/spreadsheetml/2006/main" count="145" uniqueCount="86">
  <si>
    <t>EXP 1</t>
  </si>
  <si>
    <t>RUN1</t>
  </si>
  <si>
    <t>CCPS Threshold: 110</t>
  </si>
  <si>
    <t>Chiller Temp: 1</t>
  </si>
  <si>
    <t>H</t>
  </si>
  <si>
    <t>Min</t>
  </si>
  <si>
    <t>Sec</t>
  </si>
  <si>
    <t>Time</t>
  </si>
  <si>
    <t>Delta Time</t>
  </si>
  <si>
    <t>Lf. Pole Temp</t>
  </si>
  <si>
    <t>Rt. Pole Temp</t>
  </si>
  <si>
    <t>CCPS:</t>
  </si>
  <si>
    <t>POLES:</t>
  </si>
  <si>
    <t>No Heater is connected</t>
  </si>
  <si>
    <t>Aim is to run the EM</t>
  </si>
  <si>
    <t>for 1Hr</t>
  </si>
  <si>
    <t>DT in min</t>
  </si>
  <si>
    <t>PWM: 68 for 400mT</t>
  </si>
  <si>
    <t>H (mT)</t>
  </si>
  <si>
    <t>Temp.(deg C)</t>
  </si>
  <si>
    <t>Timing was done in the</t>
  </si>
  <si>
    <t>black TAKSUN TS-613A-2</t>
  </si>
  <si>
    <t>timer</t>
  </si>
  <si>
    <t>Room Temp: 21</t>
  </si>
  <si>
    <t>EM Stoped</t>
  </si>
  <si>
    <t>RUN 1</t>
  </si>
  <si>
    <t xml:space="preserve"> MTA setup is </t>
  </si>
  <si>
    <t>connected</t>
  </si>
  <si>
    <t>with the MTA setup</t>
  </si>
  <si>
    <t>Timing was done with</t>
  </si>
  <si>
    <t xml:space="preserve">TAKSUN TS-613A-2 </t>
  </si>
  <si>
    <t>timmer</t>
  </si>
  <si>
    <t>Delta Time (in min)</t>
  </si>
  <si>
    <t>Temp.</t>
  </si>
  <si>
    <t>Pole:</t>
  </si>
  <si>
    <t>Delta Time(in min)</t>
  </si>
  <si>
    <t>Lf. Polw Temp</t>
  </si>
  <si>
    <t>Room Temp.:  20.7</t>
  </si>
  <si>
    <t>Heater Started at</t>
  </si>
  <si>
    <t>PWM: 68% for 400 mT</t>
  </si>
  <si>
    <t>CCPS</t>
  </si>
  <si>
    <t>HH</t>
  </si>
  <si>
    <t>MM</t>
  </si>
  <si>
    <t>SS</t>
  </si>
  <si>
    <t>Time(Sec)</t>
  </si>
  <si>
    <t>Time(Min)</t>
  </si>
  <si>
    <t>del T (sec)</t>
  </si>
  <si>
    <t>del T (min)</t>
  </si>
  <si>
    <t>Pole</t>
  </si>
  <si>
    <t>Aim:</t>
  </si>
  <si>
    <t>Heater Started at 12:15:00</t>
  </si>
  <si>
    <t>lf. Temp.</t>
  </si>
  <si>
    <t>Rt.Temp</t>
  </si>
  <si>
    <t>Perform MTA, with sample</t>
  </si>
  <si>
    <t>from mohanlal at 400 deg C</t>
  </si>
  <si>
    <t>for 1 hr</t>
  </si>
  <si>
    <t>Room. Temp: 18.4 deg C</t>
  </si>
  <si>
    <t>CCPS Threshold: 70 deg C</t>
  </si>
  <si>
    <t>PWM: 68% for 400mT</t>
  </si>
  <si>
    <t>checked with lab gauss probe</t>
  </si>
  <si>
    <t>CCPS Started at:</t>
  </si>
  <si>
    <t>CCPS Stoped at:</t>
  </si>
  <si>
    <t>CCPS Temp</t>
  </si>
  <si>
    <t>Heater at 400 deg C</t>
  </si>
  <si>
    <t>Magnetic Field: 400mT</t>
  </si>
  <si>
    <t>Heater at 425 deg C</t>
  </si>
  <si>
    <t>Time (in m)</t>
  </si>
  <si>
    <t>del Time (in m)</t>
  </si>
  <si>
    <t>Temperature</t>
  </si>
  <si>
    <t>Poles</t>
  </si>
  <si>
    <t>Lf. Pole Temp.</t>
  </si>
  <si>
    <t>Rt. Pole Temp.</t>
  </si>
  <si>
    <t>Initial CCPS temp:</t>
  </si>
  <si>
    <t>Time: atleast 1Hr</t>
  </si>
  <si>
    <r>
      <rPr>
        <b/>
        <sz val="11"/>
        <color theme="1"/>
        <rFont val="Calibri"/>
        <family val="2"/>
        <scheme val="minor"/>
      </rPr>
      <t>Aim</t>
    </r>
    <r>
      <rPr>
        <sz val="11"/>
        <color theme="1"/>
        <rFont val="Calibri"/>
        <family val="2"/>
        <scheme val="minor"/>
      </rPr>
      <t xml:space="preserve"> is to run the EM</t>
    </r>
  </si>
  <si>
    <t xml:space="preserve">until the CCPS reaches the </t>
  </si>
  <si>
    <t>threshold and measure the time</t>
  </si>
  <si>
    <t>taken to reach there</t>
  </si>
  <si>
    <t>Room Temp.:  20.5</t>
  </si>
  <si>
    <t>CCPS Threshold: 70</t>
  </si>
  <si>
    <t>Temperature: 425 deg C</t>
  </si>
  <si>
    <t>Sample:CoFeB 20nm</t>
  </si>
  <si>
    <t>Pole Gap: 3.7 cm</t>
  </si>
  <si>
    <t>3:39PM</t>
  </si>
  <si>
    <t>PWM: 69% for 400 mT</t>
  </si>
  <si>
    <t>15 deg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</si>
</sst>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8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'14 OCT 2021'!$H$1</c:f>
              <c:strCache>
                <c:ptCount val="1"/>
                <c:pt idx="0">
                  <c:v>Temp.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 OCT 2021'!$G$2:$G$21</c:f>
              <c:numCache>
                <c:formatCode>General</c:formatCode>
                <c:ptCount val="20"/>
                <c:pt idx="0">
                  <c:v>0</c:v>
                </c:pt>
                <c:pt idx="1">
                  <c:v>5.3833333333333337</c:v>
                </c:pt>
                <c:pt idx="2">
                  <c:v>10.35</c:v>
                </c:pt>
                <c:pt idx="3">
                  <c:v>16.033333333333335</c:v>
                </c:pt>
                <c:pt idx="4">
                  <c:v>20.7</c:v>
                </c:pt>
                <c:pt idx="5">
                  <c:v>29.366666666666667</c:v>
                </c:pt>
                <c:pt idx="6">
                  <c:v>40.133333333333333</c:v>
                </c:pt>
                <c:pt idx="7">
                  <c:v>57.033333333333331</c:v>
                </c:pt>
                <c:pt idx="8">
                  <c:v>59.033333333333331</c:v>
                </c:pt>
              </c:numCache>
            </c:numRef>
          </c:xVal>
          <c:yVal>
            <c:numRef>
              <c:f>'14 OCT 2021'!$H$2:$H$21</c:f>
              <c:numCache>
                <c:formatCode>General</c:formatCode>
                <c:ptCount val="20"/>
                <c:pt idx="0">
                  <c:v>16</c:v>
                </c:pt>
                <c:pt idx="1">
                  <c:v>23</c:v>
                </c:pt>
                <c:pt idx="2">
                  <c:v>30</c:v>
                </c:pt>
                <c:pt idx="3">
                  <c:v>37</c:v>
                </c:pt>
                <c:pt idx="4">
                  <c:v>42</c:v>
                </c:pt>
                <c:pt idx="5">
                  <c:v>50</c:v>
                </c:pt>
                <c:pt idx="6">
                  <c:v>57</c:v>
                </c:pt>
                <c:pt idx="7">
                  <c:v>65</c:v>
                </c:pt>
                <c:pt idx="8">
                  <c:v>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3D-41D9-8843-CBA804CF2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50328"/>
        <c:axId val="523152568"/>
      </c:scatterChart>
      <c:valAx>
        <c:axId val="523150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52568"/>
        <c:crosses val="autoZero"/>
        <c:crossBetween val="midCat"/>
      </c:valAx>
      <c:valAx>
        <c:axId val="52315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50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'27 OCT 2021'!$K$1</c:f>
              <c:strCache>
                <c:ptCount val="1"/>
                <c:pt idx="0">
                  <c:v>Temp.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'27 OCT 2021'!$J$2:$J$13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20</c:v>
                </c:pt>
                <c:pt idx="4">
                  <c:v>32</c:v>
                </c:pt>
                <c:pt idx="5">
                  <c:v>49</c:v>
                </c:pt>
                <c:pt idx="6">
                  <c:v>60</c:v>
                </c:pt>
              </c:numCache>
            </c:numRef>
          </c:xVal>
          <c:yVal>
            <c:numRef>
              <c:f>'27 OCT 2021'!$K$2:$K$13</c:f>
              <c:numCache>
                <c:formatCode>General</c:formatCode>
                <c:ptCount val="12"/>
                <c:pt idx="0">
                  <c:v>14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BA-40D5-9EF1-B15349F68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916280"/>
        <c:axId val="591922680"/>
      </c:scatterChart>
      <c:valAx>
        <c:axId val="591916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22680"/>
        <c:crosses val="autoZero"/>
        <c:crossBetween val="midCat"/>
      </c:valAx>
      <c:valAx>
        <c:axId val="59192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16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'27 OCT 2021'!$U$1</c:f>
              <c:strCache>
                <c:ptCount val="1"/>
                <c:pt idx="0">
                  <c:v>lf. Temp.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'27 OCT 2021'!$T$2:$T$11</c:f>
              <c:numCache>
                <c:formatCode>General</c:formatCode>
                <c:ptCount val="10"/>
                <c:pt idx="0">
                  <c:v>0</c:v>
                </c:pt>
                <c:pt idx="1">
                  <c:v>11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34</c:v>
                </c:pt>
                <c:pt idx="6">
                  <c:v>41</c:v>
                </c:pt>
                <c:pt idx="7">
                  <c:v>53</c:v>
                </c:pt>
                <c:pt idx="8">
                  <c:v>70</c:v>
                </c:pt>
                <c:pt idx="9">
                  <c:v>82</c:v>
                </c:pt>
              </c:numCache>
            </c:numRef>
          </c:xVal>
          <c:yVal>
            <c:numRef>
              <c:f>'27 OCT 2021'!$U$2:$U$11</c:f>
              <c:numCache>
                <c:formatCode>General</c:formatCode>
                <c:ptCount val="10"/>
                <c:pt idx="0">
                  <c:v>14</c:v>
                </c:pt>
                <c:pt idx="1">
                  <c:v>40</c:v>
                </c:pt>
                <c:pt idx="2">
                  <c:v>50</c:v>
                </c:pt>
                <c:pt idx="3">
                  <c:v>50</c:v>
                </c:pt>
                <c:pt idx="4">
                  <c:v>48</c:v>
                </c:pt>
                <c:pt idx="5">
                  <c:v>48</c:v>
                </c:pt>
                <c:pt idx="6">
                  <c:v>49</c:v>
                </c:pt>
                <c:pt idx="7">
                  <c:v>48</c:v>
                </c:pt>
                <c:pt idx="8">
                  <c:v>50</c:v>
                </c:pt>
                <c:pt idx="9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8-44B6-ACC1-AA1DBEC7BF28}"/>
            </c:ext>
          </c:extLst>
        </c:ser>
        <c:ser>
          <c:idx val="1"/>
          <c:order val="1"/>
          <c:tx>
            <c:strRef>
              <c:f>'27 OCT 2021'!$V$1</c:f>
              <c:strCache>
                <c:ptCount val="1"/>
                <c:pt idx="0">
                  <c:v>Rt.Temp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'27 OCT 2021'!$T$2:$T$11</c:f>
              <c:numCache>
                <c:formatCode>General</c:formatCode>
                <c:ptCount val="10"/>
                <c:pt idx="0">
                  <c:v>0</c:v>
                </c:pt>
                <c:pt idx="1">
                  <c:v>11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34</c:v>
                </c:pt>
                <c:pt idx="6">
                  <c:v>41</c:v>
                </c:pt>
                <c:pt idx="7">
                  <c:v>53</c:v>
                </c:pt>
                <c:pt idx="8">
                  <c:v>70</c:v>
                </c:pt>
                <c:pt idx="9">
                  <c:v>82</c:v>
                </c:pt>
              </c:numCache>
            </c:numRef>
          </c:xVal>
          <c:yVal>
            <c:numRef>
              <c:f>'27 OCT 2021'!$V$2:$V$11</c:f>
              <c:numCache>
                <c:formatCode>General</c:formatCode>
                <c:ptCount val="10"/>
                <c:pt idx="0">
                  <c:v>13</c:v>
                </c:pt>
                <c:pt idx="1">
                  <c:v>21</c:v>
                </c:pt>
                <c:pt idx="2">
                  <c:v>33</c:v>
                </c:pt>
                <c:pt idx="3">
                  <c:v>32</c:v>
                </c:pt>
                <c:pt idx="4">
                  <c:v>30</c:v>
                </c:pt>
                <c:pt idx="5">
                  <c:v>32</c:v>
                </c:pt>
                <c:pt idx="6">
                  <c:v>31</c:v>
                </c:pt>
                <c:pt idx="7">
                  <c:v>35</c:v>
                </c:pt>
                <c:pt idx="8">
                  <c:v>35</c:v>
                </c:pt>
                <c:pt idx="9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B8-44B6-ACC1-AA1DBEC7B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245296"/>
        <c:axId val="489243696"/>
      </c:scatterChart>
      <c:valAx>
        <c:axId val="48924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43696"/>
        <c:crosses val="autoZero"/>
        <c:crossBetween val="midCat"/>
      </c:valAx>
      <c:valAx>
        <c:axId val="48924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4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'07 JAN 2022'!$G$1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'07 JAN 2022'!$F$2:$F$28</c:f>
              <c:numCache>
                <c:formatCode>General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16</c:v>
                </c:pt>
                <c:pt idx="6">
                  <c:v>34</c:v>
                </c:pt>
                <c:pt idx="7">
                  <c:v>40</c:v>
                </c:pt>
                <c:pt idx="8">
                  <c:v>49</c:v>
                </c:pt>
                <c:pt idx="9">
                  <c:v>54</c:v>
                </c:pt>
                <c:pt idx="10">
                  <c:v>58</c:v>
                </c:pt>
              </c:numCache>
            </c:numRef>
          </c:xVal>
          <c:yVal>
            <c:numRef>
              <c:f>'07 JAN 2022'!$G$2:$G$28</c:f>
              <c:numCache>
                <c:formatCode>General</c:formatCode>
                <c:ptCount val="27"/>
                <c:pt idx="0">
                  <c:v>15</c:v>
                </c:pt>
                <c:pt idx="1">
                  <c:v>18</c:v>
                </c:pt>
                <c:pt idx="2">
                  <c:v>23</c:v>
                </c:pt>
                <c:pt idx="3">
                  <c:v>25</c:v>
                </c:pt>
                <c:pt idx="4">
                  <c:v>30</c:v>
                </c:pt>
                <c:pt idx="5">
                  <c:v>37</c:v>
                </c:pt>
                <c:pt idx="6">
                  <c:v>55</c:v>
                </c:pt>
                <c:pt idx="7">
                  <c:v>59</c:v>
                </c:pt>
                <c:pt idx="8">
                  <c:v>64</c:v>
                </c:pt>
                <c:pt idx="9">
                  <c:v>66</c:v>
                </c:pt>
                <c:pt idx="10">
                  <c:v>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4F-4E5A-8864-B33E42F7D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970000"/>
        <c:axId val="562970960"/>
      </c:scatterChart>
      <c:valAx>
        <c:axId val="56297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70960"/>
        <c:crosses val="autoZero"/>
        <c:crossBetween val="midCat"/>
      </c:valAx>
      <c:valAx>
        <c:axId val="56297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7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480060</xdr:colOff>
      <xdr:row>15</xdr:row>
      <xdr:rowOff>15240</xdr:rowOff>
    </xdr:from>
    <xdr:to>
      <xdr:col>12</xdr:col>
      <xdr:colOff>274320</xdr:colOff>
      <xdr:row>30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0963CA-5B16-4DD9-A13B-15F41D826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</xdr:colOff>
      <xdr:row>10</xdr:row>
      <xdr:rowOff>175260</xdr:rowOff>
    </xdr:from>
    <xdr:to>
      <xdr:col>9</xdr:col>
      <xdr:colOff>441960</xdr:colOff>
      <xdr:row>25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C9053C-F43A-4A47-A7F6-1792C1308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160020</xdr:colOff>
      <xdr:row>12</xdr:row>
      <xdr:rowOff>121920</xdr:rowOff>
    </xdr:from>
    <xdr:to>
      <xdr:col>20</xdr:col>
      <xdr:colOff>464820</xdr:colOff>
      <xdr:row>27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19CFB0-3CD1-49E0-A9C6-B31971DC3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167640</xdr:colOff>
      <xdr:row>13</xdr:row>
      <xdr:rowOff>129540</xdr:rowOff>
    </xdr:from>
    <xdr:to>
      <xdr:col>7</xdr:col>
      <xdr:colOff>548640</xdr:colOff>
      <xdr:row>28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26265E-B5F3-4164-BDE6-EA5DB463D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496F-8B90-4B4C-8E96-89C0AA4D55E3}">
  <dimension ref="A1:T22"/>
  <sheetViews>
    <sheetView workbookViewId="0">
      <selection activeCell="E22" sqref="E22"/>
    </sheetView>
  </sheetViews>
  <sheetFormatPr defaultRowHeight="14.4" x14ac:dyDescent="0.3"/>
  <cols>
    <col min="1" max="1" width="21.44140625" bestFit="1" customWidth="1"/>
    <col min="2" max="2" width="5.6640625" bestFit="1" customWidth="1"/>
    <col min="7" max="7" width="9.77734375" bestFit="1" customWidth="1"/>
    <col min="8" max="8" width="9.77734375" customWidth="1"/>
    <col min="9" max="9" width="11.6640625" bestFit="1" customWidth="1"/>
    <col min="17" max="17" width="9.77734375" bestFit="1" customWidth="1"/>
    <col min="18" max="18" width="9.77734375" customWidth="1"/>
    <col min="19" max="19" width="12.109375" bestFit="1" customWidth="1"/>
    <col min="20" max="20" width="12.33203125" bestFit="1" customWidth="1"/>
  </cols>
  <sheetData>
    <row r="1" spans="1:20" x14ac:dyDescent="0.3">
      <c r="A1" t="s">
        <v>0</v>
      </c>
      <c r="B1" t="s">
        <v>11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16</v>
      </c>
      <c r="I1" t="s">
        <v>19</v>
      </c>
      <c r="J1" t="s">
        <v>18</v>
      </c>
      <c r="L1" t="s">
        <v>12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16</v>
      </c>
      <c r="S1" t="s">
        <v>9</v>
      </c>
      <c r="T1" t="s">
        <v>10</v>
      </c>
    </row>
    <row r="2" spans="1:20" x14ac:dyDescent="0.3">
      <c r="A2" t="s">
        <v>1</v>
      </c>
      <c r="C2">
        <v>6</v>
      </c>
      <c r="D2">
        <v>35</v>
      </c>
      <c r="E2">
        <v>8</v>
      </c>
      <c r="F2">
        <f>$C2*3600+$D2*60+$E2</f>
        <v>23708</v>
      </c>
      <c r="G2">
        <f>$F2-23708</f>
        <v>0</v>
      </c>
      <c r="H2">
        <f>$G2/60</f>
        <v>0</v>
      </c>
      <c r="I2">
        <v>22</v>
      </c>
      <c r="J2">
        <v>401</v>
      </c>
      <c r="M2">
        <v>6</v>
      </c>
      <c r="N2">
        <v>35</v>
      </c>
      <c r="O2">
        <v>21</v>
      </c>
      <c r="P2">
        <f>$M2*3600+$N2*60+$O2</f>
        <v>23721</v>
      </c>
      <c r="Q2">
        <f>$P2-23721</f>
        <v>0</v>
      </c>
      <c r="R2">
        <f>$Q2/60</f>
        <v>0</v>
      </c>
      <c r="S2">
        <v>14</v>
      </c>
      <c r="T2">
        <v>15</v>
      </c>
    </row>
    <row r="3" spans="1:20" x14ac:dyDescent="0.3">
      <c r="A3" t="s">
        <v>23</v>
      </c>
      <c r="C3">
        <v>6</v>
      </c>
      <c r="D3">
        <v>45</v>
      </c>
      <c r="E3">
        <v>41</v>
      </c>
      <c r="F3">
        <f t="shared" ref="F3:F7" si="0">$C3*3600+$D3*60+$E3</f>
        <v>24341</v>
      </c>
      <c r="G3">
        <f t="shared" ref="G3:G7" si="1">$F3-23708</f>
        <v>633</v>
      </c>
      <c r="H3">
        <f t="shared" ref="H3:H7" si="2">$G3/60</f>
        <v>10.55</v>
      </c>
      <c r="I3">
        <v>35</v>
      </c>
      <c r="J3">
        <v>407</v>
      </c>
      <c r="M3">
        <v>6</v>
      </c>
      <c r="N3">
        <v>46</v>
      </c>
      <c r="O3">
        <v>22</v>
      </c>
      <c r="P3">
        <f>$M3*3600+$N3*60+$O3</f>
        <v>24382</v>
      </c>
      <c r="Q3">
        <f t="shared" ref="Q3:Q7" si="3">$P3-23721</f>
        <v>661</v>
      </c>
      <c r="R3">
        <f t="shared" ref="R3:R7" si="4">$Q3/60</f>
        <v>11.016666666666667</v>
      </c>
      <c r="S3">
        <v>15</v>
      </c>
      <c r="T3">
        <v>15</v>
      </c>
    </row>
    <row r="4" spans="1:20" x14ac:dyDescent="0.3">
      <c r="A4" t="s">
        <v>2</v>
      </c>
      <c r="C4">
        <v>6</v>
      </c>
      <c r="D4">
        <v>55</v>
      </c>
      <c r="E4">
        <v>22</v>
      </c>
      <c r="F4">
        <f t="shared" si="0"/>
        <v>24922</v>
      </c>
      <c r="G4">
        <f t="shared" si="1"/>
        <v>1214</v>
      </c>
      <c r="H4">
        <f t="shared" si="2"/>
        <v>20.233333333333334</v>
      </c>
      <c r="I4">
        <v>45</v>
      </c>
      <c r="J4">
        <v>407</v>
      </c>
      <c r="M4">
        <v>7</v>
      </c>
      <c r="N4">
        <v>1</v>
      </c>
      <c r="O4">
        <v>0</v>
      </c>
      <c r="P4">
        <f t="shared" ref="P4:P7" si="5">$M4*3600+$N4*60+$O4</f>
        <v>25260</v>
      </c>
      <c r="Q4">
        <f t="shared" si="3"/>
        <v>1539</v>
      </c>
      <c r="R4">
        <f t="shared" si="4"/>
        <v>25.65</v>
      </c>
      <c r="S4">
        <v>17</v>
      </c>
      <c r="T4">
        <v>17</v>
      </c>
    </row>
    <row r="5" spans="1:20" x14ac:dyDescent="0.3">
      <c r="A5" t="s">
        <v>3</v>
      </c>
      <c r="C5">
        <v>7</v>
      </c>
      <c r="D5">
        <v>8</v>
      </c>
      <c r="E5">
        <v>0</v>
      </c>
      <c r="F5">
        <f t="shared" si="0"/>
        <v>25680</v>
      </c>
      <c r="G5">
        <f t="shared" si="1"/>
        <v>1972</v>
      </c>
      <c r="H5">
        <f t="shared" si="2"/>
        <v>32.866666666666667</v>
      </c>
      <c r="I5">
        <v>55</v>
      </c>
      <c r="J5">
        <v>406</v>
      </c>
      <c r="M5">
        <v>7</v>
      </c>
      <c r="N5">
        <v>8</v>
      </c>
      <c r="O5">
        <v>13</v>
      </c>
      <c r="P5">
        <f t="shared" si="5"/>
        <v>25693</v>
      </c>
      <c r="Q5">
        <f t="shared" si="3"/>
        <v>1972</v>
      </c>
      <c r="R5">
        <f t="shared" si="4"/>
        <v>32.866666666666667</v>
      </c>
      <c r="S5">
        <v>17</v>
      </c>
      <c r="T5">
        <v>17</v>
      </c>
    </row>
    <row r="6" spans="1:20" x14ac:dyDescent="0.3">
      <c r="C6">
        <v>7</v>
      </c>
      <c r="D6">
        <v>29</v>
      </c>
      <c r="E6">
        <v>10</v>
      </c>
      <c r="F6">
        <f t="shared" si="0"/>
        <v>26950</v>
      </c>
      <c r="G6">
        <f t="shared" si="1"/>
        <v>3242</v>
      </c>
      <c r="H6">
        <f t="shared" si="2"/>
        <v>54.033333333333331</v>
      </c>
      <c r="I6">
        <v>65</v>
      </c>
      <c r="J6">
        <v>405</v>
      </c>
      <c r="M6">
        <v>7</v>
      </c>
      <c r="N6">
        <v>18</v>
      </c>
      <c r="O6">
        <v>25</v>
      </c>
      <c r="P6">
        <f t="shared" si="5"/>
        <v>26305</v>
      </c>
      <c r="Q6">
        <f t="shared" si="3"/>
        <v>2584</v>
      </c>
      <c r="R6">
        <f t="shared" si="4"/>
        <v>43.06666666666667</v>
      </c>
      <c r="S6">
        <v>17</v>
      </c>
      <c r="T6">
        <v>17</v>
      </c>
    </row>
    <row r="7" spans="1:20" x14ac:dyDescent="0.3">
      <c r="C7">
        <v>7</v>
      </c>
      <c r="D7">
        <v>40</v>
      </c>
      <c r="E7">
        <v>58</v>
      </c>
      <c r="F7">
        <f t="shared" si="0"/>
        <v>27658</v>
      </c>
      <c r="G7">
        <f t="shared" si="1"/>
        <v>3950</v>
      </c>
      <c r="H7">
        <f t="shared" si="2"/>
        <v>65.833333333333329</v>
      </c>
      <c r="I7">
        <v>68</v>
      </c>
      <c r="J7">
        <v>405</v>
      </c>
      <c r="M7">
        <v>7</v>
      </c>
      <c r="N7">
        <v>29</v>
      </c>
      <c r="O7">
        <v>41</v>
      </c>
      <c r="P7">
        <f t="shared" si="5"/>
        <v>26981</v>
      </c>
      <c r="Q7">
        <f t="shared" si="3"/>
        <v>3260</v>
      </c>
      <c r="R7">
        <f t="shared" si="4"/>
        <v>54.333333333333336</v>
      </c>
      <c r="S7">
        <v>18</v>
      </c>
      <c r="T7">
        <v>18</v>
      </c>
    </row>
    <row r="8" spans="1:20" x14ac:dyDescent="0.3">
      <c r="A8" t="s">
        <v>13</v>
      </c>
    </row>
    <row r="9" spans="1:20" x14ac:dyDescent="0.3">
      <c r="A9" t="s">
        <v>14</v>
      </c>
    </row>
    <row r="10" spans="1:20" x14ac:dyDescent="0.3">
      <c r="A10" t="s">
        <v>15</v>
      </c>
    </row>
    <row r="13" spans="1:20" x14ac:dyDescent="0.3">
      <c r="A13" t="s">
        <v>17</v>
      </c>
    </row>
    <row r="15" spans="1:20" x14ac:dyDescent="0.3">
      <c r="A15" t="s">
        <v>20</v>
      </c>
    </row>
    <row r="16" spans="1:20" x14ac:dyDescent="0.3">
      <c r="A16" t="s">
        <v>21</v>
      </c>
    </row>
    <row r="17" spans="1:9" x14ac:dyDescent="0.3">
      <c r="A17" t="s">
        <v>22</v>
      </c>
    </row>
    <row r="19" spans="1:9" x14ac:dyDescent="0.3">
      <c r="A19" t="s">
        <v>24</v>
      </c>
      <c r="C19">
        <v>7</v>
      </c>
      <c r="D19">
        <v>41</v>
      </c>
      <c r="E19">
        <v>45</v>
      </c>
      <c r="I19">
        <v>67</v>
      </c>
    </row>
    <row r="20" spans="1:9" x14ac:dyDescent="0.3">
      <c r="C20">
        <v>7</v>
      </c>
      <c r="D20">
        <v>47</v>
      </c>
      <c r="E20">
        <v>50</v>
      </c>
      <c r="I20">
        <v>59</v>
      </c>
    </row>
    <row r="21" spans="1:9" x14ac:dyDescent="0.3">
      <c r="C21">
        <v>7</v>
      </c>
      <c r="D21">
        <v>52</v>
      </c>
      <c r="E21">
        <v>9</v>
      </c>
      <c r="I21">
        <v>54</v>
      </c>
    </row>
    <row r="22" spans="1:9" x14ac:dyDescent="0.3">
      <c r="C22">
        <v>8</v>
      </c>
      <c r="D22">
        <v>16</v>
      </c>
      <c r="E22">
        <v>13</v>
      </c>
      <c r="I22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A1295-1F52-43C8-AD7A-18953FB3798E}">
  <dimension ref="A1:R21"/>
  <sheetViews>
    <sheetView workbookViewId="0">
      <selection activeCell="G10" sqref="G10"/>
    </sheetView>
  </sheetViews>
  <sheetFormatPr defaultRowHeight="14.4" x14ac:dyDescent="0.3"/>
  <cols>
    <col min="1" max="1" width="18.77734375" bestFit="1" customWidth="1"/>
    <col min="2" max="2" width="10" bestFit="1" customWidth="1"/>
    <col min="7" max="7" width="16.33203125" bestFit="1" customWidth="1"/>
    <col min="16" max="16" width="15.88671875" bestFit="1" customWidth="1"/>
    <col min="17" max="17" width="12.5546875" bestFit="1" customWidth="1"/>
    <col min="18" max="18" width="12.33203125" bestFit="1" customWidth="1"/>
  </cols>
  <sheetData>
    <row r="1" spans="1:18" x14ac:dyDescent="0.3">
      <c r="A1" t="s">
        <v>0</v>
      </c>
      <c r="B1" t="s">
        <v>11</v>
      </c>
      <c r="C1" t="s">
        <v>4</v>
      </c>
      <c r="D1" t="s">
        <v>5</v>
      </c>
      <c r="E1" t="s">
        <v>6</v>
      </c>
      <c r="F1" t="s">
        <v>7</v>
      </c>
      <c r="G1" t="s">
        <v>32</v>
      </c>
      <c r="H1" t="s">
        <v>33</v>
      </c>
      <c r="K1" t="s">
        <v>34</v>
      </c>
      <c r="L1" t="s">
        <v>4</v>
      </c>
      <c r="M1" t="s">
        <v>5</v>
      </c>
      <c r="N1" t="s">
        <v>6</v>
      </c>
      <c r="O1" t="s">
        <v>7</v>
      </c>
      <c r="P1" t="s">
        <v>35</v>
      </c>
      <c r="Q1" t="s">
        <v>36</v>
      </c>
      <c r="R1" t="s">
        <v>10</v>
      </c>
    </row>
    <row r="2" spans="1:18" x14ac:dyDescent="0.3">
      <c r="A2" t="s">
        <v>25</v>
      </c>
      <c r="C2">
        <v>3</v>
      </c>
      <c r="D2">
        <v>43</v>
      </c>
      <c r="E2">
        <v>58</v>
      </c>
      <c r="F2">
        <f>$C2*3600+$D2*60+$E2</f>
        <v>13438</v>
      </c>
      <c r="G2">
        <f>($F2-13438)/60</f>
        <v>0</v>
      </c>
      <c r="H2">
        <v>16</v>
      </c>
      <c r="L2">
        <v>3</v>
      </c>
      <c r="M2">
        <v>25</v>
      </c>
      <c r="N2">
        <v>37</v>
      </c>
      <c r="O2">
        <f>$L2*3600+$M2*60+$N2</f>
        <v>12337</v>
      </c>
      <c r="P2">
        <f>($O2-12337)/60</f>
        <v>0</v>
      </c>
      <c r="Q2">
        <v>15</v>
      </c>
      <c r="R2">
        <v>15</v>
      </c>
    </row>
    <row r="3" spans="1:18" x14ac:dyDescent="0.3">
      <c r="A3" t="s">
        <v>37</v>
      </c>
      <c r="C3">
        <v>3</v>
      </c>
      <c r="D3">
        <v>49</v>
      </c>
      <c r="E3">
        <v>21</v>
      </c>
      <c r="F3">
        <f t="shared" ref="F3:F10" si="0">$C3*3600+$D3*60+$E3</f>
        <v>13761</v>
      </c>
      <c r="G3">
        <f t="shared" ref="G3:G7" si="1">($F3-13438)/60</f>
        <v>5.3833333333333337</v>
      </c>
      <c r="H3">
        <v>23</v>
      </c>
      <c r="L3">
        <v>3</v>
      </c>
      <c r="M3">
        <v>28</v>
      </c>
      <c r="N3">
        <v>42</v>
      </c>
      <c r="O3">
        <f t="shared" ref="O3:O14" si="2">$L3*3600+$M3*60+$N3</f>
        <v>12522</v>
      </c>
      <c r="P3">
        <f t="shared" ref="P3:P14" si="3">($O3-12337)/60</f>
        <v>3.0833333333333335</v>
      </c>
      <c r="Q3">
        <v>28</v>
      </c>
      <c r="R3">
        <v>22</v>
      </c>
    </row>
    <row r="4" spans="1:18" x14ac:dyDescent="0.3">
      <c r="A4" t="s">
        <v>3</v>
      </c>
      <c r="C4">
        <v>3</v>
      </c>
      <c r="D4">
        <v>54</v>
      </c>
      <c r="E4">
        <v>19</v>
      </c>
      <c r="F4">
        <f t="shared" si="0"/>
        <v>14059</v>
      </c>
      <c r="G4">
        <f t="shared" si="1"/>
        <v>10.35</v>
      </c>
      <c r="H4">
        <v>30</v>
      </c>
      <c r="L4">
        <v>3</v>
      </c>
      <c r="M4">
        <v>33</v>
      </c>
      <c r="N4">
        <v>5</v>
      </c>
      <c r="O4">
        <f t="shared" si="2"/>
        <v>12785</v>
      </c>
      <c r="P4">
        <f t="shared" si="3"/>
        <v>7.4666666666666668</v>
      </c>
      <c r="Q4">
        <v>31</v>
      </c>
      <c r="R4">
        <v>24</v>
      </c>
    </row>
    <row r="5" spans="1:18" x14ac:dyDescent="0.3">
      <c r="A5" t="s">
        <v>2</v>
      </c>
      <c r="C5">
        <v>4</v>
      </c>
      <c r="D5">
        <v>0</v>
      </c>
      <c r="E5">
        <v>0</v>
      </c>
      <c r="F5">
        <f t="shared" si="0"/>
        <v>14400</v>
      </c>
      <c r="G5">
        <f t="shared" si="1"/>
        <v>16.033333333333335</v>
      </c>
      <c r="H5">
        <v>37</v>
      </c>
      <c r="L5">
        <v>3</v>
      </c>
      <c r="M5">
        <v>37</v>
      </c>
      <c r="N5">
        <v>29</v>
      </c>
      <c r="O5">
        <f t="shared" si="2"/>
        <v>13049</v>
      </c>
      <c r="P5">
        <f t="shared" si="3"/>
        <v>11.866666666666667</v>
      </c>
      <c r="Q5">
        <v>40</v>
      </c>
      <c r="R5">
        <v>30</v>
      </c>
    </row>
    <row r="6" spans="1:18" x14ac:dyDescent="0.3">
      <c r="C6">
        <v>4</v>
      </c>
      <c r="D6">
        <v>4</v>
      </c>
      <c r="E6">
        <v>40</v>
      </c>
      <c r="F6">
        <f t="shared" si="0"/>
        <v>14680</v>
      </c>
      <c r="G6">
        <f t="shared" si="1"/>
        <v>20.7</v>
      </c>
      <c r="H6">
        <v>42</v>
      </c>
      <c r="L6">
        <v>3</v>
      </c>
      <c r="M6">
        <v>41</v>
      </c>
      <c r="N6">
        <v>3</v>
      </c>
      <c r="O6">
        <f t="shared" si="2"/>
        <v>13263</v>
      </c>
      <c r="P6">
        <f t="shared" si="3"/>
        <v>15.433333333333334</v>
      </c>
      <c r="Q6">
        <v>45</v>
      </c>
      <c r="R6">
        <v>48</v>
      </c>
    </row>
    <row r="7" spans="1:18" x14ac:dyDescent="0.3">
      <c r="C7">
        <v>4</v>
      </c>
      <c r="D7">
        <v>13</v>
      </c>
      <c r="E7">
        <v>20</v>
      </c>
      <c r="F7">
        <f t="shared" si="0"/>
        <v>15200</v>
      </c>
      <c r="G7">
        <f t="shared" si="1"/>
        <v>29.366666666666667</v>
      </c>
      <c r="H7">
        <v>50</v>
      </c>
      <c r="L7">
        <v>3</v>
      </c>
      <c r="M7">
        <v>44</v>
      </c>
      <c r="N7">
        <v>11</v>
      </c>
      <c r="O7">
        <f t="shared" si="2"/>
        <v>13451</v>
      </c>
      <c r="P7">
        <f t="shared" si="3"/>
        <v>18.566666666666666</v>
      </c>
      <c r="Q7">
        <v>48</v>
      </c>
      <c r="R7">
        <v>47</v>
      </c>
    </row>
    <row r="8" spans="1:18" x14ac:dyDescent="0.3">
      <c r="A8" t="s">
        <v>26</v>
      </c>
      <c r="C8">
        <v>4</v>
      </c>
      <c r="D8">
        <v>24</v>
      </c>
      <c r="E8">
        <v>6</v>
      </c>
      <c r="F8">
        <f t="shared" si="0"/>
        <v>15846</v>
      </c>
      <c r="G8">
        <f>($F8-13438)/60</f>
        <v>40.133333333333333</v>
      </c>
      <c r="H8">
        <v>57</v>
      </c>
      <c r="L8">
        <v>3</v>
      </c>
      <c r="M8">
        <v>54</v>
      </c>
      <c r="N8">
        <v>40</v>
      </c>
      <c r="O8">
        <f t="shared" si="2"/>
        <v>14080</v>
      </c>
      <c r="P8">
        <f t="shared" si="3"/>
        <v>29.05</v>
      </c>
      <c r="Q8">
        <v>45</v>
      </c>
      <c r="R8">
        <v>54</v>
      </c>
    </row>
    <row r="9" spans="1:18" x14ac:dyDescent="0.3">
      <c r="A9" t="s">
        <v>27</v>
      </c>
      <c r="C9">
        <v>4</v>
      </c>
      <c r="D9">
        <v>41</v>
      </c>
      <c r="E9">
        <v>0</v>
      </c>
      <c r="F9">
        <f t="shared" si="0"/>
        <v>16860</v>
      </c>
      <c r="G9">
        <f>($F9-13438)/60</f>
        <v>57.033333333333331</v>
      </c>
      <c r="H9">
        <v>65</v>
      </c>
      <c r="L9">
        <v>3</v>
      </c>
      <c r="M9">
        <v>57</v>
      </c>
      <c r="N9">
        <v>48</v>
      </c>
      <c r="O9">
        <f t="shared" si="2"/>
        <v>14268</v>
      </c>
      <c r="P9">
        <f t="shared" si="3"/>
        <v>32.18333333333333</v>
      </c>
      <c r="Q9">
        <v>46</v>
      </c>
      <c r="R9">
        <v>53</v>
      </c>
    </row>
    <row r="10" spans="1:18" x14ac:dyDescent="0.3">
      <c r="A10" t="s">
        <v>14</v>
      </c>
      <c r="C10">
        <v>4</v>
      </c>
      <c r="D10">
        <v>43</v>
      </c>
      <c r="F10">
        <f t="shared" si="0"/>
        <v>16980</v>
      </c>
      <c r="G10">
        <f t="shared" ref="G10" si="4">($F10-13438)/60</f>
        <v>59.033333333333331</v>
      </c>
      <c r="H10">
        <v>66</v>
      </c>
      <c r="L10">
        <v>4</v>
      </c>
      <c r="M10">
        <v>0</v>
      </c>
      <c r="N10">
        <v>23</v>
      </c>
      <c r="O10">
        <f t="shared" si="2"/>
        <v>14423</v>
      </c>
      <c r="P10">
        <f t="shared" si="3"/>
        <v>34.766666666666666</v>
      </c>
      <c r="Q10">
        <v>48</v>
      </c>
      <c r="R10">
        <v>58</v>
      </c>
    </row>
    <row r="11" spans="1:18" x14ac:dyDescent="0.3">
      <c r="A11" t="s">
        <v>28</v>
      </c>
      <c r="L11">
        <v>4</v>
      </c>
      <c r="M11">
        <v>4</v>
      </c>
      <c r="N11">
        <v>50</v>
      </c>
      <c r="O11">
        <f t="shared" si="2"/>
        <v>14690</v>
      </c>
      <c r="P11">
        <f t="shared" si="3"/>
        <v>39.216666666666669</v>
      </c>
      <c r="Q11">
        <v>45</v>
      </c>
      <c r="R11">
        <v>50</v>
      </c>
    </row>
    <row r="12" spans="1:18" x14ac:dyDescent="0.3">
      <c r="A12" t="s">
        <v>15</v>
      </c>
      <c r="L12">
        <v>4</v>
      </c>
      <c r="M12">
        <v>13</v>
      </c>
      <c r="N12">
        <v>44</v>
      </c>
      <c r="O12">
        <f t="shared" si="2"/>
        <v>15224</v>
      </c>
      <c r="P12">
        <f t="shared" si="3"/>
        <v>48.116666666666667</v>
      </c>
      <c r="Q12">
        <v>46</v>
      </c>
      <c r="R12">
        <v>53</v>
      </c>
    </row>
    <row r="13" spans="1:18" x14ac:dyDescent="0.3">
      <c r="L13">
        <v>4</v>
      </c>
      <c r="M13">
        <v>24</v>
      </c>
      <c r="N13">
        <v>20</v>
      </c>
      <c r="O13">
        <f t="shared" si="2"/>
        <v>15860</v>
      </c>
      <c r="P13">
        <f t="shared" si="3"/>
        <v>58.716666666666669</v>
      </c>
      <c r="Q13">
        <v>50</v>
      </c>
      <c r="R13">
        <v>52</v>
      </c>
    </row>
    <row r="14" spans="1:18" x14ac:dyDescent="0.3">
      <c r="A14" t="s">
        <v>39</v>
      </c>
      <c r="L14">
        <v>4</v>
      </c>
      <c r="M14">
        <v>41</v>
      </c>
      <c r="N14">
        <v>5</v>
      </c>
      <c r="O14">
        <f t="shared" si="2"/>
        <v>16865</v>
      </c>
      <c r="P14">
        <f t="shared" si="3"/>
        <v>75.466666666666669</v>
      </c>
      <c r="Q14">
        <v>50</v>
      </c>
      <c r="R14">
        <v>53</v>
      </c>
    </row>
    <row r="16" spans="1:18" x14ac:dyDescent="0.3">
      <c r="A16" t="s">
        <v>29</v>
      </c>
    </row>
    <row r="17" spans="1:5" x14ac:dyDescent="0.3">
      <c r="A17" t="s">
        <v>30</v>
      </c>
    </row>
    <row r="18" spans="1:5" x14ac:dyDescent="0.3">
      <c r="A18" t="s">
        <v>31</v>
      </c>
    </row>
    <row r="21" spans="1:5" x14ac:dyDescent="0.3">
      <c r="A21" t="s">
        <v>38</v>
      </c>
      <c r="C21">
        <v>3</v>
      </c>
      <c r="D21">
        <v>24</v>
      </c>
      <c r="E21">
        <v>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5AA0A-8BFD-452F-A74D-B01F2243D7CF}">
  <dimension ref="A1:V11"/>
  <sheetViews>
    <sheetView workbookViewId="0">
      <selection activeCell="H1" sqref="H1:H1048576"/>
    </sheetView>
  </sheetViews>
  <sheetFormatPr defaultRowHeight="14.4" x14ac:dyDescent="0.3"/>
  <cols>
    <col min="1" max="1" width="25" bestFit="1" customWidth="1"/>
    <col min="2" max="2" width="3.88671875" customWidth="1"/>
  </cols>
  <sheetData>
    <row r="1" spans="1:22" s="1" customFormat="1" x14ac:dyDescent="0.3">
      <c r="A1" s="1" t="s">
        <v>49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33</v>
      </c>
      <c r="M1" s="1" t="s">
        <v>48</v>
      </c>
      <c r="N1" s="1" t="s">
        <v>41</v>
      </c>
      <c r="O1" s="1" t="s">
        <v>42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47</v>
      </c>
      <c r="U1" s="1" t="s">
        <v>51</v>
      </c>
      <c r="V1" s="1" t="s">
        <v>52</v>
      </c>
    </row>
    <row r="2" spans="1:22" x14ac:dyDescent="0.3">
      <c r="A2" t="s">
        <v>53</v>
      </c>
      <c r="D2">
        <v>12</v>
      </c>
      <c r="E2">
        <v>36</v>
      </c>
      <c r="F2">
        <v>0</v>
      </c>
      <c r="G2">
        <f>$D2*3600+$E2*60+$F2</f>
        <v>45360</v>
      </c>
      <c r="H2">
        <f>$D2*60+$E2</f>
        <v>756</v>
      </c>
      <c r="I2">
        <f>$G2-45360</f>
        <v>0</v>
      </c>
      <c r="J2">
        <f>$H2-756</f>
        <v>0</v>
      </c>
      <c r="K2">
        <v>14</v>
      </c>
      <c r="N2">
        <v>12</v>
      </c>
      <c r="O2">
        <v>15</v>
      </c>
      <c r="P2">
        <v>0</v>
      </c>
      <c r="Q2">
        <f>$N2*3600+$O2*60+$P2</f>
        <v>44100</v>
      </c>
      <c r="R2">
        <f>$N2*60+$O2</f>
        <v>735</v>
      </c>
      <c r="S2">
        <f>$Q2-44100</f>
        <v>0</v>
      </c>
      <c r="T2">
        <f>$R2-735</f>
        <v>0</v>
      </c>
      <c r="U2">
        <v>14</v>
      </c>
      <c r="V2">
        <v>13</v>
      </c>
    </row>
    <row r="3" spans="1:22" x14ac:dyDescent="0.3">
      <c r="A3" t="s">
        <v>54</v>
      </c>
      <c r="D3">
        <v>12</v>
      </c>
      <c r="E3">
        <v>40</v>
      </c>
      <c r="F3">
        <v>13</v>
      </c>
      <c r="G3">
        <f t="shared" ref="G3:G8" si="0">$D3*3600+$E3*60+$F3</f>
        <v>45613</v>
      </c>
      <c r="H3">
        <f t="shared" ref="H3:H8" si="1">$D3*60+$E3</f>
        <v>760</v>
      </c>
      <c r="I3">
        <f t="shared" ref="I3:I8" si="2">$G3-45360</f>
        <v>253</v>
      </c>
      <c r="J3">
        <f t="shared" ref="J3:J8" si="3">$H3-756</f>
        <v>4</v>
      </c>
      <c r="K3">
        <v>20</v>
      </c>
      <c r="N3">
        <v>12</v>
      </c>
      <c r="O3">
        <v>26</v>
      </c>
      <c r="P3">
        <v>37</v>
      </c>
      <c r="Q3">
        <f>$N3*3600+$O3*60+$P3</f>
        <v>44797</v>
      </c>
      <c r="R3">
        <f>$N3*60+$O3</f>
        <v>746</v>
      </c>
      <c r="S3">
        <f>$Q3-44100</f>
        <v>697</v>
      </c>
      <c r="T3">
        <f>$R3-735</f>
        <v>11</v>
      </c>
      <c r="U3">
        <v>40</v>
      </c>
      <c r="V3">
        <v>21</v>
      </c>
    </row>
    <row r="4" spans="1:22" x14ac:dyDescent="0.3">
      <c r="A4" t="s">
        <v>55</v>
      </c>
      <c r="D4">
        <v>12</v>
      </c>
      <c r="E4">
        <v>48</v>
      </c>
      <c r="F4">
        <v>13</v>
      </c>
      <c r="G4">
        <f t="shared" si="0"/>
        <v>46093</v>
      </c>
      <c r="H4">
        <f t="shared" si="1"/>
        <v>768</v>
      </c>
      <c r="I4">
        <f t="shared" si="2"/>
        <v>733</v>
      </c>
      <c r="J4">
        <f t="shared" si="3"/>
        <v>12</v>
      </c>
      <c r="K4">
        <v>30</v>
      </c>
      <c r="N4">
        <v>12</v>
      </c>
      <c r="O4">
        <v>33</v>
      </c>
      <c r="P4">
        <v>52</v>
      </c>
      <c r="Q4">
        <f t="shared" ref="Q4:Q11" si="4">$N4*3600+$O4*60+$P4</f>
        <v>45232</v>
      </c>
      <c r="R4">
        <f t="shared" ref="R4:R11" si="5">$N4*60+$O4</f>
        <v>753</v>
      </c>
      <c r="S4">
        <f t="shared" ref="S4:S11" si="6">$Q4-44100</f>
        <v>1132</v>
      </c>
      <c r="T4">
        <f t="shared" ref="T4:T11" si="7">$R4-735</f>
        <v>18</v>
      </c>
      <c r="U4">
        <v>50</v>
      </c>
      <c r="V4">
        <v>33</v>
      </c>
    </row>
    <row r="5" spans="1:22" x14ac:dyDescent="0.3">
      <c r="A5" t="s">
        <v>50</v>
      </c>
      <c r="D5">
        <v>12</v>
      </c>
      <c r="E5">
        <v>56</v>
      </c>
      <c r="F5">
        <v>28</v>
      </c>
      <c r="G5">
        <f t="shared" si="0"/>
        <v>46588</v>
      </c>
      <c r="H5">
        <f t="shared" si="1"/>
        <v>776</v>
      </c>
      <c r="I5">
        <f t="shared" si="2"/>
        <v>1228</v>
      </c>
      <c r="J5">
        <f t="shared" si="3"/>
        <v>20</v>
      </c>
      <c r="K5">
        <v>40</v>
      </c>
      <c r="N5">
        <v>12</v>
      </c>
      <c r="O5">
        <v>39</v>
      </c>
      <c r="P5">
        <v>57</v>
      </c>
      <c r="Q5">
        <f t="shared" si="4"/>
        <v>45597</v>
      </c>
      <c r="R5">
        <f t="shared" si="5"/>
        <v>759</v>
      </c>
      <c r="S5">
        <f t="shared" si="6"/>
        <v>1497</v>
      </c>
      <c r="T5">
        <f t="shared" si="7"/>
        <v>24</v>
      </c>
      <c r="U5">
        <v>50</v>
      </c>
      <c r="V5">
        <v>32</v>
      </c>
    </row>
    <row r="6" spans="1:22" x14ac:dyDescent="0.3">
      <c r="D6">
        <v>13</v>
      </c>
      <c r="E6">
        <v>8</v>
      </c>
      <c r="F6">
        <v>3</v>
      </c>
      <c r="G6">
        <f t="shared" si="0"/>
        <v>47283</v>
      </c>
      <c r="H6">
        <f t="shared" si="1"/>
        <v>788</v>
      </c>
      <c r="I6">
        <f t="shared" si="2"/>
        <v>1923</v>
      </c>
      <c r="J6">
        <f t="shared" si="3"/>
        <v>32</v>
      </c>
      <c r="K6">
        <v>50</v>
      </c>
      <c r="N6">
        <v>12</v>
      </c>
      <c r="O6">
        <v>45</v>
      </c>
      <c r="P6">
        <v>2</v>
      </c>
      <c r="Q6">
        <f t="shared" si="4"/>
        <v>45902</v>
      </c>
      <c r="R6">
        <f t="shared" si="5"/>
        <v>765</v>
      </c>
      <c r="S6">
        <f t="shared" si="6"/>
        <v>1802</v>
      </c>
      <c r="T6">
        <f t="shared" si="7"/>
        <v>30</v>
      </c>
      <c r="U6">
        <v>48</v>
      </c>
      <c r="V6">
        <v>30</v>
      </c>
    </row>
    <row r="7" spans="1:22" x14ac:dyDescent="0.3">
      <c r="A7" t="s">
        <v>56</v>
      </c>
      <c r="D7">
        <v>13</v>
      </c>
      <c r="E7">
        <v>25</v>
      </c>
      <c r="F7">
        <v>1</v>
      </c>
      <c r="G7">
        <f t="shared" si="0"/>
        <v>48301</v>
      </c>
      <c r="H7">
        <f t="shared" si="1"/>
        <v>805</v>
      </c>
      <c r="I7">
        <f t="shared" si="2"/>
        <v>2941</v>
      </c>
      <c r="J7">
        <f t="shared" si="3"/>
        <v>49</v>
      </c>
      <c r="K7">
        <v>60</v>
      </c>
      <c r="N7">
        <v>12</v>
      </c>
      <c r="O7">
        <v>49</v>
      </c>
      <c r="P7">
        <v>16</v>
      </c>
      <c r="Q7">
        <f t="shared" si="4"/>
        <v>46156</v>
      </c>
      <c r="R7">
        <f t="shared" si="5"/>
        <v>769</v>
      </c>
      <c r="S7">
        <f t="shared" si="6"/>
        <v>2056</v>
      </c>
      <c r="T7">
        <f t="shared" si="7"/>
        <v>34</v>
      </c>
      <c r="U7">
        <v>48</v>
      </c>
      <c r="V7">
        <v>32</v>
      </c>
    </row>
    <row r="8" spans="1:22" x14ac:dyDescent="0.3">
      <c r="A8" t="s">
        <v>57</v>
      </c>
      <c r="D8">
        <v>13</v>
      </c>
      <c r="E8">
        <v>36</v>
      </c>
      <c r="F8">
        <v>37</v>
      </c>
      <c r="G8">
        <f t="shared" si="0"/>
        <v>48997</v>
      </c>
      <c r="H8">
        <f t="shared" si="1"/>
        <v>816</v>
      </c>
      <c r="I8">
        <f t="shared" si="2"/>
        <v>3637</v>
      </c>
      <c r="J8">
        <f t="shared" si="3"/>
        <v>60</v>
      </c>
      <c r="K8">
        <v>65</v>
      </c>
      <c r="N8">
        <v>12</v>
      </c>
      <c r="O8">
        <v>56</v>
      </c>
      <c r="P8">
        <v>36</v>
      </c>
      <c r="Q8">
        <f t="shared" si="4"/>
        <v>46596</v>
      </c>
      <c r="R8">
        <f t="shared" si="5"/>
        <v>776</v>
      </c>
      <c r="S8">
        <f t="shared" si="6"/>
        <v>2496</v>
      </c>
      <c r="T8">
        <f t="shared" si="7"/>
        <v>41</v>
      </c>
      <c r="U8">
        <v>49</v>
      </c>
      <c r="V8">
        <v>31</v>
      </c>
    </row>
    <row r="9" spans="1:22" x14ac:dyDescent="0.3">
      <c r="N9">
        <v>13</v>
      </c>
      <c r="O9">
        <v>8</v>
      </c>
      <c r="P9">
        <v>14</v>
      </c>
      <c r="Q9">
        <f t="shared" si="4"/>
        <v>47294</v>
      </c>
      <c r="R9">
        <f t="shared" si="5"/>
        <v>788</v>
      </c>
      <c r="S9">
        <f t="shared" si="6"/>
        <v>3194</v>
      </c>
      <c r="T9">
        <f t="shared" si="7"/>
        <v>53</v>
      </c>
      <c r="U9">
        <v>48</v>
      </c>
      <c r="V9">
        <v>35</v>
      </c>
    </row>
    <row r="10" spans="1:22" x14ac:dyDescent="0.3">
      <c r="A10" t="s">
        <v>58</v>
      </c>
      <c r="N10">
        <v>13</v>
      </c>
      <c r="O10">
        <v>25</v>
      </c>
      <c r="P10">
        <v>13</v>
      </c>
      <c r="Q10">
        <f t="shared" si="4"/>
        <v>48313</v>
      </c>
      <c r="R10">
        <f t="shared" si="5"/>
        <v>805</v>
      </c>
      <c r="S10">
        <f t="shared" si="6"/>
        <v>4213</v>
      </c>
      <c r="T10">
        <f t="shared" si="7"/>
        <v>70</v>
      </c>
      <c r="U10">
        <v>50</v>
      </c>
      <c r="V10">
        <v>35</v>
      </c>
    </row>
    <row r="11" spans="1:22" x14ac:dyDescent="0.3">
      <c r="A11" t="s">
        <v>59</v>
      </c>
      <c r="N11">
        <v>13</v>
      </c>
      <c r="O11">
        <v>37</v>
      </c>
      <c r="P11">
        <v>15</v>
      </c>
      <c r="Q11">
        <f t="shared" si="4"/>
        <v>49035</v>
      </c>
      <c r="R11">
        <f t="shared" si="5"/>
        <v>817</v>
      </c>
      <c r="S11">
        <f t="shared" si="6"/>
        <v>4935</v>
      </c>
      <c r="T11">
        <f t="shared" si="7"/>
        <v>82</v>
      </c>
      <c r="U11">
        <v>48</v>
      </c>
      <c r="V11">
        <v>42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CE611-EE00-4E14-A9F8-6D1DE2E79E3F}">
  <dimension ref="A1:L19"/>
  <sheetViews>
    <sheetView workbookViewId="0">
      <selection activeCell="A23" sqref="A23"/>
    </sheetView>
  </sheetViews>
  <sheetFormatPr defaultRowHeight="14.4" x14ac:dyDescent="0.3"/>
  <cols>
    <col min="1" max="1" width="18.77734375" bestFit="1" customWidth="1"/>
    <col min="3" max="3" width="14.21875" bestFit="1" customWidth="1"/>
    <col min="4" max="4" width="14.21875" customWidth="1"/>
    <col min="6" max="6" width="9.77734375" bestFit="1" customWidth="1"/>
    <col min="11" max="11" width="12.109375" bestFit="1" customWidth="1"/>
    <col min="12" max="12" width="12.33203125" bestFit="1" customWidth="1"/>
  </cols>
  <sheetData>
    <row r="1" spans="1:12" x14ac:dyDescent="0.3">
      <c r="A1" t="s">
        <v>37</v>
      </c>
      <c r="C1" t="s">
        <v>60</v>
      </c>
      <c r="E1" t="s">
        <v>7</v>
      </c>
      <c r="F1" t="s">
        <v>62</v>
      </c>
      <c r="J1" t="s">
        <v>7</v>
      </c>
      <c r="K1" t="s">
        <v>9</v>
      </c>
      <c r="L1" t="s">
        <v>10</v>
      </c>
    </row>
    <row r="2" spans="1:12" x14ac:dyDescent="0.3">
      <c r="A2" t="s">
        <v>3</v>
      </c>
      <c r="C2" s="2">
        <v>0.71388888888888891</v>
      </c>
      <c r="D2" s="2"/>
      <c r="E2" s="2">
        <v>0.71527777777777779</v>
      </c>
      <c r="F2">
        <v>19</v>
      </c>
      <c r="J2" s="2">
        <v>0.7270833333333333</v>
      </c>
      <c r="K2">
        <v>45</v>
      </c>
      <c r="L2">
        <v>47</v>
      </c>
    </row>
    <row r="3" spans="1:12" x14ac:dyDescent="0.3">
      <c r="A3" t="s">
        <v>2</v>
      </c>
      <c r="C3" t="s">
        <v>61</v>
      </c>
      <c r="E3" s="2">
        <v>0.72152777777777777</v>
      </c>
      <c r="F3">
        <v>31</v>
      </c>
      <c r="J3" s="3">
        <v>0.25555555555555559</v>
      </c>
      <c r="K3">
        <v>50</v>
      </c>
      <c r="L3">
        <v>50</v>
      </c>
    </row>
    <row r="4" spans="1:12" x14ac:dyDescent="0.3">
      <c r="C4" s="2">
        <v>0.75555555555555554</v>
      </c>
      <c r="E4" s="2">
        <v>0.7270833333333333</v>
      </c>
      <c r="F4">
        <v>40</v>
      </c>
    </row>
    <row r="5" spans="1:12" x14ac:dyDescent="0.3">
      <c r="E5" s="2">
        <v>0.75555555555555554</v>
      </c>
      <c r="F5">
        <v>65</v>
      </c>
    </row>
    <row r="6" spans="1:12" x14ac:dyDescent="0.3">
      <c r="A6" t="s">
        <v>26</v>
      </c>
    </row>
    <row r="7" spans="1:12" x14ac:dyDescent="0.3">
      <c r="A7" t="s">
        <v>27</v>
      </c>
    </row>
    <row r="8" spans="1:12" x14ac:dyDescent="0.3">
      <c r="A8" t="s">
        <v>14</v>
      </c>
    </row>
    <row r="9" spans="1:12" x14ac:dyDescent="0.3">
      <c r="A9" t="s">
        <v>28</v>
      </c>
    </row>
    <row r="10" spans="1:12" x14ac:dyDescent="0.3">
      <c r="A10" t="s">
        <v>15</v>
      </c>
    </row>
    <row r="11" spans="1:12" x14ac:dyDescent="0.3">
      <c r="A11" t="s">
        <v>63</v>
      </c>
    </row>
    <row r="12" spans="1:12" x14ac:dyDescent="0.3">
      <c r="A12" t="s">
        <v>39</v>
      </c>
    </row>
    <row r="14" spans="1:12" x14ac:dyDescent="0.3">
      <c r="A14" t="s">
        <v>29</v>
      </c>
    </row>
    <row r="15" spans="1:12" x14ac:dyDescent="0.3">
      <c r="A15" t="s">
        <v>30</v>
      </c>
    </row>
    <row r="16" spans="1:12" x14ac:dyDescent="0.3">
      <c r="A16" t="s">
        <v>31</v>
      </c>
    </row>
    <row r="19" spans="1:1" x14ac:dyDescent="0.3">
      <c r="A19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D7E82-B3BC-46B3-B241-05B34477C9EB}">
  <dimension ref="A1:O28"/>
  <sheetViews>
    <sheetView tabSelected="1" workbookViewId="0">
      <selection activeCell="C13" sqref="C13"/>
    </sheetView>
  </sheetViews>
  <sheetFormatPr defaultRowHeight="14.4" x14ac:dyDescent="0.3"/>
  <cols>
    <col min="1" max="1" width="27.6640625" bestFit="1" customWidth="1"/>
    <col min="5" max="5" width="10" bestFit="1" customWidth="1"/>
    <col min="6" max="6" width="12.88671875" bestFit="1" customWidth="1"/>
    <col min="7" max="7" width="11.5546875" bestFit="1" customWidth="1"/>
    <col min="12" max="12" width="10" bestFit="1" customWidth="1"/>
    <col min="13" max="13" width="12.88671875" bestFit="1" customWidth="1"/>
    <col min="14" max="14" width="12.6640625" bestFit="1" customWidth="1"/>
    <col min="15" max="15" width="12.88671875" bestFit="1" customWidth="1"/>
  </cols>
  <sheetData>
    <row r="1" spans="1:15" x14ac:dyDescent="0.3">
      <c r="A1" t="s">
        <v>78</v>
      </c>
      <c r="B1" s="1" t="s">
        <v>40</v>
      </c>
      <c r="C1" t="s">
        <v>41</v>
      </c>
      <c r="D1" t="s">
        <v>42</v>
      </c>
      <c r="E1" t="s">
        <v>66</v>
      </c>
      <c r="F1" t="s">
        <v>67</v>
      </c>
      <c r="G1" t="s">
        <v>68</v>
      </c>
      <c r="I1" s="1" t="s">
        <v>69</v>
      </c>
      <c r="J1" t="s">
        <v>41</v>
      </c>
      <c r="K1" t="s">
        <v>42</v>
      </c>
      <c r="L1" t="s">
        <v>66</v>
      </c>
      <c r="M1" t="s">
        <v>67</v>
      </c>
      <c r="N1" t="s">
        <v>70</v>
      </c>
      <c r="O1" t="s">
        <v>71</v>
      </c>
    </row>
    <row r="2" spans="1:15" x14ac:dyDescent="0.3">
      <c r="A2" t="s">
        <v>3</v>
      </c>
      <c r="C2">
        <v>4</v>
      </c>
      <c r="D2">
        <v>19</v>
      </c>
      <c r="E2">
        <f>C2*60+D2</f>
        <v>259</v>
      </c>
      <c r="F2">
        <f>$E2-259</f>
        <v>0</v>
      </c>
      <c r="G2">
        <v>15</v>
      </c>
      <c r="J2">
        <v>3</v>
      </c>
      <c r="K2">
        <v>42</v>
      </c>
      <c r="L2">
        <f>J2*60+K2</f>
        <v>222</v>
      </c>
      <c r="M2">
        <f>L2-222</f>
        <v>0</v>
      </c>
      <c r="N2">
        <v>15</v>
      </c>
      <c r="O2">
        <v>15</v>
      </c>
    </row>
    <row r="3" spans="1:15" x14ac:dyDescent="0.3">
      <c r="A3" t="s">
        <v>79</v>
      </c>
      <c r="C3">
        <v>4</v>
      </c>
      <c r="D3">
        <v>21</v>
      </c>
      <c r="E3">
        <f t="shared" ref="E3:E12" si="0">C3*60+D3</f>
        <v>261</v>
      </c>
      <c r="F3">
        <f t="shared" ref="F3:F12" si="1">$E3-259</f>
        <v>2</v>
      </c>
      <c r="G3">
        <v>18</v>
      </c>
      <c r="J3">
        <v>3</v>
      </c>
      <c r="K3">
        <v>46</v>
      </c>
      <c r="L3">
        <f t="shared" ref="L3:L13" si="2">J3*60+K3</f>
        <v>226</v>
      </c>
      <c r="M3">
        <f t="shared" ref="M3:M13" si="3">L3-222</f>
        <v>4</v>
      </c>
      <c r="N3">
        <v>16</v>
      </c>
      <c r="O3">
        <v>20</v>
      </c>
    </row>
    <row r="4" spans="1:15" x14ac:dyDescent="0.3">
      <c r="C4">
        <v>4</v>
      </c>
      <c r="D4">
        <v>24</v>
      </c>
      <c r="E4">
        <f t="shared" si="0"/>
        <v>264</v>
      </c>
      <c r="F4">
        <f t="shared" si="1"/>
        <v>5</v>
      </c>
      <c r="G4">
        <v>23</v>
      </c>
      <c r="J4">
        <v>3</v>
      </c>
      <c r="K4">
        <v>50</v>
      </c>
      <c r="L4">
        <f t="shared" si="2"/>
        <v>230</v>
      </c>
      <c r="M4">
        <f t="shared" si="3"/>
        <v>8</v>
      </c>
      <c r="N4">
        <v>21</v>
      </c>
      <c r="O4">
        <v>25</v>
      </c>
    </row>
    <row r="5" spans="1:15" x14ac:dyDescent="0.3">
      <c r="A5" t="s">
        <v>64</v>
      </c>
      <c r="C5">
        <v>4</v>
      </c>
      <c r="D5">
        <v>26</v>
      </c>
      <c r="E5">
        <f t="shared" si="0"/>
        <v>266</v>
      </c>
      <c r="F5">
        <f t="shared" si="1"/>
        <v>7</v>
      </c>
      <c r="G5">
        <v>25</v>
      </c>
      <c r="J5">
        <v>3</v>
      </c>
      <c r="K5">
        <v>57</v>
      </c>
      <c r="L5">
        <f t="shared" si="2"/>
        <v>237</v>
      </c>
      <c r="M5">
        <f t="shared" si="3"/>
        <v>15</v>
      </c>
      <c r="N5">
        <v>29</v>
      </c>
      <c r="O5">
        <v>30</v>
      </c>
    </row>
    <row r="6" spans="1:15" x14ac:dyDescent="0.3">
      <c r="A6" t="s">
        <v>80</v>
      </c>
      <c r="C6">
        <v>4</v>
      </c>
      <c r="D6">
        <v>30</v>
      </c>
      <c r="E6">
        <f t="shared" si="0"/>
        <v>270</v>
      </c>
      <c r="F6">
        <f t="shared" si="1"/>
        <v>11</v>
      </c>
      <c r="G6">
        <v>30</v>
      </c>
      <c r="J6">
        <v>4</v>
      </c>
      <c r="K6">
        <v>0</v>
      </c>
      <c r="L6">
        <f t="shared" si="2"/>
        <v>240</v>
      </c>
      <c r="M6">
        <f t="shared" si="3"/>
        <v>18</v>
      </c>
      <c r="N6">
        <v>35</v>
      </c>
      <c r="O6">
        <v>35</v>
      </c>
    </row>
    <row r="7" spans="1:15" x14ac:dyDescent="0.3">
      <c r="A7" t="s">
        <v>73</v>
      </c>
      <c r="C7">
        <v>4</v>
      </c>
      <c r="D7">
        <v>35</v>
      </c>
      <c r="E7">
        <f t="shared" si="0"/>
        <v>275</v>
      </c>
      <c r="F7">
        <f t="shared" si="1"/>
        <v>16</v>
      </c>
      <c r="G7">
        <v>37</v>
      </c>
      <c r="J7">
        <v>4</v>
      </c>
      <c r="K7">
        <v>3</v>
      </c>
      <c r="L7">
        <f t="shared" si="2"/>
        <v>243</v>
      </c>
      <c r="M7">
        <f t="shared" si="3"/>
        <v>21</v>
      </c>
      <c r="N7">
        <v>36</v>
      </c>
      <c r="O7">
        <v>40</v>
      </c>
    </row>
    <row r="8" spans="1:15" x14ac:dyDescent="0.3">
      <c r="A8" t="s">
        <v>81</v>
      </c>
      <c r="C8">
        <v>4</v>
      </c>
      <c r="D8">
        <v>53</v>
      </c>
      <c r="E8">
        <f t="shared" si="0"/>
        <v>293</v>
      </c>
      <c r="F8">
        <f t="shared" si="1"/>
        <v>34</v>
      </c>
      <c r="G8">
        <v>55</v>
      </c>
      <c r="J8">
        <v>4</v>
      </c>
      <c r="K8">
        <v>5</v>
      </c>
      <c r="L8">
        <f t="shared" si="2"/>
        <v>245</v>
      </c>
      <c r="M8">
        <f t="shared" si="3"/>
        <v>23</v>
      </c>
      <c r="N8">
        <v>40</v>
      </c>
      <c r="O8">
        <v>40</v>
      </c>
    </row>
    <row r="9" spans="1:15" x14ac:dyDescent="0.3">
      <c r="A9" t="s">
        <v>82</v>
      </c>
      <c r="C9">
        <v>4</v>
      </c>
      <c r="D9">
        <v>59</v>
      </c>
      <c r="E9">
        <f t="shared" si="0"/>
        <v>299</v>
      </c>
      <c r="F9">
        <f t="shared" si="1"/>
        <v>40</v>
      </c>
      <c r="G9">
        <v>59</v>
      </c>
      <c r="J9">
        <v>4</v>
      </c>
      <c r="K9">
        <v>11</v>
      </c>
      <c r="L9">
        <f t="shared" si="2"/>
        <v>251</v>
      </c>
      <c r="M9">
        <f t="shared" si="3"/>
        <v>29</v>
      </c>
      <c r="N9">
        <v>45</v>
      </c>
      <c r="O9">
        <v>46</v>
      </c>
    </row>
    <row r="10" spans="1:15" x14ac:dyDescent="0.3">
      <c r="C10">
        <v>5</v>
      </c>
      <c r="D10">
        <v>8</v>
      </c>
      <c r="E10">
        <f t="shared" si="0"/>
        <v>308</v>
      </c>
      <c r="F10">
        <f t="shared" si="1"/>
        <v>49</v>
      </c>
      <c r="G10">
        <v>64</v>
      </c>
      <c r="J10">
        <v>4</v>
      </c>
      <c r="K10">
        <v>15</v>
      </c>
      <c r="L10">
        <f t="shared" si="2"/>
        <v>255</v>
      </c>
      <c r="M10">
        <f t="shared" si="3"/>
        <v>33</v>
      </c>
      <c r="N10">
        <v>47</v>
      </c>
      <c r="O10">
        <v>47</v>
      </c>
    </row>
    <row r="11" spans="1:15" x14ac:dyDescent="0.3">
      <c r="A11" t="s">
        <v>74</v>
      </c>
      <c r="C11">
        <v>5</v>
      </c>
      <c r="D11">
        <v>13</v>
      </c>
      <c r="E11">
        <f t="shared" si="0"/>
        <v>313</v>
      </c>
      <c r="F11">
        <f t="shared" si="1"/>
        <v>54</v>
      </c>
      <c r="G11">
        <v>66</v>
      </c>
      <c r="J11">
        <v>4</v>
      </c>
      <c r="K11">
        <v>19</v>
      </c>
      <c r="L11">
        <f t="shared" si="2"/>
        <v>259</v>
      </c>
      <c r="M11">
        <f t="shared" si="3"/>
        <v>37</v>
      </c>
      <c r="N11">
        <v>45</v>
      </c>
      <c r="O11">
        <v>43</v>
      </c>
    </row>
    <row r="12" spans="1:15" x14ac:dyDescent="0.3">
      <c r="A12" t="s">
        <v>28</v>
      </c>
      <c r="C12">
        <v>5</v>
      </c>
      <c r="D12">
        <v>17</v>
      </c>
      <c r="E12">
        <f t="shared" si="0"/>
        <v>317</v>
      </c>
      <c r="F12">
        <f t="shared" si="1"/>
        <v>58</v>
      </c>
      <c r="G12">
        <v>67</v>
      </c>
      <c r="J12">
        <v>4</v>
      </c>
      <c r="K12">
        <v>29</v>
      </c>
      <c r="L12">
        <f t="shared" si="2"/>
        <v>269</v>
      </c>
      <c r="M12">
        <f t="shared" si="3"/>
        <v>47</v>
      </c>
      <c r="N12">
        <v>41</v>
      </c>
      <c r="O12">
        <v>42</v>
      </c>
    </row>
    <row r="13" spans="1:15" x14ac:dyDescent="0.3">
      <c r="A13" t="s">
        <v>75</v>
      </c>
      <c r="J13">
        <v>5</v>
      </c>
      <c r="K13">
        <v>13</v>
      </c>
      <c r="L13">
        <f t="shared" si="2"/>
        <v>313</v>
      </c>
      <c r="M13">
        <f t="shared" si="3"/>
        <v>91</v>
      </c>
      <c r="N13">
        <v>50</v>
      </c>
      <c r="O13">
        <v>50</v>
      </c>
    </row>
    <row r="14" spans="1:15" x14ac:dyDescent="0.3">
      <c r="A14" t="s">
        <v>76</v>
      </c>
    </row>
    <row r="15" spans="1:15" x14ac:dyDescent="0.3">
      <c r="A15" t="s">
        <v>77</v>
      </c>
    </row>
    <row r="17" spans="1:1" x14ac:dyDescent="0.3">
      <c r="A17" t="s">
        <v>65</v>
      </c>
    </row>
    <row r="18" spans="1:1" x14ac:dyDescent="0.3">
      <c r="A18" t="s">
        <v>84</v>
      </c>
    </row>
    <row r="20" spans="1:1" x14ac:dyDescent="0.3">
      <c r="A20" t="s">
        <v>29</v>
      </c>
    </row>
    <row r="21" spans="1:1" x14ac:dyDescent="0.3">
      <c r="A21" t="s">
        <v>30</v>
      </c>
    </row>
    <row r="22" spans="1:1" x14ac:dyDescent="0.3">
      <c r="A22" t="s">
        <v>31</v>
      </c>
    </row>
    <row r="25" spans="1:1" x14ac:dyDescent="0.3">
      <c r="A25" t="s">
        <v>38</v>
      </c>
    </row>
    <row r="26" spans="1:1" x14ac:dyDescent="0.3">
      <c r="A26" s="1" t="s">
        <v>83</v>
      </c>
    </row>
    <row r="27" spans="1:1" x14ac:dyDescent="0.3">
      <c r="A27" t="s">
        <v>72</v>
      </c>
    </row>
    <row r="28" spans="1:1" x14ac:dyDescent="0.3">
      <c r="A28" s="1" t="s">
        <v>85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13 OCT 2021</vt:lpstr>
      <vt:lpstr>14 OCT 2021</vt:lpstr>
      <vt:lpstr>27 OCT 2021</vt:lpstr>
      <vt:lpstr>19 NOV 2021</vt:lpstr>
      <vt:lpstr>07 JAN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2021-10-11T08:57:51Z</dcterms:created>
  <dcterms:modified xsi:type="dcterms:W3CDTF">2022-01-07T15:12:34Z</dcterms:modified>
</cp:coreProperties>
</file>