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ster Project\Lab Works\Waveguide\"/>
    </mc:Choice>
  </mc:AlternateContent>
  <xr:revisionPtr revIDLastSave="0" documentId="13_ncr:1_{611BB6FA-EAFF-4F78-A79F-F7076EA9A905}" xr6:coauthVersionLast="47" xr6:coauthVersionMax="47" xr10:uidLastSave="{00000000-0000-0000-0000-000000000000}"/>
  <bookViews>
    <workbookView xWindow="-120" yWindow="-120" windowWidth="29040" windowHeight="159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2" i="5"/>
  <c r="R3" i="5"/>
  <c r="R4" i="5"/>
  <c r="R5" i="5"/>
  <c r="R6" i="5"/>
  <c r="R7" i="5"/>
  <c r="R8" i="5"/>
  <c r="R9" i="5"/>
  <c r="R10" i="5"/>
  <c r="R11" i="5"/>
  <c r="R12" i="5"/>
  <c r="R2" i="5"/>
  <c r="Q3" i="5"/>
  <c r="Q4" i="5"/>
  <c r="Q5" i="5"/>
  <c r="Q6" i="5"/>
  <c r="Q7" i="5"/>
  <c r="Q8" i="5"/>
  <c r="Q9" i="5"/>
  <c r="Q10" i="5"/>
  <c r="Q11" i="5"/>
  <c r="Q12" i="5"/>
  <c r="Q2" i="5"/>
  <c r="O3" i="5"/>
  <c r="O4" i="5"/>
  <c r="O5" i="5"/>
  <c r="O6" i="5"/>
  <c r="O7" i="5"/>
  <c r="O8" i="5"/>
  <c r="O9" i="5"/>
  <c r="O10" i="5"/>
  <c r="O11" i="5"/>
  <c r="O12" i="5"/>
  <c r="O2" i="5"/>
  <c r="N3" i="5"/>
  <c r="N4" i="5"/>
  <c r="N5" i="5"/>
  <c r="N6" i="5"/>
  <c r="N7" i="5"/>
  <c r="N8" i="5"/>
  <c r="N9" i="5"/>
  <c r="N10" i="5"/>
  <c r="N11" i="5"/>
  <c r="N12" i="5"/>
  <c r="N2" i="5"/>
  <c r="M3" i="5"/>
  <c r="M4" i="5"/>
  <c r="M5" i="5"/>
  <c r="M6" i="5"/>
  <c r="M7" i="5"/>
  <c r="M8" i="5"/>
  <c r="M9" i="5"/>
  <c r="M10" i="5"/>
  <c r="M11" i="5"/>
  <c r="M12" i="5"/>
  <c r="M2" i="5"/>
  <c r="K3" i="5"/>
  <c r="L3" i="5"/>
  <c r="K4" i="5"/>
  <c r="L4" i="5"/>
  <c r="K5" i="5"/>
  <c r="L5" i="5" s="1"/>
  <c r="K6" i="5"/>
  <c r="L6" i="5"/>
  <c r="K7" i="5"/>
  <c r="L7" i="5"/>
  <c r="K8" i="5"/>
  <c r="L8" i="5"/>
  <c r="K9" i="5"/>
  <c r="L9" i="5"/>
  <c r="K10" i="5"/>
  <c r="L10" i="5"/>
  <c r="K11" i="5"/>
  <c r="L11" i="5" s="1"/>
  <c r="K12" i="5"/>
  <c r="L12" i="5"/>
  <c r="L2" i="5"/>
  <c r="K2" i="5"/>
  <c r="E3" i="5"/>
  <c r="F3" i="5"/>
  <c r="G3" i="5"/>
  <c r="H3" i="5"/>
  <c r="I3" i="5"/>
  <c r="E4" i="5"/>
  <c r="F4" i="5"/>
  <c r="G4" i="5"/>
  <c r="H4" i="5"/>
  <c r="I4" i="5"/>
  <c r="E5" i="5"/>
  <c r="F5" i="5"/>
  <c r="G5" i="5"/>
  <c r="H5" i="5"/>
  <c r="I5" i="5"/>
  <c r="E6" i="5"/>
  <c r="F6" i="5"/>
  <c r="G6" i="5" s="1"/>
  <c r="H6" i="5" s="1"/>
  <c r="I6" i="5" s="1"/>
  <c r="E7" i="5"/>
  <c r="F7" i="5"/>
  <c r="G7" i="5" s="1"/>
  <c r="H7" i="5" s="1"/>
  <c r="I7" i="5" s="1"/>
  <c r="E8" i="5"/>
  <c r="F8" i="5"/>
  <c r="G8" i="5" s="1"/>
  <c r="H8" i="5" s="1"/>
  <c r="I8" i="5" s="1"/>
  <c r="E9" i="5"/>
  <c r="F9" i="5"/>
  <c r="G9" i="5"/>
  <c r="H9" i="5"/>
  <c r="I9" i="5" s="1"/>
  <c r="E10" i="5"/>
  <c r="F10" i="5"/>
  <c r="G10" i="5"/>
  <c r="H10" i="5"/>
  <c r="I10" i="5"/>
  <c r="E11" i="5"/>
  <c r="F11" i="5"/>
  <c r="G11" i="5" s="1"/>
  <c r="H11" i="5" s="1"/>
  <c r="I11" i="5" s="1"/>
  <c r="E12" i="5"/>
  <c r="F12" i="5"/>
  <c r="G12" i="5"/>
  <c r="H12" i="5"/>
  <c r="I12" i="5"/>
  <c r="F2" i="5"/>
  <c r="G2" i="5" s="1"/>
  <c r="H2" i="5" s="1"/>
  <c r="E2" i="5"/>
  <c r="C3" i="4"/>
  <c r="D3" i="4"/>
  <c r="E3" i="4" s="1"/>
  <c r="I3" i="4"/>
  <c r="J3" i="4" s="1"/>
  <c r="K3" i="4" s="1"/>
  <c r="E2" i="4"/>
  <c r="I2" i="4"/>
  <c r="J2" i="4" s="1"/>
  <c r="K2" i="4" s="1"/>
  <c r="C2" i="4"/>
  <c r="D2" i="4" s="1"/>
  <c r="E2" i="3"/>
  <c r="E3" i="3"/>
  <c r="E4" i="3"/>
  <c r="E5" i="3"/>
  <c r="J5" i="3" s="1"/>
  <c r="E6" i="3"/>
  <c r="J6" i="3" s="1"/>
  <c r="E7" i="3"/>
  <c r="J7" i="3" s="1"/>
  <c r="E8" i="3"/>
  <c r="E9" i="3"/>
  <c r="J9" i="3" s="1"/>
  <c r="E10" i="3"/>
  <c r="E11" i="3"/>
  <c r="I3" i="3"/>
  <c r="J3" i="3"/>
  <c r="I4" i="3"/>
  <c r="J4" i="3"/>
  <c r="I5" i="3"/>
  <c r="I6" i="3"/>
  <c r="I7" i="3"/>
  <c r="I8" i="3"/>
  <c r="J8" i="3"/>
  <c r="I9" i="3"/>
  <c r="I10" i="3"/>
  <c r="I11" i="3"/>
  <c r="J11" i="3"/>
  <c r="J10" i="3"/>
  <c r="I2" i="3"/>
  <c r="J2" i="3"/>
  <c r="E2" i="2"/>
  <c r="E3" i="2"/>
  <c r="E4" i="2"/>
  <c r="E5" i="2"/>
  <c r="F5" i="2" s="1"/>
  <c r="E6" i="2"/>
  <c r="E7" i="2"/>
  <c r="E8" i="2"/>
  <c r="F8" i="2" s="1"/>
  <c r="E9" i="2"/>
  <c r="E10" i="2"/>
  <c r="E11" i="2"/>
  <c r="F11" i="2" s="1"/>
  <c r="E12" i="2"/>
  <c r="F12" i="2" s="1"/>
  <c r="F3" i="2"/>
  <c r="F7" i="2"/>
  <c r="J2" i="2"/>
  <c r="U4" i="2"/>
  <c r="U5" i="2"/>
  <c r="U6" i="2"/>
  <c r="U7" i="2"/>
  <c r="T3" i="2"/>
  <c r="T4" i="2"/>
  <c r="T5" i="2"/>
  <c r="T6" i="2"/>
  <c r="T7" i="2"/>
  <c r="T8" i="2"/>
  <c r="T9" i="2"/>
  <c r="T10" i="2"/>
  <c r="T11" i="2"/>
  <c r="T12" i="2"/>
  <c r="Q3" i="2"/>
  <c r="Q4" i="2"/>
  <c r="Q7" i="2"/>
  <c r="Q11" i="2"/>
  <c r="P3" i="2"/>
  <c r="U3" i="2" s="1"/>
  <c r="P4" i="2"/>
  <c r="P5" i="2"/>
  <c r="Q5" i="2" s="1"/>
  <c r="P6" i="2"/>
  <c r="Q6" i="2" s="1"/>
  <c r="P7" i="2"/>
  <c r="P8" i="2"/>
  <c r="U8" i="2" s="1"/>
  <c r="P9" i="2"/>
  <c r="U9" i="2" s="1"/>
  <c r="P10" i="2"/>
  <c r="U10" i="2" s="1"/>
  <c r="P11" i="2"/>
  <c r="U11" i="2" s="1"/>
  <c r="P12" i="2"/>
  <c r="Q12" i="2" s="1"/>
  <c r="T2" i="2"/>
  <c r="P2" i="2"/>
  <c r="U2" i="2" s="1"/>
  <c r="I3" i="2"/>
  <c r="F4" i="2"/>
  <c r="I4" i="2"/>
  <c r="I5" i="2"/>
  <c r="F6" i="2"/>
  <c r="I6" i="2"/>
  <c r="I7" i="2"/>
  <c r="I8" i="2"/>
  <c r="J8" i="2"/>
  <c r="F9" i="2"/>
  <c r="I9" i="2"/>
  <c r="F10" i="2"/>
  <c r="I10" i="2"/>
  <c r="I11" i="2"/>
  <c r="I12" i="2"/>
  <c r="I2" i="2"/>
  <c r="E26" i="1"/>
  <c r="F26" i="1"/>
  <c r="I26" i="1"/>
  <c r="J26" i="1"/>
  <c r="E27" i="1"/>
  <c r="J27" i="1" s="1"/>
  <c r="F27" i="1"/>
  <c r="I27" i="1"/>
  <c r="E28" i="1"/>
  <c r="J28" i="1" s="1"/>
  <c r="F28" i="1"/>
  <c r="I28" i="1"/>
  <c r="E29" i="1"/>
  <c r="F29" i="1" s="1"/>
  <c r="I29" i="1"/>
  <c r="J29" i="1"/>
  <c r="E30" i="1"/>
  <c r="J30" i="1" s="1"/>
  <c r="I30" i="1"/>
  <c r="E31" i="1"/>
  <c r="J31" i="1" s="1"/>
  <c r="I31" i="1"/>
  <c r="E32" i="1"/>
  <c r="F32" i="1" s="1"/>
  <c r="I32" i="1"/>
  <c r="E33" i="1"/>
  <c r="F33" i="1"/>
  <c r="I33" i="1"/>
  <c r="J33" i="1"/>
  <c r="E34" i="1"/>
  <c r="J34" i="1" s="1"/>
  <c r="F34" i="1"/>
  <c r="I34" i="1"/>
  <c r="E35" i="1"/>
  <c r="J35" i="1" s="1"/>
  <c r="F35" i="1"/>
  <c r="I35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F12" i="1"/>
  <c r="F13" i="1"/>
  <c r="F15" i="1"/>
  <c r="F16" i="1"/>
  <c r="F18" i="1"/>
  <c r="F19" i="1"/>
  <c r="F20" i="1"/>
  <c r="F21" i="1"/>
  <c r="E12" i="1"/>
  <c r="E13" i="1"/>
  <c r="E14" i="1"/>
  <c r="F14" i="1" s="1"/>
  <c r="E15" i="1"/>
  <c r="E16" i="1"/>
  <c r="E17" i="1"/>
  <c r="F17" i="1" s="1"/>
  <c r="E18" i="1"/>
  <c r="E19" i="1"/>
  <c r="E20" i="1"/>
  <c r="E21" i="1"/>
  <c r="E22" i="1"/>
  <c r="F22" i="1" s="1"/>
  <c r="E3" i="1"/>
  <c r="F3" i="1" s="1"/>
  <c r="I3" i="1"/>
  <c r="E4" i="1"/>
  <c r="F4" i="1" s="1"/>
  <c r="I4" i="1"/>
  <c r="E5" i="1"/>
  <c r="F5" i="1" s="1"/>
  <c r="I5" i="1"/>
  <c r="E6" i="1"/>
  <c r="F6" i="1" s="1"/>
  <c r="I6" i="1"/>
  <c r="E7" i="1"/>
  <c r="F7" i="1" s="1"/>
  <c r="I7" i="1"/>
  <c r="J7" i="1"/>
  <c r="E8" i="1"/>
  <c r="F8" i="1" s="1"/>
  <c r="I8" i="1"/>
  <c r="E9" i="1"/>
  <c r="J9" i="1" s="1"/>
  <c r="I9" i="1"/>
  <c r="E10" i="1"/>
  <c r="F10" i="1" s="1"/>
  <c r="I10" i="1"/>
  <c r="E11" i="1"/>
  <c r="F11" i="1" s="1"/>
  <c r="I11" i="1"/>
  <c r="I2" i="1"/>
  <c r="E2" i="1"/>
  <c r="F2" i="1" s="1"/>
  <c r="I2" i="5" l="1"/>
  <c r="F2" i="3"/>
  <c r="J5" i="2"/>
  <c r="J11" i="2"/>
  <c r="Q10" i="2"/>
  <c r="Q9" i="2"/>
  <c r="Q8" i="2"/>
  <c r="U12" i="2"/>
  <c r="Q2" i="2"/>
  <c r="J12" i="2"/>
  <c r="J9" i="2"/>
  <c r="J3" i="2"/>
  <c r="J10" i="2"/>
  <c r="J7" i="2"/>
  <c r="J4" i="2"/>
  <c r="J6" i="2"/>
  <c r="F2" i="2"/>
  <c r="F30" i="1"/>
  <c r="J32" i="1"/>
  <c r="F31" i="1"/>
  <c r="J10" i="1"/>
  <c r="J5" i="1"/>
  <c r="F9" i="1"/>
  <c r="J11" i="1"/>
  <c r="J4" i="1"/>
  <c r="J8" i="1"/>
  <c r="J3" i="1"/>
  <c r="J6" i="1"/>
  <c r="J2" i="1"/>
</calcChain>
</file>

<file path=xl/sharedStrings.xml><?xml version="1.0" encoding="utf-8"?>
<sst xmlns="http://schemas.openxmlformats.org/spreadsheetml/2006/main" count="70" uniqueCount="39">
  <si>
    <t>Potentimeter R</t>
  </si>
  <si>
    <t>S. No.</t>
  </si>
  <si>
    <t>T Transmission coefficient</t>
  </si>
  <si>
    <t>Z impedence</t>
  </si>
  <si>
    <t>V transmitted(Vpp)</t>
  </si>
  <si>
    <t>V incident(Output Voltage)</t>
  </si>
  <si>
    <t>1/T</t>
  </si>
  <si>
    <t>1/2R</t>
  </si>
  <si>
    <t xml:space="preserve">Pulse: </t>
  </si>
  <si>
    <t>period:</t>
  </si>
  <si>
    <t>1 us</t>
  </si>
  <si>
    <t>width</t>
  </si>
  <si>
    <t>0.5 us</t>
  </si>
  <si>
    <t>delay</t>
  </si>
  <si>
    <t>0.01 us.</t>
  </si>
  <si>
    <t>Oscilloscope: 1Mohm</t>
  </si>
  <si>
    <t>RL=1M  ohm</t>
  </si>
  <si>
    <t>RL=50  ohm</t>
  </si>
  <si>
    <t>V1_ossciloscope</t>
  </si>
  <si>
    <t>V2_resistor</t>
  </si>
  <si>
    <t>I_final</t>
  </si>
  <si>
    <t>V_shunt_resistor</t>
  </si>
  <si>
    <t>diff</t>
  </si>
  <si>
    <t>LF</t>
  </si>
  <si>
    <t>RF</t>
  </si>
  <si>
    <t>R</t>
  </si>
  <si>
    <t>V CH1</t>
  </si>
  <si>
    <t>V CH2</t>
  </si>
  <si>
    <t>I final</t>
  </si>
  <si>
    <t>V_r_cal</t>
  </si>
  <si>
    <t>V CH1/2</t>
  </si>
  <si>
    <t>V CH2/2</t>
  </si>
  <si>
    <t>I1</t>
  </si>
  <si>
    <t>I2</t>
  </si>
  <si>
    <t>VRCAL</t>
  </si>
  <si>
    <t>V</t>
  </si>
  <si>
    <t>Req(R,1M)</t>
  </si>
  <si>
    <t>V_Req</t>
  </si>
  <si>
    <t>V_Req+Vch2/2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</si>
</sst>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Sheet1!$I$2:$I$11</c:f>
              <c:numCache>
                <c:formatCode>0.00E+00</c:formatCode>
                <c:ptCount val="10"/>
                <c:pt idx="0">
                  <c:v>5.0000000000000001E-3</c:v>
                </c:pt>
                <c:pt idx="1">
                  <c:v>2.5000000000000001E-3</c:v>
                </c:pt>
                <c:pt idx="2">
                  <c:v>1.6666666666666668E-3</c:v>
                </c:pt>
                <c:pt idx="3">
                  <c:v>1.25E-3</c:v>
                </c:pt>
                <c:pt idx="4">
                  <c:v>1E-3</c:v>
                </c:pt>
                <c:pt idx="5">
                  <c:v>8.3333333333333339E-4</c:v>
                </c:pt>
                <c:pt idx="6">
                  <c:v>7.1428571428571429E-4</c:v>
                </c:pt>
                <c:pt idx="7">
                  <c:v>6.2500000000000001E-4</c:v>
                </c:pt>
                <c:pt idx="8">
                  <c:v>5.5555555555555556E-4</c:v>
                </c:pt>
                <c:pt idx="9">
                  <c:v>5.0000000000000001E-4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1.1757142857142857</c:v>
                </c:pt>
                <c:pt idx="1">
                  <c:v>1.0551282051282049</c:v>
                </c:pt>
                <c:pt idx="2">
                  <c:v>1.0287499999999998</c:v>
                </c:pt>
                <c:pt idx="3">
                  <c:v>0.96823529411764697</c:v>
                </c:pt>
                <c:pt idx="4">
                  <c:v>0.95697674418604639</c:v>
                </c:pt>
                <c:pt idx="5">
                  <c:v>0.99156626506024093</c:v>
                </c:pt>
                <c:pt idx="6">
                  <c:v>0.98681055155875308</c:v>
                </c:pt>
                <c:pt idx="7">
                  <c:v>0.98681055155875308</c:v>
                </c:pt>
                <c:pt idx="8">
                  <c:v>0.98444976076555013</c:v>
                </c:pt>
                <c:pt idx="9">
                  <c:v>0.97976190476190472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B2-4FAF-BFDC-A726BFD3C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45304"/>
        <c:axId val="521843064"/>
      </c:scatterChart>
      <c:valAx>
        <c:axId val="52184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3064"/>
        <c:crosses val="autoZero"/>
        <c:crossBetween val="midCat"/>
      </c:valAx>
      <c:valAx>
        <c:axId val="52184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Sheet1!$I$13:$I$22</c:f>
              <c:numCache>
                <c:formatCode>0.00E+00</c:formatCode>
                <c:ptCount val="10"/>
                <c:pt idx="0">
                  <c:v>5.0000000000000001E-3</c:v>
                </c:pt>
                <c:pt idx="1">
                  <c:v>2.5000000000000001E-3</c:v>
                </c:pt>
                <c:pt idx="2">
                  <c:v>1.6666666666666668E-3</c:v>
                </c:pt>
                <c:pt idx="3">
                  <c:v>1.25E-3</c:v>
                </c:pt>
                <c:pt idx="4">
                  <c:v>1E-3</c:v>
                </c:pt>
                <c:pt idx="5">
                  <c:v>8.3333333333333339E-4</c:v>
                </c:pt>
                <c:pt idx="6">
                  <c:v>7.1428571428571429E-4</c:v>
                </c:pt>
                <c:pt idx="7">
                  <c:v>6.2500000000000001E-4</c:v>
                </c:pt>
                <c:pt idx="8">
                  <c:v>5.5555555555555556E-4</c:v>
                </c:pt>
                <c:pt idx="9">
                  <c:v>5.0000000000000001E-4</c:v>
                </c:pt>
              </c:numCache>
            </c:numRef>
          </c:xVal>
          <c:yVal>
            <c:numRef>
              <c:f>Sheet1!$J$13:$J$22</c:f>
              <c:numCache>
                <c:formatCode>General</c:formatCode>
                <c:ptCount val="10"/>
                <c:pt idx="0">
                  <c:v>1.1676136363636365</c:v>
                </c:pt>
                <c:pt idx="1">
                  <c:v>0.95915985997666264</c:v>
                </c:pt>
                <c:pt idx="2">
                  <c:v>1.0249376558603489</c:v>
                </c:pt>
                <c:pt idx="3">
                  <c:v>1.0123152709359604</c:v>
                </c:pt>
                <c:pt idx="4">
                  <c:v>0.96252927400468391</c:v>
                </c:pt>
                <c:pt idx="5">
                  <c:v>0.98916967509025266</c:v>
                </c:pt>
                <c:pt idx="6">
                  <c:v>0.98561151079136688</c:v>
                </c:pt>
                <c:pt idx="7">
                  <c:v>0.98090692124105017</c:v>
                </c:pt>
                <c:pt idx="8">
                  <c:v>0.98325358851674638</c:v>
                </c:pt>
                <c:pt idx="9">
                  <c:v>0.96140350877192982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7-4FCB-BFCB-AE44034FE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58104"/>
        <c:axId val="522156408"/>
      </c:scatterChart>
      <c:valAx>
        <c:axId val="52185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56408"/>
        <c:crosses val="autoZero"/>
        <c:crossBetween val="midCat"/>
      </c:valAx>
      <c:valAx>
        <c:axId val="52215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5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Sheet1!$I$26:$I$35</c:f>
              <c:numCache>
                <c:formatCode>0.00E+00</c:formatCode>
                <c:ptCount val="10"/>
                <c:pt idx="0">
                  <c:v>5.0000000000000001E-3</c:v>
                </c:pt>
                <c:pt idx="1">
                  <c:v>2.5000000000000001E-3</c:v>
                </c:pt>
                <c:pt idx="2">
                  <c:v>1.6666666666666668E-3</c:v>
                </c:pt>
                <c:pt idx="3">
                  <c:v>1.25E-3</c:v>
                </c:pt>
                <c:pt idx="4">
                  <c:v>1E-3</c:v>
                </c:pt>
                <c:pt idx="5">
                  <c:v>8.3333333333333339E-4</c:v>
                </c:pt>
                <c:pt idx="6">
                  <c:v>7.1428571428571429E-4</c:v>
                </c:pt>
                <c:pt idx="7">
                  <c:v>6.2500000000000001E-4</c:v>
                </c:pt>
                <c:pt idx="8">
                  <c:v>5.5555555555555556E-4</c:v>
                </c:pt>
                <c:pt idx="9">
                  <c:v>5.0000000000000001E-4</c:v>
                </c:pt>
              </c:numCache>
            </c:numRef>
          </c:xVal>
          <c:yVal>
            <c:numRef>
              <c:f>Sheet1!$J$26:$J$35</c:f>
              <c:numCache>
                <c:formatCode>General</c:formatCode>
                <c:ptCount val="10"/>
                <c:pt idx="0">
                  <c:v>1.0611122027903319</c:v>
                </c:pt>
                <c:pt idx="1">
                  <c:v>0.92497430626927024</c:v>
                </c:pt>
                <c:pt idx="2">
                  <c:v>0.88568148269640801</c:v>
                </c:pt>
                <c:pt idx="3">
                  <c:v>0.8571428571428571</c:v>
                </c:pt>
                <c:pt idx="4">
                  <c:v>0.84187082405345204</c:v>
                </c:pt>
                <c:pt idx="5">
                  <c:v>0.82514734774066789</c:v>
                </c:pt>
                <c:pt idx="6">
                  <c:v>0.81203007518796988</c:v>
                </c:pt>
                <c:pt idx="7">
                  <c:v>0.80700256191289488</c:v>
                </c:pt>
                <c:pt idx="8">
                  <c:v>0.80442647371781228</c:v>
                </c:pt>
                <c:pt idx="9">
                  <c:v>0.79528718703976431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F9-4EAE-816C-C1AAE4849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60240"/>
        <c:axId val="569858640"/>
      </c:scatterChart>
      <c:valAx>
        <c:axId val="5698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8640"/>
        <c:crosses val="autoZero"/>
        <c:crossBetween val="midCat"/>
      </c:valAx>
      <c:valAx>
        <c:axId val="5698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Sheet2!$I$2:$I$12</c:f>
              <c:numCache>
                <c:formatCode>0.00E+00</c:formatCode>
                <c:ptCount val="11"/>
                <c:pt idx="0">
                  <c:v>0.01</c:v>
                </c:pt>
                <c:pt idx="1">
                  <c:v>5.0000000000000001E-3</c:v>
                </c:pt>
                <c:pt idx="2">
                  <c:v>2.5000000000000001E-3</c:v>
                </c:pt>
                <c:pt idx="3">
                  <c:v>1.6666666666666668E-3</c:v>
                </c:pt>
                <c:pt idx="4">
                  <c:v>1.25E-3</c:v>
                </c:pt>
                <c:pt idx="5">
                  <c:v>1E-3</c:v>
                </c:pt>
                <c:pt idx="6">
                  <c:v>8.3333333333333339E-4</c:v>
                </c:pt>
                <c:pt idx="7">
                  <c:v>7.1428571428571429E-4</c:v>
                </c:pt>
                <c:pt idx="8">
                  <c:v>6.2500000000000001E-4</c:v>
                </c:pt>
                <c:pt idx="9">
                  <c:v>5.5555555555555556E-4</c:v>
                </c:pt>
                <c:pt idx="10">
                  <c:v>5.0000000000000001E-4</c:v>
                </c:pt>
              </c:numCache>
            </c:numRef>
          </c:xVal>
          <c:yVal>
            <c:numRef>
              <c:f>Sheet2!$J$2:$J$12</c:f>
              <c:numCache>
                <c:formatCode>General</c:formatCode>
                <c:ptCount val="11"/>
                <c:pt idx="0">
                  <c:v>1.1806375442739079</c:v>
                </c:pt>
                <c:pt idx="1">
                  <c:v>1.0683760683760684</c:v>
                </c:pt>
                <c:pt idx="2">
                  <c:v>1.0230179028132993</c:v>
                </c:pt>
                <c:pt idx="3">
                  <c:v>1.0055304172951232</c:v>
                </c:pt>
                <c:pt idx="4">
                  <c:v>1.0028581457152885</c:v>
                </c:pt>
                <c:pt idx="5">
                  <c:v>0.99068753715078262</c:v>
                </c:pt>
                <c:pt idx="6">
                  <c:v>0.99552015928322557</c:v>
                </c:pt>
                <c:pt idx="7">
                  <c:v>0.9930979691146532</c:v>
                </c:pt>
                <c:pt idx="8">
                  <c:v>0.98352594049668052</c:v>
                </c:pt>
                <c:pt idx="9">
                  <c:v>0.99068753715078262</c:v>
                </c:pt>
                <c:pt idx="10">
                  <c:v>0.98828877798092607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F1-4379-9EEE-777B4F266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10520"/>
        <c:axId val="537420176"/>
      </c:scatterChart>
      <c:valAx>
        <c:axId val="50691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20176"/>
        <c:crosses val="autoZero"/>
        <c:crossBetween val="midCat"/>
      </c:valAx>
      <c:valAx>
        <c:axId val="5374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1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Sheet2!$T$2:$T$12</c:f>
              <c:numCache>
                <c:formatCode>0.00E+00</c:formatCode>
                <c:ptCount val="11"/>
                <c:pt idx="0">
                  <c:v>0.01</c:v>
                </c:pt>
                <c:pt idx="1">
                  <c:v>5.0000000000000001E-3</c:v>
                </c:pt>
                <c:pt idx="2">
                  <c:v>2.5000000000000001E-3</c:v>
                </c:pt>
                <c:pt idx="3">
                  <c:v>1.6666666666666668E-3</c:v>
                </c:pt>
                <c:pt idx="4">
                  <c:v>1.25E-3</c:v>
                </c:pt>
                <c:pt idx="5">
                  <c:v>1E-3</c:v>
                </c:pt>
                <c:pt idx="6">
                  <c:v>8.3333333333333339E-4</c:v>
                </c:pt>
                <c:pt idx="7">
                  <c:v>7.1428571428571429E-4</c:v>
                </c:pt>
                <c:pt idx="8">
                  <c:v>6.2500000000000001E-4</c:v>
                </c:pt>
                <c:pt idx="9">
                  <c:v>5.5555555555555556E-4</c:v>
                </c:pt>
                <c:pt idx="10">
                  <c:v>5.0000000000000001E-4</c:v>
                </c:pt>
              </c:numCache>
            </c:numRef>
          </c:xVal>
          <c:yVal>
            <c:numRef>
              <c:f>Sheet2!$U$2:$U$12</c:f>
              <c:numCache>
                <c:formatCode>General</c:formatCode>
                <c:ptCount val="11"/>
                <c:pt idx="0">
                  <c:v>1.159618008185539</c:v>
                </c:pt>
                <c:pt idx="1">
                  <c:v>1.0897435897435896</c:v>
                </c:pt>
                <c:pt idx="2">
                  <c:v>1.0611735330836454</c:v>
                </c:pt>
                <c:pt idx="3">
                  <c:v>1.0480887792848335</c:v>
                </c:pt>
                <c:pt idx="4">
                  <c:v>1.0455104551045511</c:v>
                </c:pt>
                <c:pt idx="5">
                  <c:v>1.0403916768665851</c:v>
                </c:pt>
                <c:pt idx="6">
                  <c:v>1.0365853658536586</c:v>
                </c:pt>
                <c:pt idx="7">
                  <c:v>1.0378510378510379</c:v>
                </c:pt>
                <c:pt idx="8">
                  <c:v>1.0353227771010962</c:v>
                </c:pt>
                <c:pt idx="9">
                  <c:v>1.0340632603406326</c:v>
                </c:pt>
                <c:pt idx="10">
                  <c:v>1.0328068043742407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A3-47FF-ABC3-59241280A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37264"/>
        <c:axId val="333837584"/>
      </c:scatterChart>
      <c:valAx>
        <c:axId val="333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37584"/>
        <c:crosses val="autoZero"/>
        <c:crossBetween val="midCat"/>
      </c:valAx>
      <c:valAx>
        <c:axId val="3338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3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Sheet3!$J$1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Sheet3!$I$2:$I$11</c:f>
              <c:numCache>
                <c:formatCode>0.00E+00</c:formatCode>
                <c:ptCount val="10"/>
                <c:pt idx="0">
                  <c:v>9.3109869646182484E-3</c:v>
                </c:pt>
                <c:pt idx="1">
                  <c:v>5.0150451354062184E-3</c:v>
                </c:pt>
                <c:pt idx="2">
                  <c:v>2.5100401606425703E-3</c:v>
                </c:pt>
                <c:pt idx="3">
                  <c:v>1.6276041666666667E-3</c:v>
                </c:pt>
                <c:pt idx="4">
                  <c:v>1.2376237623762376E-3</c:v>
                </c:pt>
                <c:pt idx="5">
                  <c:v>9.9601593625498006E-4</c:v>
                </c:pt>
                <c:pt idx="6">
                  <c:v>8.1967213114754098E-4</c:v>
                </c:pt>
                <c:pt idx="7">
                  <c:v>7.0028011204481793E-4</c:v>
                </c:pt>
                <c:pt idx="8">
                  <c:v>6.1425061425061424E-4</c:v>
                </c:pt>
                <c:pt idx="9">
                  <c:v>5.5248618784530391E-4</c:v>
                </c:pt>
              </c:numCache>
            </c:numRef>
          </c:xVal>
          <c:yVal>
            <c:numRef>
              <c:f>Sheet3!$J$2:$J$11</c:f>
              <c:numCache>
                <c:formatCode>General</c:formatCode>
                <c:ptCount val="10"/>
                <c:pt idx="0">
                  <c:v>1.1834319526627219</c:v>
                </c:pt>
                <c:pt idx="1">
                  <c:v>1.0905125408942202</c:v>
                </c:pt>
                <c:pt idx="2">
                  <c:v>1.0204081632653061</c:v>
                </c:pt>
                <c:pt idx="3">
                  <c:v>1.010611419909045</c:v>
                </c:pt>
                <c:pt idx="4">
                  <c:v>1.0204081632653061</c:v>
                </c:pt>
                <c:pt idx="5">
                  <c:v>0.99552015928322557</c:v>
                </c:pt>
                <c:pt idx="6">
                  <c:v>0.99068753715078262</c:v>
                </c:pt>
                <c:pt idx="7">
                  <c:v>0.99068753715078262</c:v>
                </c:pt>
                <c:pt idx="8">
                  <c:v>0.98828877798092607</c:v>
                </c:pt>
                <c:pt idx="9">
                  <c:v>0.98590160701961949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4-4BC3-959F-542B08607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9320"/>
        <c:axId val="513256760"/>
      </c:scatterChart>
      <c:valAx>
        <c:axId val="513259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56760"/>
        <c:crosses val="autoZero"/>
        <c:crossBetween val="midCat"/>
      </c:valAx>
      <c:valAx>
        <c:axId val="51325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5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34</xdr:row>
      <xdr:rowOff>109536</xdr:rowOff>
    </xdr:from>
    <xdr:to>
      <xdr:col>26</xdr:col>
      <xdr:colOff>180975</xdr:colOff>
      <xdr:row>58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87CD4-30AB-4411-92BA-92F680BE1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228600</xdr:colOff>
      <xdr:row>8</xdr:row>
      <xdr:rowOff>71436</xdr:rowOff>
    </xdr:from>
    <xdr:to>
      <xdr:col>26</xdr:col>
      <xdr:colOff>414337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90A2C4-E901-4D66-B185-31AB0782A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142875</xdr:colOff>
      <xdr:row>34</xdr:row>
      <xdr:rowOff>109536</xdr:rowOff>
    </xdr:from>
    <xdr:to>
      <xdr:col>11</xdr:col>
      <xdr:colOff>200025</xdr:colOff>
      <xdr:row>57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B1A31-F5F0-4605-A9C2-223893DE4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13</xdr:row>
      <xdr:rowOff>76200</xdr:rowOff>
    </xdr:from>
    <xdr:to>
      <xdr:col>9</xdr:col>
      <xdr:colOff>323850</xdr:colOff>
      <xdr:row>33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4DBCF-1434-4611-B6E8-A00C522C6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90486</xdr:rowOff>
    </xdr:from>
    <xdr:to>
      <xdr:col>19</xdr:col>
      <xdr:colOff>133350</xdr:colOff>
      <xdr:row>33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F0001-50A8-4210-82DD-E8AC246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12</xdr:row>
      <xdr:rowOff>14286</xdr:rowOff>
    </xdr:from>
    <xdr:to>
      <xdr:col>18</xdr:col>
      <xdr:colOff>228600</xdr:colOff>
      <xdr:row>36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BE6E8-3619-4136-AC17-A7EFED3B4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opLeftCell="A16" workbookViewId="0">
      <selection activeCell="I27" sqref="I27"/>
    </sheetView>
  </sheetViews>
  <sheetFormatPr defaultRowHeight="15" x14ac:dyDescent="0.25"/>
  <cols>
    <col min="1" max="1" width="6.140625" bestFit="1" customWidth="1"/>
    <col min="2" max="2" width="25.5703125" bestFit="1" customWidth="1"/>
    <col min="3" max="3" width="18.42578125" bestFit="1" customWidth="1"/>
    <col min="4" max="4" width="14.7109375" bestFit="1" customWidth="1"/>
    <col min="5" max="5" width="24.42578125" bestFit="1" customWidth="1"/>
    <col min="6" max="6" width="12.42578125" bestFit="1" customWidth="1"/>
  </cols>
  <sheetData>
    <row r="1" spans="1:14" x14ac:dyDescent="0.25">
      <c r="A1" t="s">
        <v>1</v>
      </c>
      <c r="B1" t="s">
        <v>5</v>
      </c>
      <c r="C1" t="s">
        <v>4</v>
      </c>
      <c r="D1" t="s">
        <v>0</v>
      </c>
      <c r="E1" t="s">
        <v>2</v>
      </c>
      <c r="F1" t="s">
        <v>3</v>
      </c>
      <c r="I1" t="s">
        <v>7</v>
      </c>
      <c r="J1" t="s">
        <v>6</v>
      </c>
    </row>
    <row r="2" spans="1:14" x14ac:dyDescent="0.25">
      <c r="A2">
        <v>1</v>
      </c>
      <c r="B2">
        <v>1.6459999999999999</v>
      </c>
      <c r="C2" s="1">
        <v>1.4</v>
      </c>
      <c r="D2" s="1">
        <v>100</v>
      </c>
      <c r="E2">
        <f>C2/B2</f>
        <v>0.85054678007290396</v>
      </c>
      <c r="F2">
        <f>D2*( (2/E2)-1)</f>
        <v>135.14285714285714</v>
      </c>
      <c r="I2" s="1">
        <f>1/(2*D2)</f>
        <v>5.0000000000000001E-3</v>
      </c>
      <c r="J2">
        <f>1/E2</f>
        <v>1.1757142857142857</v>
      </c>
      <c r="M2" t="s">
        <v>8</v>
      </c>
    </row>
    <row r="3" spans="1:14" x14ac:dyDescent="0.25">
      <c r="B3">
        <v>1.6459999999999999</v>
      </c>
      <c r="C3" s="1">
        <v>1.56</v>
      </c>
      <c r="D3" s="1">
        <v>200</v>
      </c>
      <c r="E3">
        <f t="shared" ref="E3:E10" si="0">C3/B3</f>
        <v>0.94775212636695028</v>
      </c>
      <c r="F3">
        <f t="shared" ref="F3:F10" si="1">D3*( (2/E3)-1)</f>
        <v>222.05128205128199</v>
      </c>
      <c r="I3" s="1">
        <f t="shared" ref="I3:I11" si="2">1/(2*D3)</f>
        <v>2.5000000000000001E-3</v>
      </c>
      <c r="J3">
        <f t="shared" ref="J3:J10" si="3">1/E3</f>
        <v>1.0551282051282049</v>
      </c>
      <c r="M3" t="s">
        <v>9</v>
      </c>
      <c r="N3" t="s">
        <v>10</v>
      </c>
    </row>
    <row r="4" spans="1:14" x14ac:dyDescent="0.25">
      <c r="B4">
        <v>1.6459999999999999</v>
      </c>
      <c r="C4" s="1">
        <v>1.6</v>
      </c>
      <c r="D4" s="1">
        <v>300</v>
      </c>
      <c r="E4">
        <f t="shared" si="0"/>
        <v>0.9720534629404618</v>
      </c>
      <c r="F4">
        <f t="shared" si="1"/>
        <v>317.24999999999989</v>
      </c>
      <c r="I4" s="1">
        <f t="shared" si="2"/>
        <v>1.6666666666666668E-3</v>
      </c>
      <c r="J4">
        <f t="shared" si="3"/>
        <v>1.0287499999999998</v>
      </c>
      <c r="M4" t="s">
        <v>11</v>
      </c>
      <c r="N4" t="s">
        <v>12</v>
      </c>
    </row>
    <row r="5" spans="1:14" x14ac:dyDescent="0.25">
      <c r="B5">
        <v>1.6459999999999999</v>
      </c>
      <c r="C5" s="1">
        <v>1.7</v>
      </c>
      <c r="D5" s="1">
        <v>400</v>
      </c>
      <c r="E5">
        <f t="shared" si="0"/>
        <v>1.0328068043742407</v>
      </c>
      <c r="F5">
        <f t="shared" si="1"/>
        <v>374.58823529411757</v>
      </c>
      <c r="I5" s="1">
        <f t="shared" si="2"/>
        <v>1.25E-3</v>
      </c>
      <c r="J5">
        <f t="shared" si="3"/>
        <v>0.96823529411764697</v>
      </c>
      <c r="M5" t="s">
        <v>13</v>
      </c>
      <c r="N5" t="s">
        <v>14</v>
      </c>
    </row>
    <row r="6" spans="1:14" x14ac:dyDescent="0.25">
      <c r="B6">
        <v>1.6459999999999999</v>
      </c>
      <c r="C6" s="1">
        <v>1.72</v>
      </c>
      <c r="D6" s="1">
        <v>500</v>
      </c>
      <c r="E6">
        <f t="shared" si="0"/>
        <v>1.0449574726609965</v>
      </c>
      <c r="F6">
        <f t="shared" si="1"/>
        <v>456.9767441860464</v>
      </c>
      <c r="I6" s="1">
        <f t="shared" si="2"/>
        <v>1E-3</v>
      </c>
      <c r="J6">
        <f t="shared" si="3"/>
        <v>0.95697674418604639</v>
      </c>
    </row>
    <row r="7" spans="1:14" x14ac:dyDescent="0.25">
      <c r="B7">
        <v>1.6459999999999999</v>
      </c>
      <c r="C7" s="1">
        <v>1.66</v>
      </c>
      <c r="D7" s="1">
        <v>600</v>
      </c>
      <c r="E7">
        <f t="shared" si="0"/>
        <v>1.008505467800729</v>
      </c>
      <c r="F7">
        <f t="shared" si="1"/>
        <v>589.8795180722891</v>
      </c>
      <c r="I7" s="1">
        <f t="shared" si="2"/>
        <v>8.3333333333333339E-4</v>
      </c>
      <c r="J7">
        <f t="shared" si="3"/>
        <v>0.99156626506024093</v>
      </c>
    </row>
    <row r="8" spans="1:14" x14ac:dyDescent="0.25">
      <c r="B8">
        <v>1.6459999999999999</v>
      </c>
      <c r="C8" s="1">
        <v>1.6679999999999999</v>
      </c>
      <c r="D8" s="1">
        <v>700</v>
      </c>
      <c r="E8">
        <f t="shared" si="0"/>
        <v>1.0133657351154313</v>
      </c>
      <c r="F8">
        <f t="shared" si="1"/>
        <v>681.5347721822543</v>
      </c>
      <c r="I8" s="1">
        <f t="shared" si="2"/>
        <v>7.1428571428571429E-4</v>
      </c>
      <c r="J8">
        <f t="shared" si="3"/>
        <v>0.98681055155875308</v>
      </c>
    </row>
    <row r="9" spans="1:14" x14ac:dyDescent="0.25">
      <c r="B9">
        <v>1.6459999999999999</v>
      </c>
      <c r="C9" s="1">
        <v>1.6679999999999999</v>
      </c>
      <c r="D9" s="1">
        <v>800</v>
      </c>
      <c r="E9">
        <f t="shared" si="0"/>
        <v>1.0133657351154313</v>
      </c>
      <c r="F9">
        <f t="shared" si="1"/>
        <v>778.8968824940049</v>
      </c>
      <c r="I9" s="1">
        <f t="shared" si="2"/>
        <v>6.2500000000000001E-4</v>
      </c>
      <c r="J9">
        <f t="shared" si="3"/>
        <v>0.98681055155875308</v>
      </c>
    </row>
    <row r="10" spans="1:14" x14ac:dyDescent="0.25">
      <c r="B10">
        <v>1.6459999999999999</v>
      </c>
      <c r="C10" s="1">
        <v>1.6719999999999999</v>
      </c>
      <c r="D10" s="1">
        <v>900</v>
      </c>
      <c r="E10">
        <f t="shared" si="0"/>
        <v>1.0157958687727826</v>
      </c>
      <c r="F10">
        <f t="shared" si="1"/>
        <v>872.00956937799026</v>
      </c>
      <c r="I10" s="1">
        <f t="shared" si="2"/>
        <v>5.5555555555555556E-4</v>
      </c>
      <c r="J10">
        <f t="shared" si="3"/>
        <v>0.98444976076555013</v>
      </c>
    </row>
    <row r="11" spans="1:14" x14ac:dyDescent="0.25">
      <c r="B11">
        <v>1.6459999999999999</v>
      </c>
      <c r="C11" s="1">
        <v>1.68</v>
      </c>
      <c r="D11" s="1">
        <v>1000</v>
      </c>
      <c r="E11">
        <f>C11/B11</f>
        <v>1.0206561360874848</v>
      </c>
      <c r="F11">
        <f>D11*( (2/E11)-1)</f>
        <v>959.5238095238094</v>
      </c>
      <c r="I11" s="1">
        <f t="shared" si="2"/>
        <v>5.0000000000000001E-4</v>
      </c>
      <c r="J11">
        <f>1/E11</f>
        <v>0.97976190476190472</v>
      </c>
    </row>
    <row r="12" spans="1:14" x14ac:dyDescent="0.25">
      <c r="E12" t="e">
        <f t="shared" ref="E12:E22" si="4">C12/B12</f>
        <v>#DIV/0!</v>
      </c>
      <c r="F12" t="e">
        <f t="shared" ref="F12:F22" si="5">D12*( (2/E12)-1)</f>
        <v>#DIV/0!</v>
      </c>
      <c r="I12" s="1" t="e">
        <f t="shared" ref="I12:I22" si="6">1/(2*D12)</f>
        <v>#DIV/0!</v>
      </c>
      <c r="J12" t="e">
        <f t="shared" ref="J12:J22" si="7">1/E12</f>
        <v>#DIV/0!</v>
      </c>
    </row>
    <row r="13" spans="1:14" x14ac:dyDescent="0.25">
      <c r="A13">
        <v>2</v>
      </c>
      <c r="B13">
        <v>1.6439999999999999</v>
      </c>
      <c r="C13" s="1">
        <v>1.4079999999999999</v>
      </c>
      <c r="D13" s="1">
        <v>100</v>
      </c>
      <c r="E13">
        <f t="shared" si="4"/>
        <v>0.85644768856447684</v>
      </c>
      <c r="F13">
        <f t="shared" si="5"/>
        <v>133.52272727272728</v>
      </c>
      <c r="I13" s="1">
        <f t="shared" si="6"/>
        <v>5.0000000000000001E-3</v>
      </c>
      <c r="J13">
        <f t="shared" si="7"/>
        <v>1.1676136363636365</v>
      </c>
    </row>
    <row r="14" spans="1:14" x14ac:dyDescent="0.25">
      <c r="B14">
        <v>1.6439999999999999</v>
      </c>
      <c r="C14" s="1">
        <v>1.714</v>
      </c>
      <c r="D14" s="1">
        <v>200</v>
      </c>
      <c r="E14">
        <f t="shared" si="4"/>
        <v>1.0425790754257909</v>
      </c>
      <c r="F14">
        <f t="shared" si="5"/>
        <v>183.66394399066505</v>
      </c>
      <c r="I14" s="1">
        <f t="shared" si="6"/>
        <v>2.5000000000000001E-3</v>
      </c>
      <c r="J14">
        <f t="shared" si="7"/>
        <v>0.95915985997666264</v>
      </c>
    </row>
    <row r="15" spans="1:14" x14ac:dyDescent="0.25">
      <c r="B15">
        <v>1.6439999999999999</v>
      </c>
      <c r="C15" s="1">
        <v>1.6040000000000001</v>
      </c>
      <c r="D15" s="1">
        <v>300</v>
      </c>
      <c r="E15">
        <f t="shared" si="4"/>
        <v>0.97566909975669114</v>
      </c>
      <c r="F15">
        <f t="shared" si="5"/>
        <v>314.96259351620932</v>
      </c>
      <c r="I15" s="1">
        <f t="shared" si="6"/>
        <v>1.6666666666666668E-3</v>
      </c>
      <c r="J15">
        <f t="shared" si="7"/>
        <v>1.0249376558603489</v>
      </c>
    </row>
    <row r="16" spans="1:14" x14ac:dyDescent="0.25">
      <c r="B16">
        <v>1.6439999999999999</v>
      </c>
      <c r="C16" s="1">
        <v>1.6240000000000001</v>
      </c>
      <c r="D16" s="1">
        <v>400</v>
      </c>
      <c r="E16">
        <f t="shared" si="4"/>
        <v>0.98783454987834562</v>
      </c>
      <c r="F16">
        <f t="shared" si="5"/>
        <v>409.85221674876834</v>
      </c>
      <c r="I16" s="1">
        <f t="shared" si="6"/>
        <v>1.25E-3</v>
      </c>
      <c r="J16">
        <f t="shared" si="7"/>
        <v>1.0123152709359604</v>
      </c>
    </row>
    <row r="17" spans="1:10" x14ac:dyDescent="0.25">
      <c r="B17">
        <v>1.6439999999999999</v>
      </c>
      <c r="C17" s="1">
        <v>1.708</v>
      </c>
      <c r="D17" s="1">
        <v>500</v>
      </c>
      <c r="E17">
        <f t="shared" si="4"/>
        <v>1.0389294403892944</v>
      </c>
      <c r="F17">
        <f t="shared" si="5"/>
        <v>462.52927400468388</v>
      </c>
      <c r="I17" s="1">
        <f t="shared" si="6"/>
        <v>1E-3</v>
      </c>
      <c r="J17">
        <f t="shared" si="7"/>
        <v>0.96252927400468391</v>
      </c>
    </row>
    <row r="18" spans="1:10" x14ac:dyDescent="0.25">
      <c r="B18">
        <v>1.6439999999999999</v>
      </c>
      <c r="C18" s="1">
        <v>1.6619999999999999</v>
      </c>
      <c r="D18" s="1">
        <v>600</v>
      </c>
      <c r="E18">
        <f t="shared" si="4"/>
        <v>1.0109489051094891</v>
      </c>
      <c r="F18">
        <f t="shared" si="5"/>
        <v>587.00361010830318</v>
      </c>
      <c r="I18" s="1">
        <f t="shared" si="6"/>
        <v>8.3333333333333339E-4</v>
      </c>
      <c r="J18">
        <f t="shared" si="7"/>
        <v>0.98916967509025266</v>
      </c>
    </row>
    <row r="19" spans="1:10" x14ac:dyDescent="0.25">
      <c r="B19">
        <v>1.6439999999999999</v>
      </c>
      <c r="C19" s="1">
        <v>1.6679999999999999</v>
      </c>
      <c r="D19" s="1">
        <v>700</v>
      </c>
      <c r="E19">
        <f t="shared" si="4"/>
        <v>1.0145985401459854</v>
      </c>
      <c r="F19">
        <f t="shared" si="5"/>
        <v>679.85611510791364</v>
      </c>
      <c r="I19" s="1">
        <f t="shared" si="6"/>
        <v>7.1428571428571429E-4</v>
      </c>
      <c r="J19">
        <f t="shared" si="7"/>
        <v>0.98561151079136688</v>
      </c>
    </row>
    <row r="20" spans="1:10" x14ac:dyDescent="0.25">
      <c r="B20">
        <v>1.6439999999999999</v>
      </c>
      <c r="C20" s="1">
        <v>1.6759999999999999</v>
      </c>
      <c r="D20" s="1">
        <v>800</v>
      </c>
      <c r="E20">
        <f t="shared" si="4"/>
        <v>1.0194647201946472</v>
      </c>
      <c r="F20">
        <f t="shared" si="5"/>
        <v>769.4510739856803</v>
      </c>
      <c r="I20" s="1">
        <f t="shared" si="6"/>
        <v>6.2500000000000001E-4</v>
      </c>
      <c r="J20">
        <f t="shared" si="7"/>
        <v>0.98090692124105017</v>
      </c>
    </row>
    <row r="21" spans="1:10" x14ac:dyDescent="0.25">
      <c r="B21">
        <v>1.6439999999999999</v>
      </c>
      <c r="C21" s="1">
        <v>1.6719999999999999</v>
      </c>
      <c r="D21" s="1">
        <v>900</v>
      </c>
      <c r="E21">
        <f t="shared" si="4"/>
        <v>1.0170316301703164</v>
      </c>
      <c r="F21">
        <f t="shared" si="5"/>
        <v>869.85645933014348</v>
      </c>
      <c r="I21" s="1">
        <f t="shared" si="6"/>
        <v>5.5555555555555556E-4</v>
      </c>
      <c r="J21">
        <f t="shared" si="7"/>
        <v>0.98325358851674638</v>
      </c>
    </row>
    <row r="22" spans="1:10" x14ac:dyDescent="0.25">
      <c r="B22">
        <v>1.6439999999999999</v>
      </c>
      <c r="C22" s="1">
        <v>1.71</v>
      </c>
      <c r="D22" s="1">
        <v>1000</v>
      </c>
      <c r="E22">
        <f t="shared" si="4"/>
        <v>1.0401459854014599</v>
      </c>
      <c r="F22">
        <f t="shared" si="5"/>
        <v>922.80701754385962</v>
      </c>
      <c r="I22" s="1">
        <f t="shared" si="6"/>
        <v>5.0000000000000001E-4</v>
      </c>
      <c r="J22">
        <f t="shared" si="7"/>
        <v>0.96140350877192982</v>
      </c>
    </row>
    <row r="23" spans="1:10" x14ac:dyDescent="0.25">
      <c r="I23" s="1"/>
    </row>
    <row r="24" spans="1:10" x14ac:dyDescent="0.25">
      <c r="I24" s="1"/>
    </row>
    <row r="25" spans="1:10" x14ac:dyDescent="0.25">
      <c r="B25" t="s">
        <v>15</v>
      </c>
      <c r="I25" s="1"/>
    </row>
    <row r="26" spans="1:10" x14ac:dyDescent="0.25">
      <c r="A26">
        <v>3</v>
      </c>
      <c r="B26">
        <v>3.78</v>
      </c>
      <c r="C26">
        <v>3.5623</v>
      </c>
      <c r="D26" s="1">
        <v>100</v>
      </c>
      <c r="E26">
        <f t="shared" ref="E26:E35" si="8">C26/B26</f>
        <v>0.94240740740740747</v>
      </c>
      <c r="F26">
        <f t="shared" ref="F26:F35" si="9">D26*( (2/E26)-1)</f>
        <v>112.22244055806638</v>
      </c>
      <c r="I26" s="1">
        <f t="shared" ref="I26:I35" si="10">1/(2*D26)</f>
        <v>5.0000000000000001E-3</v>
      </c>
      <c r="J26">
        <f t="shared" ref="J26:J35" si="11">1/E26</f>
        <v>1.0611122027903319</v>
      </c>
    </row>
    <row r="27" spans="1:10" x14ac:dyDescent="0.25">
      <c r="B27">
        <v>3.78</v>
      </c>
      <c r="C27">
        <v>4.0865999999999998</v>
      </c>
      <c r="D27" s="1">
        <v>200</v>
      </c>
      <c r="E27">
        <f t="shared" si="8"/>
        <v>1.0811111111111111</v>
      </c>
      <c r="F27">
        <f t="shared" si="9"/>
        <v>169.98972250770811</v>
      </c>
      <c r="I27" s="1">
        <f t="shared" si="10"/>
        <v>2.5000000000000001E-3</v>
      </c>
      <c r="J27">
        <f t="shared" si="11"/>
        <v>0.92497430626927024</v>
      </c>
    </row>
    <row r="28" spans="1:10" x14ac:dyDescent="0.25">
      <c r="B28">
        <v>3.78</v>
      </c>
      <c r="C28">
        <v>4.2679</v>
      </c>
      <c r="D28" s="1">
        <v>300</v>
      </c>
      <c r="E28">
        <f t="shared" si="8"/>
        <v>1.1290740740740741</v>
      </c>
      <c r="F28">
        <f t="shared" si="9"/>
        <v>231.40888961784481</v>
      </c>
      <c r="I28" s="1">
        <f t="shared" si="10"/>
        <v>1.6666666666666668E-3</v>
      </c>
      <c r="J28">
        <f t="shared" si="11"/>
        <v>0.88568148269640801</v>
      </c>
    </row>
    <row r="29" spans="1:10" x14ac:dyDescent="0.25">
      <c r="B29">
        <v>3.78</v>
      </c>
      <c r="C29">
        <v>4.41</v>
      </c>
      <c r="D29" s="1">
        <v>400</v>
      </c>
      <c r="E29">
        <f t="shared" si="8"/>
        <v>1.1666666666666667</v>
      </c>
      <c r="F29">
        <f t="shared" si="9"/>
        <v>285.71428571428567</v>
      </c>
      <c r="I29" s="1">
        <f t="shared" si="10"/>
        <v>1.25E-3</v>
      </c>
      <c r="J29">
        <f t="shared" si="11"/>
        <v>0.8571428571428571</v>
      </c>
    </row>
    <row r="30" spans="1:10" x14ac:dyDescent="0.25">
      <c r="B30">
        <v>3.78</v>
      </c>
      <c r="C30">
        <v>4.49</v>
      </c>
      <c r="D30" s="1">
        <v>500</v>
      </c>
      <c r="E30">
        <f t="shared" si="8"/>
        <v>1.1878306878306879</v>
      </c>
      <c r="F30">
        <f t="shared" si="9"/>
        <v>341.87082405345205</v>
      </c>
      <c r="I30" s="1">
        <f t="shared" si="10"/>
        <v>1E-3</v>
      </c>
      <c r="J30">
        <f t="shared" si="11"/>
        <v>0.84187082405345204</v>
      </c>
    </row>
    <row r="31" spans="1:10" x14ac:dyDescent="0.25">
      <c r="B31">
        <v>3.78</v>
      </c>
      <c r="C31">
        <v>4.5810000000000004</v>
      </c>
      <c r="D31" s="1">
        <v>600</v>
      </c>
      <c r="E31">
        <f t="shared" si="8"/>
        <v>1.211904761904762</v>
      </c>
      <c r="F31">
        <f t="shared" si="9"/>
        <v>390.17681728880149</v>
      </c>
      <c r="I31" s="1">
        <f t="shared" si="10"/>
        <v>8.3333333333333339E-4</v>
      </c>
      <c r="J31">
        <f t="shared" si="11"/>
        <v>0.82514734774066789</v>
      </c>
    </row>
    <row r="32" spans="1:10" x14ac:dyDescent="0.25">
      <c r="B32">
        <v>3.78</v>
      </c>
      <c r="C32">
        <v>4.6550000000000002</v>
      </c>
      <c r="D32" s="1">
        <v>700</v>
      </c>
      <c r="E32">
        <f t="shared" si="8"/>
        <v>1.2314814814814816</v>
      </c>
      <c r="F32">
        <f t="shared" si="9"/>
        <v>436.8421052631578</v>
      </c>
      <c r="I32" s="1">
        <f t="shared" si="10"/>
        <v>7.1428571428571429E-4</v>
      </c>
      <c r="J32">
        <f t="shared" si="11"/>
        <v>0.81203007518796988</v>
      </c>
    </row>
    <row r="33" spans="2:10" x14ac:dyDescent="0.25">
      <c r="B33">
        <v>3.78</v>
      </c>
      <c r="C33">
        <v>4.6840000000000002</v>
      </c>
      <c r="D33" s="1">
        <v>800</v>
      </c>
      <c r="E33">
        <f t="shared" si="8"/>
        <v>1.2391534391534393</v>
      </c>
      <c r="F33">
        <f t="shared" si="9"/>
        <v>491.20409906063179</v>
      </c>
      <c r="I33" s="1">
        <f t="shared" si="10"/>
        <v>6.2500000000000001E-4</v>
      </c>
      <c r="J33">
        <f t="shared" si="11"/>
        <v>0.80700256191289488</v>
      </c>
    </row>
    <row r="34" spans="2:10" x14ac:dyDescent="0.25">
      <c r="B34">
        <v>3.78</v>
      </c>
      <c r="C34">
        <v>4.6989999999999998</v>
      </c>
      <c r="D34" s="1">
        <v>900</v>
      </c>
      <c r="E34">
        <f t="shared" si="8"/>
        <v>1.2431216931216931</v>
      </c>
      <c r="F34">
        <f t="shared" si="9"/>
        <v>547.96765269206207</v>
      </c>
      <c r="I34" s="1">
        <f t="shared" si="10"/>
        <v>5.5555555555555556E-4</v>
      </c>
      <c r="J34">
        <f t="shared" si="11"/>
        <v>0.80442647371781228</v>
      </c>
    </row>
    <row r="35" spans="2:10" x14ac:dyDescent="0.25">
      <c r="B35">
        <v>3.78</v>
      </c>
      <c r="C35">
        <v>4.7530000000000001</v>
      </c>
      <c r="D35" s="1">
        <v>1000</v>
      </c>
      <c r="E35">
        <f t="shared" si="8"/>
        <v>1.2574074074074075</v>
      </c>
      <c r="F35">
        <f t="shared" si="9"/>
        <v>590.57437407952864</v>
      </c>
      <c r="I35" s="1">
        <f t="shared" si="10"/>
        <v>5.0000000000000001E-4</v>
      </c>
      <c r="J35">
        <f t="shared" si="11"/>
        <v>0.79528718703976431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34E8-3F84-4987-9C53-9330EB3CA330}">
  <dimension ref="A1:U12"/>
  <sheetViews>
    <sheetView workbookViewId="0">
      <selection sqref="A1:J2"/>
    </sheetView>
  </sheetViews>
  <sheetFormatPr defaultRowHeight="15" x14ac:dyDescent="0.25"/>
  <cols>
    <col min="1" max="1" width="11.5703125" bestFit="1" customWidth="1"/>
    <col min="2" max="2" width="25.5703125" bestFit="1" customWidth="1"/>
    <col min="3" max="3" width="18.42578125" bestFit="1" customWidth="1"/>
    <col min="4" max="4" width="14.7109375" bestFit="1" customWidth="1"/>
    <col min="12" max="12" width="10.85546875" bestFit="1" customWidth="1"/>
    <col min="13" max="13" width="25.5703125" bestFit="1" customWidth="1"/>
    <col min="14" max="14" width="18.42578125" bestFit="1" customWidth="1"/>
    <col min="15" max="15" width="14.7109375" bestFit="1" customWidth="1"/>
    <col min="16" max="16" width="24.42578125" bestFit="1" customWidth="1"/>
    <col min="18" max="18" width="3.85546875" customWidth="1"/>
  </cols>
  <sheetData>
    <row r="1" spans="1:21" x14ac:dyDescent="0.25">
      <c r="A1" t="s">
        <v>1</v>
      </c>
      <c r="B1" t="s">
        <v>5</v>
      </c>
      <c r="C1" t="s">
        <v>4</v>
      </c>
      <c r="D1" t="s">
        <v>0</v>
      </c>
      <c r="E1" t="s">
        <v>2</v>
      </c>
      <c r="F1" t="s">
        <v>3</v>
      </c>
      <c r="I1" t="s">
        <v>7</v>
      </c>
      <c r="J1" t="s">
        <v>6</v>
      </c>
      <c r="L1" t="s">
        <v>1</v>
      </c>
      <c r="M1" t="s">
        <v>5</v>
      </c>
      <c r="N1" t="s">
        <v>4</v>
      </c>
      <c r="O1" t="s">
        <v>0</v>
      </c>
      <c r="P1" t="s">
        <v>2</v>
      </c>
      <c r="Q1" t="s">
        <v>3</v>
      </c>
      <c r="T1" t="s">
        <v>7</v>
      </c>
      <c r="U1" t="s">
        <v>6</v>
      </c>
    </row>
    <row r="2" spans="1:21" x14ac:dyDescent="0.25">
      <c r="A2">
        <v>1</v>
      </c>
      <c r="B2">
        <v>2</v>
      </c>
      <c r="C2" s="1">
        <v>1.694</v>
      </c>
      <c r="D2">
        <v>50</v>
      </c>
      <c r="E2">
        <f>C2/B2</f>
        <v>0.84699999999999998</v>
      </c>
      <c r="F2">
        <f>D2*( (2/E2)-1)</f>
        <v>68.063754427390791</v>
      </c>
      <c r="I2" s="1">
        <f>1/(2*D2)</f>
        <v>0.01</v>
      </c>
      <c r="J2">
        <f>1/E2</f>
        <v>1.1806375442739079</v>
      </c>
      <c r="L2">
        <v>1</v>
      </c>
      <c r="M2">
        <v>1.7</v>
      </c>
      <c r="N2" s="1">
        <v>1.466</v>
      </c>
      <c r="O2">
        <v>50</v>
      </c>
      <c r="P2">
        <f>N2/M2</f>
        <v>0.86235294117647054</v>
      </c>
      <c r="Q2">
        <f>O2*( (2/P2)-1)</f>
        <v>65.961800818553897</v>
      </c>
      <c r="T2" s="1">
        <f>1/(2*O2)</f>
        <v>0.01</v>
      </c>
      <c r="U2">
        <f>1/P2</f>
        <v>1.159618008185539</v>
      </c>
    </row>
    <row r="3" spans="1:21" x14ac:dyDescent="0.25">
      <c r="B3">
        <v>2</v>
      </c>
      <c r="C3">
        <v>1.8720000000000001</v>
      </c>
      <c r="D3">
        <v>100</v>
      </c>
      <c r="E3">
        <f t="shared" ref="E3:E12" si="0">C3/B3</f>
        <v>0.93600000000000005</v>
      </c>
      <c r="F3">
        <f t="shared" ref="F3:F12" si="1">D3*( (2/E3)-1)</f>
        <v>113.67521367521367</v>
      </c>
      <c r="I3" s="1">
        <f t="shared" ref="I3:I12" si="2">1/(2*D3)</f>
        <v>5.0000000000000001E-3</v>
      </c>
      <c r="J3">
        <f t="shared" ref="J3:J12" si="3">1/E3</f>
        <v>1.0683760683760684</v>
      </c>
      <c r="M3">
        <v>1.7</v>
      </c>
      <c r="N3">
        <v>1.56</v>
      </c>
      <c r="O3">
        <v>100</v>
      </c>
      <c r="P3">
        <f t="shared" ref="P3:P12" si="4">N3/M3</f>
        <v>0.91764705882352948</v>
      </c>
      <c r="Q3">
        <f t="shared" ref="Q3:Q12" si="5">O3*( (2/P3)-1)</f>
        <v>117.94871794871793</v>
      </c>
      <c r="T3" s="1">
        <f t="shared" ref="T3:T12" si="6">1/(2*O3)</f>
        <v>5.0000000000000001E-3</v>
      </c>
      <c r="U3">
        <f t="shared" ref="U3:U12" si="7">1/P3</f>
        <v>1.0897435897435896</v>
      </c>
    </row>
    <row r="4" spans="1:21" x14ac:dyDescent="0.25">
      <c r="B4">
        <v>2</v>
      </c>
      <c r="C4">
        <v>1.9550000000000001</v>
      </c>
      <c r="D4">
        <v>200</v>
      </c>
      <c r="E4">
        <f t="shared" si="0"/>
        <v>0.97750000000000004</v>
      </c>
      <c r="F4">
        <f t="shared" si="1"/>
        <v>209.20716112531971</v>
      </c>
      <c r="I4" s="1">
        <f t="shared" si="2"/>
        <v>2.5000000000000001E-3</v>
      </c>
      <c r="J4">
        <f t="shared" si="3"/>
        <v>1.0230179028132993</v>
      </c>
      <c r="M4">
        <v>1.7</v>
      </c>
      <c r="N4">
        <v>1.6020000000000001</v>
      </c>
      <c r="O4">
        <v>200</v>
      </c>
      <c r="P4">
        <f t="shared" si="4"/>
        <v>0.94235294117647062</v>
      </c>
      <c r="Q4">
        <f t="shared" si="5"/>
        <v>224.46941323345814</v>
      </c>
      <c r="T4" s="1">
        <f t="shared" si="6"/>
        <v>2.5000000000000001E-3</v>
      </c>
      <c r="U4">
        <f t="shared" si="7"/>
        <v>1.0611735330836454</v>
      </c>
    </row>
    <row r="5" spans="1:21" x14ac:dyDescent="0.25">
      <c r="A5" t="s">
        <v>16</v>
      </c>
      <c r="B5">
        <v>2</v>
      </c>
      <c r="C5">
        <v>1.9890000000000001</v>
      </c>
      <c r="D5">
        <v>300</v>
      </c>
      <c r="E5">
        <f t="shared" si="0"/>
        <v>0.99450000000000005</v>
      </c>
      <c r="F5">
        <f t="shared" si="1"/>
        <v>303.31825037707392</v>
      </c>
      <c r="I5" s="1">
        <f t="shared" si="2"/>
        <v>1.6666666666666668E-3</v>
      </c>
      <c r="J5">
        <f t="shared" si="3"/>
        <v>1.0055304172951232</v>
      </c>
      <c r="L5" t="s">
        <v>17</v>
      </c>
      <c r="M5">
        <v>1.7</v>
      </c>
      <c r="N5">
        <v>1.6220000000000001</v>
      </c>
      <c r="O5">
        <v>300</v>
      </c>
      <c r="P5">
        <f t="shared" si="4"/>
        <v>0.95411764705882363</v>
      </c>
      <c r="Q5">
        <f t="shared" si="5"/>
        <v>328.85326757090007</v>
      </c>
      <c r="T5" s="1">
        <f t="shared" si="6"/>
        <v>1.6666666666666668E-3</v>
      </c>
      <c r="U5">
        <f t="shared" si="7"/>
        <v>1.0480887792848335</v>
      </c>
    </row>
    <row r="6" spans="1:21" x14ac:dyDescent="0.25">
      <c r="B6">
        <v>2</v>
      </c>
      <c r="C6">
        <v>1.9943</v>
      </c>
      <c r="D6">
        <v>400</v>
      </c>
      <c r="E6">
        <f t="shared" si="0"/>
        <v>0.99714999999999998</v>
      </c>
      <c r="F6">
        <f t="shared" si="1"/>
        <v>402.28651657223082</v>
      </c>
      <c r="I6" s="1">
        <f t="shared" si="2"/>
        <v>1.25E-3</v>
      </c>
      <c r="J6">
        <f t="shared" si="3"/>
        <v>1.0028581457152885</v>
      </c>
      <c r="M6">
        <v>1.7</v>
      </c>
      <c r="N6">
        <v>1.6259999999999999</v>
      </c>
      <c r="O6">
        <v>400</v>
      </c>
      <c r="P6">
        <f t="shared" si="4"/>
        <v>0.95647058823529407</v>
      </c>
      <c r="Q6">
        <f t="shared" si="5"/>
        <v>436.40836408364089</v>
      </c>
      <c r="T6" s="1">
        <f t="shared" si="6"/>
        <v>1.25E-3</v>
      </c>
      <c r="U6">
        <f t="shared" si="7"/>
        <v>1.0455104551045511</v>
      </c>
    </row>
    <row r="7" spans="1:21" x14ac:dyDescent="0.25">
      <c r="B7">
        <v>2</v>
      </c>
      <c r="C7">
        <v>2.0188000000000001</v>
      </c>
      <c r="D7">
        <v>500</v>
      </c>
      <c r="E7">
        <f t="shared" si="0"/>
        <v>1.0094000000000001</v>
      </c>
      <c r="F7">
        <f t="shared" si="1"/>
        <v>490.68753715078259</v>
      </c>
      <c r="I7" s="1">
        <f t="shared" si="2"/>
        <v>1E-3</v>
      </c>
      <c r="J7">
        <f t="shared" si="3"/>
        <v>0.99068753715078262</v>
      </c>
      <c r="M7">
        <v>1.7</v>
      </c>
      <c r="N7">
        <v>1.6339999999999999</v>
      </c>
      <c r="O7">
        <v>500</v>
      </c>
      <c r="P7">
        <f t="shared" si="4"/>
        <v>0.9611764705882353</v>
      </c>
      <c r="Q7">
        <f t="shared" si="5"/>
        <v>540.39167686658504</v>
      </c>
      <c r="T7" s="1">
        <f t="shared" si="6"/>
        <v>1E-3</v>
      </c>
      <c r="U7">
        <f t="shared" si="7"/>
        <v>1.0403916768665851</v>
      </c>
    </row>
    <row r="8" spans="1:21" x14ac:dyDescent="0.25">
      <c r="B8">
        <v>2</v>
      </c>
      <c r="C8">
        <v>2.0089999999999999</v>
      </c>
      <c r="D8">
        <v>600</v>
      </c>
      <c r="E8">
        <f t="shared" si="0"/>
        <v>1.0044999999999999</v>
      </c>
      <c r="F8">
        <f t="shared" si="1"/>
        <v>594.62419113987073</v>
      </c>
      <c r="I8" s="1">
        <f t="shared" si="2"/>
        <v>8.3333333333333339E-4</v>
      </c>
      <c r="J8">
        <f t="shared" si="3"/>
        <v>0.99552015928322557</v>
      </c>
      <c r="M8">
        <v>1.7</v>
      </c>
      <c r="N8">
        <v>1.64</v>
      </c>
      <c r="O8">
        <v>600</v>
      </c>
      <c r="P8">
        <f t="shared" si="4"/>
        <v>0.96470588235294119</v>
      </c>
      <c r="Q8">
        <f t="shared" si="5"/>
        <v>643.90243902439033</v>
      </c>
      <c r="T8" s="1">
        <f t="shared" si="6"/>
        <v>8.3333333333333339E-4</v>
      </c>
      <c r="U8">
        <f t="shared" si="7"/>
        <v>1.0365853658536586</v>
      </c>
    </row>
    <row r="9" spans="1:21" x14ac:dyDescent="0.25">
      <c r="B9">
        <v>2</v>
      </c>
      <c r="C9">
        <v>2.0139</v>
      </c>
      <c r="D9">
        <v>700</v>
      </c>
      <c r="E9">
        <f t="shared" si="0"/>
        <v>1.00695</v>
      </c>
      <c r="F9">
        <f t="shared" si="1"/>
        <v>690.33715676051452</v>
      </c>
      <c r="I9" s="1">
        <f t="shared" si="2"/>
        <v>7.1428571428571429E-4</v>
      </c>
      <c r="J9">
        <f t="shared" si="3"/>
        <v>0.9930979691146532</v>
      </c>
      <c r="M9">
        <v>1.7</v>
      </c>
      <c r="N9">
        <v>1.6379999999999999</v>
      </c>
      <c r="O9">
        <v>700</v>
      </c>
      <c r="P9">
        <f t="shared" si="4"/>
        <v>0.96352941176470586</v>
      </c>
      <c r="Q9">
        <f t="shared" si="5"/>
        <v>752.99145299145312</v>
      </c>
      <c r="T9" s="1">
        <f t="shared" si="6"/>
        <v>7.1428571428571429E-4</v>
      </c>
      <c r="U9">
        <f t="shared" si="7"/>
        <v>1.0378510378510379</v>
      </c>
    </row>
    <row r="10" spans="1:21" x14ac:dyDescent="0.25">
      <c r="B10">
        <v>2</v>
      </c>
      <c r="C10">
        <v>2.0335000000000001</v>
      </c>
      <c r="D10">
        <v>800</v>
      </c>
      <c r="E10">
        <f t="shared" si="0"/>
        <v>1.01675</v>
      </c>
      <c r="F10">
        <f t="shared" si="1"/>
        <v>773.64150479468879</v>
      </c>
      <c r="I10" s="1">
        <f t="shared" si="2"/>
        <v>6.2500000000000001E-4</v>
      </c>
      <c r="J10">
        <f t="shared" si="3"/>
        <v>0.98352594049668052</v>
      </c>
      <c r="M10">
        <v>1.7</v>
      </c>
      <c r="N10">
        <v>1.6419999999999999</v>
      </c>
      <c r="O10">
        <v>800</v>
      </c>
      <c r="P10">
        <f t="shared" si="4"/>
        <v>0.96588235294117641</v>
      </c>
      <c r="Q10">
        <f t="shared" si="5"/>
        <v>856.516443361754</v>
      </c>
      <c r="T10" s="1">
        <f t="shared" si="6"/>
        <v>6.2500000000000001E-4</v>
      </c>
      <c r="U10">
        <f t="shared" si="7"/>
        <v>1.0353227771010962</v>
      </c>
    </row>
    <row r="11" spans="1:21" x14ac:dyDescent="0.25">
      <c r="B11">
        <v>2</v>
      </c>
      <c r="C11">
        <v>2.0188000000000001</v>
      </c>
      <c r="D11">
        <v>900</v>
      </c>
      <c r="E11">
        <f t="shared" si="0"/>
        <v>1.0094000000000001</v>
      </c>
      <c r="F11">
        <f t="shared" si="1"/>
        <v>883.23756687140872</v>
      </c>
      <c r="I11" s="1">
        <f t="shared" si="2"/>
        <v>5.5555555555555556E-4</v>
      </c>
      <c r="J11">
        <f t="shared" si="3"/>
        <v>0.99068753715078262</v>
      </c>
      <c r="M11">
        <v>1.7</v>
      </c>
      <c r="N11">
        <v>1.6439999999999999</v>
      </c>
      <c r="O11">
        <v>900</v>
      </c>
      <c r="P11">
        <f t="shared" si="4"/>
        <v>0.96705882352941175</v>
      </c>
      <c r="Q11">
        <f t="shared" si="5"/>
        <v>961.31386861313865</v>
      </c>
      <c r="T11" s="1">
        <f t="shared" si="6"/>
        <v>5.5555555555555556E-4</v>
      </c>
      <c r="U11">
        <f t="shared" si="7"/>
        <v>1.0340632603406326</v>
      </c>
    </row>
    <row r="12" spans="1:21" x14ac:dyDescent="0.25">
      <c r="B12">
        <v>2</v>
      </c>
      <c r="C12">
        <v>2.0236999999999998</v>
      </c>
      <c r="D12">
        <v>1000</v>
      </c>
      <c r="E12">
        <f t="shared" si="0"/>
        <v>1.0118499999999999</v>
      </c>
      <c r="F12">
        <f t="shared" si="1"/>
        <v>976.57755596185211</v>
      </c>
      <c r="I12" s="1">
        <f t="shared" si="2"/>
        <v>5.0000000000000001E-4</v>
      </c>
      <c r="J12">
        <f t="shared" si="3"/>
        <v>0.98828877798092607</v>
      </c>
      <c r="M12">
        <v>1.7</v>
      </c>
      <c r="N12">
        <v>1.6459999999999999</v>
      </c>
      <c r="O12">
        <v>1000</v>
      </c>
      <c r="P12">
        <f t="shared" si="4"/>
        <v>0.96823529411764708</v>
      </c>
      <c r="Q12">
        <f t="shared" si="5"/>
        <v>1065.6136087484813</v>
      </c>
      <c r="T12" s="1">
        <f t="shared" si="6"/>
        <v>5.0000000000000001E-4</v>
      </c>
      <c r="U12">
        <f t="shared" si="7"/>
        <v>1.0328068043742407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FD42-2451-469F-A6A6-CBBDD4EE9A45}">
  <dimension ref="A1:J11"/>
  <sheetViews>
    <sheetView workbookViewId="0">
      <selection activeCell="E2" sqref="E2"/>
    </sheetView>
  </sheetViews>
  <sheetFormatPr defaultRowHeight="15" x14ac:dyDescent="0.25"/>
  <sheetData>
    <row r="1" spans="1:10" x14ac:dyDescent="0.25">
      <c r="A1" t="s">
        <v>1</v>
      </c>
      <c r="B1" t="s">
        <v>5</v>
      </c>
      <c r="C1" t="s">
        <v>4</v>
      </c>
      <c r="D1" t="s">
        <v>0</v>
      </c>
      <c r="E1" t="s">
        <v>2</v>
      </c>
      <c r="F1" t="s">
        <v>3</v>
      </c>
      <c r="I1" t="s">
        <v>7</v>
      </c>
      <c r="J1" t="s">
        <v>6</v>
      </c>
    </row>
    <row r="2" spans="1:10" x14ac:dyDescent="0.25">
      <c r="A2">
        <v>1</v>
      </c>
      <c r="B2">
        <v>2</v>
      </c>
      <c r="C2" s="1">
        <v>1.69</v>
      </c>
      <c r="D2">
        <v>53.7</v>
      </c>
      <c r="E2">
        <f>C2/B2</f>
        <v>0.84499999999999997</v>
      </c>
      <c r="F2">
        <f>D2*( (2/E2)-1)</f>
        <v>73.400591715976347</v>
      </c>
      <c r="I2" s="1">
        <f>1/(2*D2)</f>
        <v>9.3109869646182484E-3</v>
      </c>
      <c r="J2">
        <f>1/E2</f>
        <v>1.1834319526627219</v>
      </c>
    </row>
    <row r="3" spans="1:10" x14ac:dyDescent="0.25">
      <c r="B3">
        <v>2</v>
      </c>
      <c r="C3">
        <v>1.8340000000000001</v>
      </c>
      <c r="D3">
        <v>99.7</v>
      </c>
      <c r="E3">
        <f t="shared" ref="E3:E11" si="0">C3/B3</f>
        <v>0.91700000000000004</v>
      </c>
      <c r="I3" s="1">
        <f t="shared" ref="I3:I11" si="1">1/(2*D3)</f>
        <v>5.0150451354062184E-3</v>
      </c>
      <c r="J3">
        <f t="shared" ref="J3:J11" si="2">1/E3</f>
        <v>1.0905125408942202</v>
      </c>
    </row>
    <row r="4" spans="1:10" x14ac:dyDescent="0.25">
      <c r="B4">
        <v>2</v>
      </c>
      <c r="C4">
        <v>1.96</v>
      </c>
      <c r="D4">
        <v>199.2</v>
      </c>
      <c r="E4">
        <f t="shared" si="0"/>
        <v>0.98</v>
      </c>
      <c r="I4" s="1">
        <f t="shared" si="1"/>
        <v>2.5100401606425703E-3</v>
      </c>
      <c r="J4">
        <f t="shared" si="2"/>
        <v>1.0204081632653061</v>
      </c>
    </row>
    <row r="5" spans="1:10" x14ac:dyDescent="0.25">
      <c r="B5">
        <v>2</v>
      </c>
      <c r="C5">
        <v>1.9790000000000001</v>
      </c>
      <c r="D5">
        <v>307.2</v>
      </c>
      <c r="E5">
        <f t="shared" si="0"/>
        <v>0.98950000000000005</v>
      </c>
      <c r="I5" s="1">
        <f t="shared" si="1"/>
        <v>1.6276041666666667E-3</v>
      </c>
      <c r="J5">
        <f t="shared" si="2"/>
        <v>1.010611419909045</v>
      </c>
    </row>
    <row r="6" spans="1:10" x14ac:dyDescent="0.25">
      <c r="B6">
        <v>2</v>
      </c>
      <c r="C6">
        <v>1.96</v>
      </c>
      <c r="D6">
        <v>404</v>
      </c>
      <c r="E6">
        <f t="shared" si="0"/>
        <v>0.98</v>
      </c>
      <c r="I6" s="1">
        <f t="shared" si="1"/>
        <v>1.2376237623762376E-3</v>
      </c>
      <c r="J6">
        <f t="shared" si="2"/>
        <v>1.0204081632653061</v>
      </c>
    </row>
    <row r="7" spans="1:10" x14ac:dyDescent="0.25">
      <c r="B7">
        <v>2</v>
      </c>
      <c r="C7">
        <v>2.0089999999999999</v>
      </c>
      <c r="D7">
        <v>502</v>
      </c>
      <c r="E7">
        <f t="shared" si="0"/>
        <v>1.0044999999999999</v>
      </c>
      <c r="I7" s="1">
        <f t="shared" si="1"/>
        <v>9.9601593625498006E-4</v>
      </c>
      <c r="J7">
        <f t="shared" si="2"/>
        <v>0.99552015928322557</v>
      </c>
    </row>
    <row r="8" spans="1:10" x14ac:dyDescent="0.25">
      <c r="B8">
        <v>2</v>
      </c>
      <c r="C8">
        <v>2.0188000000000001</v>
      </c>
      <c r="D8">
        <v>610</v>
      </c>
      <c r="E8">
        <f t="shared" si="0"/>
        <v>1.0094000000000001</v>
      </c>
      <c r="I8" s="1">
        <f t="shared" si="1"/>
        <v>8.1967213114754098E-4</v>
      </c>
      <c r="J8">
        <f t="shared" si="2"/>
        <v>0.99068753715078262</v>
      </c>
    </row>
    <row r="9" spans="1:10" x14ac:dyDescent="0.25">
      <c r="B9">
        <v>2</v>
      </c>
      <c r="C9">
        <v>2.0188000000000001</v>
      </c>
      <c r="D9">
        <v>714</v>
      </c>
      <c r="E9">
        <f t="shared" si="0"/>
        <v>1.0094000000000001</v>
      </c>
      <c r="I9" s="1">
        <f t="shared" si="1"/>
        <v>7.0028011204481793E-4</v>
      </c>
      <c r="J9">
        <f t="shared" si="2"/>
        <v>0.99068753715078262</v>
      </c>
    </row>
    <row r="10" spans="1:10" x14ac:dyDescent="0.25">
      <c r="B10">
        <v>2</v>
      </c>
      <c r="C10">
        <v>2.0236999999999998</v>
      </c>
      <c r="D10">
        <v>814</v>
      </c>
      <c r="E10">
        <f t="shared" si="0"/>
        <v>1.0118499999999999</v>
      </c>
      <c r="I10" s="1">
        <f t="shared" si="1"/>
        <v>6.1425061425061424E-4</v>
      </c>
      <c r="J10">
        <f t="shared" si="2"/>
        <v>0.98828877798092607</v>
      </c>
    </row>
    <row r="11" spans="1:10" x14ac:dyDescent="0.25">
      <c r="B11">
        <v>2</v>
      </c>
      <c r="C11">
        <v>2.0286</v>
      </c>
      <c r="D11">
        <v>905</v>
      </c>
      <c r="E11">
        <f t="shared" si="0"/>
        <v>1.0143</v>
      </c>
      <c r="I11" s="1">
        <f t="shared" si="1"/>
        <v>5.5248618784530391E-4</v>
      </c>
      <c r="J11">
        <f t="shared" si="2"/>
        <v>0.98590160701961949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1A01-75F2-44B3-A13A-1601FD74D582}">
  <dimension ref="A1:L3"/>
  <sheetViews>
    <sheetView workbookViewId="0">
      <selection activeCell="I3" sqref="I3"/>
    </sheetView>
  </sheetViews>
  <sheetFormatPr defaultRowHeight="15" x14ac:dyDescent="0.25"/>
  <cols>
    <col min="1" max="1" width="15.5703125" bestFit="1" customWidth="1"/>
    <col min="2" max="2" width="11" bestFit="1" customWidth="1"/>
    <col min="4" max="4" width="16.140625" bestFit="1" customWidth="1"/>
    <col min="7" max="7" width="15.5703125" bestFit="1" customWidth="1"/>
    <col min="8" max="8" width="11" bestFit="1" customWidth="1"/>
    <col min="9" max="9" width="6.5703125" bestFit="1" customWidth="1"/>
    <col min="10" max="10" width="16.140625" bestFit="1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2" x14ac:dyDescent="0.25">
      <c r="A2" s="1">
        <v>0.80800000000000005</v>
      </c>
      <c r="B2" s="1">
        <v>0.13600000000000001</v>
      </c>
      <c r="C2">
        <f>A2/50</f>
        <v>1.6160000000000001E-2</v>
      </c>
      <c r="D2">
        <f>16.21*C2</f>
        <v>0.26195360000000001</v>
      </c>
      <c r="E2" s="1">
        <f>D2-B2</f>
        <v>0.1259536</v>
      </c>
      <c r="G2">
        <v>1.3181</v>
      </c>
      <c r="H2" s="1">
        <v>0.56999999999999995</v>
      </c>
      <c r="I2">
        <f>G2/1000000</f>
        <v>1.3181000000000001E-6</v>
      </c>
      <c r="J2">
        <f>2000000*I2</f>
        <v>2.6362000000000001</v>
      </c>
      <c r="K2">
        <f>J2-H2</f>
        <v>2.0662000000000003</v>
      </c>
      <c r="L2" t="s">
        <v>23</v>
      </c>
    </row>
    <row r="3" spans="1:12" x14ac:dyDescent="0.25">
      <c r="A3" s="1">
        <v>0.17100000000000001</v>
      </c>
      <c r="B3" s="1">
        <v>3.3000000000000002E-2</v>
      </c>
      <c r="C3">
        <f>A3/50</f>
        <v>3.4200000000000003E-3</v>
      </c>
      <c r="D3">
        <f>16.21*C3</f>
        <v>5.5438200000000007E-2</v>
      </c>
      <c r="E3" s="1">
        <f>D3-B3</f>
        <v>2.2438200000000005E-2</v>
      </c>
      <c r="G3" s="1">
        <v>0.28000000000000003</v>
      </c>
      <c r="H3" s="1">
        <v>0.13</v>
      </c>
      <c r="I3">
        <f>G3/1000000</f>
        <v>2.8000000000000002E-7</v>
      </c>
      <c r="J3">
        <f>2000000*I3</f>
        <v>0.56000000000000005</v>
      </c>
      <c r="K3">
        <f>J3-H3</f>
        <v>0.43000000000000005</v>
      </c>
      <c r="L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60CF-C513-460E-A91B-700E2DD778A8}">
  <dimension ref="A1:S14"/>
  <sheetViews>
    <sheetView tabSelected="1" workbookViewId="0">
      <selection activeCell="U14" sqref="U14"/>
    </sheetView>
  </sheetViews>
  <sheetFormatPr defaultRowHeight="15" x14ac:dyDescent="0.25"/>
  <cols>
    <col min="11" max="13" width="12" bestFit="1" customWidth="1"/>
    <col min="17" max="18" width="12" bestFit="1" customWidth="1"/>
    <col min="19" max="19" width="14" bestFit="1" customWidth="1"/>
  </cols>
  <sheetData>
    <row r="1" spans="1:19" x14ac:dyDescent="0.25">
      <c r="A1" t="s">
        <v>23</v>
      </c>
      <c r="B1" t="s">
        <v>25</v>
      </c>
      <c r="C1" t="s">
        <v>26</v>
      </c>
      <c r="D1" t="s">
        <v>27</v>
      </c>
      <c r="E1" t="s">
        <v>30</v>
      </c>
      <c r="F1" t="s">
        <v>31</v>
      </c>
      <c r="G1" t="s">
        <v>28</v>
      </c>
      <c r="H1" t="s">
        <v>29</v>
      </c>
      <c r="I1" t="s">
        <v>22</v>
      </c>
      <c r="K1" t="s">
        <v>32</v>
      </c>
      <c r="L1" t="s">
        <v>33</v>
      </c>
      <c r="M1" t="s">
        <v>34</v>
      </c>
      <c r="N1" t="s">
        <v>35</v>
      </c>
      <c r="Q1" t="s">
        <v>36</v>
      </c>
      <c r="R1" t="s">
        <v>37</v>
      </c>
      <c r="S1" t="s">
        <v>38</v>
      </c>
    </row>
    <row r="2" spans="1:19" x14ac:dyDescent="0.25">
      <c r="B2">
        <v>50.7</v>
      </c>
      <c r="C2" s="1">
        <v>0.438</v>
      </c>
      <c r="D2" s="1">
        <v>0.98</v>
      </c>
      <c r="E2">
        <f>C2/2</f>
        <v>0.219</v>
      </c>
      <c r="F2">
        <f>D2/2</f>
        <v>0.49</v>
      </c>
      <c r="G2">
        <f>F2/1000000</f>
        <v>4.8999999999999997E-7</v>
      </c>
      <c r="H2">
        <f>G2*B2</f>
        <v>2.4842999999999999E-5</v>
      </c>
      <c r="I2">
        <f>H2-E2</f>
        <v>-0.218975157</v>
      </c>
      <c r="K2">
        <f>E2/1000000</f>
        <v>2.1899999999999999E-7</v>
      </c>
      <c r="L2">
        <f>G2-K2</f>
        <v>2.7099999999999998E-7</v>
      </c>
      <c r="M2">
        <f>L2*B2</f>
        <v>1.37397E-5</v>
      </c>
      <c r="N2">
        <f>F2+M2</f>
        <v>0.49001373970000001</v>
      </c>
      <c r="O2">
        <f>E2+F2</f>
        <v>0.70899999999999996</v>
      </c>
      <c r="Q2">
        <f>(B2*1000000)/(B2+1000000)</f>
        <v>50.697429640317239</v>
      </c>
      <c r="R2">
        <f>Q2*G2</f>
        <v>2.4841740523755446E-5</v>
      </c>
      <c r="S2">
        <f>R2+F2</f>
        <v>0.49002484174052374</v>
      </c>
    </row>
    <row r="3" spans="1:19" x14ac:dyDescent="0.25">
      <c r="B3">
        <v>105.2</v>
      </c>
      <c r="C3" s="1">
        <v>0.37</v>
      </c>
      <c r="D3" s="1">
        <v>0.83699999999999997</v>
      </c>
      <c r="E3">
        <f t="shared" ref="E3:E12" si="0">C3/2</f>
        <v>0.185</v>
      </c>
      <c r="F3">
        <f t="shared" ref="F3:F12" si="1">D3/2</f>
        <v>0.41849999999999998</v>
      </c>
      <c r="G3">
        <f t="shared" ref="G3:G12" si="2">F3/1000000</f>
        <v>4.185E-7</v>
      </c>
      <c r="H3">
        <f t="shared" ref="H3:H12" si="3">G3*B3</f>
        <v>4.4026200000000002E-5</v>
      </c>
      <c r="I3">
        <f t="shared" ref="I3:I12" si="4">H3-E3</f>
        <v>-0.18495597380000001</v>
      </c>
      <c r="K3">
        <f t="shared" ref="K3:K13" si="5">E3/1000000</f>
        <v>1.85E-7</v>
      </c>
      <c r="L3">
        <f t="shared" ref="L3:L13" si="6">G3-K3</f>
        <v>2.3349999999999999E-7</v>
      </c>
      <c r="M3">
        <f t="shared" ref="M3:M12" si="7">L3*B3</f>
        <v>2.4564200000000001E-5</v>
      </c>
      <c r="N3">
        <f t="shared" ref="N3:N12" si="8">F3+M3</f>
        <v>0.4185245642</v>
      </c>
      <c r="O3">
        <f t="shared" ref="O3:O12" si="9">E3+F3</f>
        <v>0.60349999999999993</v>
      </c>
      <c r="Q3">
        <f t="shared" ref="Q3:Q12" si="10">(B3*1000000)/(B3+1000000)</f>
        <v>105.18893412413014</v>
      </c>
      <c r="R3">
        <f t="shared" ref="R3:R12" si="11">Q3*G3</f>
        <v>4.4021568930948465E-5</v>
      </c>
      <c r="S3">
        <f t="shared" ref="S3:S12" si="12">R3+F3</f>
        <v>0.41854402156893095</v>
      </c>
    </row>
    <row r="4" spans="1:19" x14ac:dyDescent="0.25">
      <c r="B4">
        <v>198</v>
      </c>
      <c r="C4" s="1">
        <v>0.316</v>
      </c>
      <c r="D4" s="1">
        <v>0.63</v>
      </c>
      <c r="E4">
        <f t="shared" si="0"/>
        <v>0.158</v>
      </c>
      <c r="F4">
        <f t="shared" si="1"/>
        <v>0.315</v>
      </c>
      <c r="G4">
        <f t="shared" si="2"/>
        <v>3.15E-7</v>
      </c>
      <c r="H4">
        <f t="shared" si="3"/>
        <v>6.2370000000000001E-5</v>
      </c>
      <c r="I4">
        <f t="shared" si="4"/>
        <v>-0.15793763</v>
      </c>
      <c r="K4">
        <f t="shared" si="5"/>
        <v>1.5800000000000001E-7</v>
      </c>
      <c r="L4">
        <f t="shared" si="6"/>
        <v>1.5699999999999999E-7</v>
      </c>
      <c r="M4">
        <f t="shared" si="7"/>
        <v>3.1086E-5</v>
      </c>
      <c r="N4">
        <f t="shared" si="8"/>
        <v>0.31503108600000002</v>
      </c>
      <c r="O4">
        <f t="shared" si="9"/>
        <v>0.47299999999999998</v>
      </c>
      <c r="Q4">
        <f t="shared" si="10"/>
        <v>197.96080376085536</v>
      </c>
      <c r="R4">
        <f t="shared" si="11"/>
        <v>6.2357653184669438E-5</v>
      </c>
      <c r="S4">
        <f t="shared" si="12"/>
        <v>0.31506235765318469</v>
      </c>
    </row>
    <row r="5" spans="1:19" x14ac:dyDescent="0.25">
      <c r="B5">
        <v>304</v>
      </c>
      <c r="C5" s="1">
        <v>0.51</v>
      </c>
      <c r="D5" s="1">
        <v>0.95</v>
      </c>
      <c r="E5">
        <f t="shared" si="0"/>
        <v>0.255</v>
      </c>
      <c r="F5">
        <f t="shared" si="1"/>
        <v>0.47499999999999998</v>
      </c>
      <c r="G5">
        <f t="shared" si="2"/>
        <v>4.7499999999999995E-7</v>
      </c>
      <c r="H5">
        <f t="shared" si="3"/>
        <v>1.4439999999999999E-4</v>
      </c>
      <c r="I5">
        <f t="shared" si="4"/>
        <v>-0.25485560000000002</v>
      </c>
      <c r="K5">
        <f t="shared" si="5"/>
        <v>2.5499999999999999E-7</v>
      </c>
      <c r="L5">
        <f t="shared" si="6"/>
        <v>2.1999999999999996E-7</v>
      </c>
      <c r="M5">
        <f t="shared" si="7"/>
        <v>6.6879999999999983E-5</v>
      </c>
      <c r="N5">
        <f t="shared" si="8"/>
        <v>0.47506687999999997</v>
      </c>
      <c r="O5">
        <f t="shared" si="9"/>
        <v>0.73</v>
      </c>
      <c r="Q5">
        <f t="shared" si="10"/>
        <v>303.9076120859259</v>
      </c>
      <c r="R5">
        <f t="shared" si="11"/>
        <v>1.443561157408148E-4</v>
      </c>
      <c r="S5">
        <f t="shared" si="12"/>
        <v>0.4751443561157408</v>
      </c>
    </row>
    <row r="6" spans="1:19" x14ac:dyDescent="0.25">
      <c r="B6">
        <v>397</v>
      </c>
      <c r="C6" s="1">
        <v>0.39</v>
      </c>
      <c r="D6" s="1">
        <v>0.622</v>
      </c>
      <c r="E6">
        <f t="shared" si="0"/>
        <v>0.19500000000000001</v>
      </c>
      <c r="F6">
        <f t="shared" si="1"/>
        <v>0.311</v>
      </c>
      <c r="G6">
        <f t="shared" si="2"/>
        <v>3.1100000000000002E-7</v>
      </c>
      <c r="H6">
        <f t="shared" si="3"/>
        <v>1.2346700000000002E-4</v>
      </c>
      <c r="I6">
        <f t="shared" si="4"/>
        <v>-0.19487653300000002</v>
      </c>
      <c r="K6">
        <f t="shared" si="5"/>
        <v>1.9500000000000001E-7</v>
      </c>
      <c r="L6">
        <f t="shared" si="6"/>
        <v>1.1600000000000001E-7</v>
      </c>
      <c r="M6">
        <f t="shared" si="7"/>
        <v>4.6052000000000006E-5</v>
      </c>
      <c r="N6">
        <f t="shared" si="8"/>
        <v>0.31104605200000002</v>
      </c>
      <c r="O6">
        <f t="shared" si="9"/>
        <v>0.50600000000000001</v>
      </c>
      <c r="Q6">
        <f t="shared" si="10"/>
        <v>396.84245354594225</v>
      </c>
      <c r="R6">
        <f t="shared" si="11"/>
        <v>1.2341800305278806E-4</v>
      </c>
      <c r="S6">
        <f t="shared" si="12"/>
        <v>0.31112341800305277</v>
      </c>
    </row>
    <row r="7" spans="1:19" x14ac:dyDescent="0.25">
      <c r="B7">
        <v>509</v>
      </c>
      <c r="C7" s="1">
        <v>0.45</v>
      </c>
      <c r="D7" s="1">
        <v>0.66</v>
      </c>
      <c r="E7">
        <f t="shared" si="0"/>
        <v>0.22500000000000001</v>
      </c>
      <c r="F7">
        <f t="shared" si="1"/>
        <v>0.33</v>
      </c>
      <c r="G7">
        <f t="shared" si="2"/>
        <v>3.3000000000000002E-7</v>
      </c>
      <c r="H7">
        <f t="shared" si="3"/>
        <v>1.6797000000000001E-4</v>
      </c>
      <c r="I7">
        <f t="shared" si="4"/>
        <v>-0.22483203000000002</v>
      </c>
      <c r="K7">
        <f t="shared" si="5"/>
        <v>2.2500000000000002E-7</v>
      </c>
      <c r="L7">
        <f t="shared" si="6"/>
        <v>1.05E-7</v>
      </c>
      <c r="M7">
        <f t="shared" si="7"/>
        <v>5.3445000000000001E-5</v>
      </c>
      <c r="N7">
        <f t="shared" si="8"/>
        <v>0.330053445</v>
      </c>
      <c r="O7">
        <f t="shared" si="9"/>
        <v>0.55500000000000005</v>
      </c>
      <c r="Q7">
        <f t="shared" si="10"/>
        <v>508.74105080514016</v>
      </c>
      <c r="R7">
        <f t="shared" si="11"/>
        <v>1.6788454676569626E-4</v>
      </c>
      <c r="S7">
        <f t="shared" si="12"/>
        <v>0.33016788454676571</v>
      </c>
    </row>
    <row r="8" spans="1:19" x14ac:dyDescent="0.25">
      <c r="B8">
        <v>596</v>
      </c>
      <c r="C8" s="1">
        <v>0.56999999999999995</v>
      </c>
      <c r="D8" s="1">
        <v>0.85</v>
      </c>
      <c r="E8">
        <f t="shared" si="0"/>
        <v>0.28499999999999998</v>
      </c>
      <c r="F8">
        <f t="shared" si="1"/>
        <v>0.42499999999999999</v>
      </c>
      <c r="G8">
        <f t="shared" si="2"/>
        <v>4.2500000000000001E-7</v>
      </c>
      <c r="H8">
        <f t="shared" si="3"/>
        <v>2.5330000000000003E-4</v>
      </c>
      <c r="I8">
        <f t="shared" si="4"/>
        <v>-0.28474669999999996</v>
      </c>
      <c r="K8">
        <f t="shared" si="5"/>
        <v>2.8499999999999997E-7</v>
      </c>
      <c r="L8">
        <f t="shared" si="6"/>
        <v>1.4000000000000004E-7</v>
      </c>
      <c r="M8">
        <f t="shared" si="7"/>
        <v>8.3440000000000028E-5</v>
      </c>
      <c r="N8">
        <f t="shared" si="8"/>
        <v>0.42508343999999998</v>
      </c>
      <c r="O8">
        <f t="shared" si="9"/>
        <v>0.71</v>
      </c>
      <c r="Q8">
        <f t="shared" si="10"/>
        <v>595.64499558263276</v>
      </c>
      <c r="R8">
        <f t="shared" si="11"/>
        <v>2.5314912312261891E-4</v>
      </c>
      <c r="S8">
        <f t="shared" si="12"/>
        <v>0.42525314912312262</v>
      </c>
    </row>
    <row r="9" spans="1:19" x14ac:dyDescent="0.25">
      <c r="B9">
        <v>706</v>
      </c>
      <c r="C9" s="1">
        <v>0.7</v>
      </c>
      <c r="D9" s="1">
        <v>0.84499999999999997</v>
      </c>
      <c r="E9">
        <f t="shared" si="0"/>
        <v>0.35</v>
      </c>
      <c r="F9">
        <f t="shared" si="1"/>
        <v>0.42249999999999999</v>
      </c>
      <c r="G9">
        <f t="shared" si="2"/>
        <v>4.2249999999999998E-7</v>
      </c>
      <c r="H9">
        <f t="shared" si="3"/>
        <v>2.9828499999999997E-4</v>
      </c>
      <c r="I9">
        <f t="shared" si="4"/>
        <v>-0.34970171499999997</v>
      </c>
      <c r="K9">
        <f t="shared" si="5"/>
        <v>3.4999999999999998E-7</v>
      </c>
      <c r="L9">
        <f t="shared" si="6"/>
        <v>7.2499999999999994E-8</v>
      </c>
      <c r="M9">
        <f t="shared" si="7"/>
        <v>5.1184999999999999E-5</v>
      </c>
      <c r="N9">
        <f t="shared" si="8"/>
        <v>0.422551185</v>
      </c>
      <c r="O9">
        <f t="shared" si="9"/>
        <v>0.77249999999999996</v>
      </c>
      <c r="Q9">
        <f t="shared" si="10"/>
        <v>705.50191564755278</v>
      </c>
      <c r="R9">
        <f t="shared" si="11"/>
        <v>2.9807455936109103E-4</v>
      </c>
      <c r="S9">
        <f t="shared" si="12"/>
        <v>0.42279807455936108</v>
      </c>
    </row>
    <row r="10" spans="1:19" x14ac:dyDescent="0.25">
      <c r="B10">
        <v>804</v>
      </c>
      <c r="C10" s="1">
        <v>0.68400000000000005</v>
      </c>
      <c r="D10" s="1">
        <v>0.77</v>
      </c>
      <c r="E10">
        <f t="shared" si="0"/>
        <v>0.34200000000000003</v>
      </c>
      <c r="F10">
        <f t="shared" si="1"/>
        <v>0.38500000000000001</v>
      </c>
      <c r="G10">
        <f t="shared" si="2"/>
        <v>3.8500000000000002E-7</v>
      </c>
      <c r="H10">
        <f t="shared" si="3"/>
        <v>3.0954000000000002E-4</v>
      </c>
      <c r="I10">
        <f t="shared" si="4"/>
        <v>-0.34169046000000003</v>
      </c>
      <c r="K10">
        <f t="shared" si="5"/>
        <v>3.4200000000000002E-7</v>
      </c>
      <c r="L10">
        <f t="shared" si="6"/>
        <v>4.3000000000000001E-8</v>
      </c>
      <c r="M10">
        <f t="shared" si="7"/>
        <v>3.4572E-5</v>
      </c>
      <c r="N10">
        <f t="shared" si="8"/>
        <v>0.38503457200000002</v>
      </c>
      <c r="O10">
        <f t="shared" si="9"/>
        <v>0.72700000000000009</v>
      </c>
      <c r="Q10">
        <f t="shared" si="10"/>
        <v>803.35410330094601</v>
      </c>
      <c r="R10">
        <f t="shared" si="11"/>
        <v>3.0929132977086421E-4</v>
      </c>
      <c r="S10">
        <f t="shared" si="12"/>
        <v>0.38530929132977088</v>
      </c>
    </row>
    <row r="11" spans="1:19" x14ac:dyDescent="0.25">
      <c r="B11">
        <v>908</v>
      </c>
      <c r="C11" s="1">
        <v>0.64</v>
      </c>
      <c r="D11" s="1">
        <v>0.67</v>
      </c>
      <c r="E11">
        <f t="shared" si="0"/>
        <v>0.32</v>
      </c>
      <c r="F11">
        <f t="shared" si="1"/>
        <v>0.33500000000000002</v>
      </c>
      <c r="G11">
        <f t="shared" si="2"/>
        <v>3.3500000000000002E-7</v>
      </c>
      <c r="H11">
        <f t="shared" si="3"/>
        <v>3.0418000000000003E-4</v>
      </c>
      <c r="I11">
        <f t="shared" si="4"/>
        <v>-0.31969582000000002</v>
      </c>
      <c r="K11">
        <f t="shared" si="5"/>
        <v>3.2000000000000001E-7</v>
      </c>
      <c r="L11">
        <f t="shared" si="6"/>
        <v>1.5000000000000015E-8</v>
      </c>
      <c r="M11">
        <f t="shared" si="7"/>
        <v>1.3620000000000014E-5</v>
      </c>
      <c r="N11">
        <f t="shared" si="8"/>
        <v>0.33501362000000001</v>
      </c>
      <c r="O11">
        <f t="shared" si="9"/>
        <v>0.65500000000000003</v>
      </c>
      <c r="Q11">
        <f t="shared" si="10"/>
        <v>907.17628393418772</v>
      </c>
      <c r="R11">
        <f t="shared" si="11"/>
        <v>3.0390405511795292E-4</v>
      </c>
      <c r="S11">
        <f t="shared" si="12"/>
        <v>0.33530390405511795</v>
      </c>
    </row>
    <row r="12" spans="1:19" x14ac:dyDescent="0.25">
      <c r="B12">
        <v>1015</v>
      </c>
      <c r="C12" s="1">
        <v>0.6</v>
      </c>
      <c r="D12" s="1">
        <v>0.59</v>
      </c>
      <c r="E12">
        <f t="shared" si="0"/>
        <v>0.3</v>
      </c>
      <c r="F12">
        <f t="shared" si="1"/>
        <v>0.29499999999999998</v>
      </c>
      <c r="G12">
        <f t="shared" si="2"/>
        <v>2.9499999999999998E-7</v>
      </c>
      <c r="H12">
        <f t="shared" si="3"/>
        <v>2.9942499999999997E-4</v>
      </c>
      <c r="I12">
        <f t="shared" si="4"/>
        <v>-0.29970057499999997</v>
      </c>
      <c r="K12">
        <f t="shared" si="5"/>
        <v>2.9999999999999999E-7</v>
      </c>
      <c r="L12">
        <f t="shared" si="6"/>
        <v>-5.0000000000000051E-9</v>
      </c>
      <c r="M12">
        <f t="shared" si="7"/>
        <v>-5.0750000000000048E-6</v>
      </c>
      <c r="N12">
        <f t="shared" si="8"/>
        <v>0.29499492499999996</v>
      </c>
      <c r="O12">
        <f t="shared" si="9"/>
        <v>0.59499999999999997</v>
      </c>
      <c r="Q12">
        <f t="shared" si="10"/>
        <v>1013.9708196180876</v>
      </c>
      <c r="R12">
        <f t="shared" si="11"/>
        <v>2.9912139178733582E-4</v>
      </c>
      <c r="S12">
        <f t="shared" si="12"/>
        <v>0.29529912139178732</v>
      </c>
    </row>
    <row r="14" spans="1:19" x14ac:dyDescent="0.25">
      <c r="B14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>HP</cp:lastModifiedBy>
  <dcterms:created xsi:type="dcterms:W3CDTF">2015-06-05T18:17:20Z</dcterms:created>
  <dcterms:modified xsi:type="dcterms:W3CDTF">2022-03-05T12:22:27Z</dcterms:modified>
</cp:coreProperties>
</file>